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https://covgov-my.sharepoint.com/personal/denise_sandlin_dhrm_virginia_gov/Documents/Documents/GASB/FY 24, MP-23/Final Version to APA-DOA/WEB Version/"/>
    </mc:Choice>
  </mc:AlternateContent>
  <xr:revisionPtr revIDLastSave="0" documentId="8_{5E1F4EE2-BDB2-47D1-A296-05CB25AEE35B}" xr6:coauthVersionLast="47" xr6:coauthVersionMax="47" xr10:uidLastSave="{00000000-0000-0000-0000-000000000000}"/>
  <bookViews>
    <workbookView xWindow="-28920" yWindow="-120" windowWidth="29040" windowHeight="15720" xr2:uid="{34EE3CAF-D518-4E5D-B3AF-6EAAD397B2DC}"/>
  </bookViews>
  <sheets>
    <sheet name="JE Template" sheetId="9" r:id="rId1"/>
    <sheet name="A Employer Allocation - No 158" sheetId="1" r:id="rId2"/>
    <sheet name="B OPEB Expense" sheetId="2" r:id="rId3"/>
    <sheet name="C Liability Recon" sheetId="3" r:id="rId4"/>
    <sheet name="D Net Liab Recon" sheetId="4" r:id="rId5"/>
    <sheet name="I PY Deferred INOUT Flows" sheetId="8" r:id="rId6"/>
    <sheet name="E Deferred InOutFlows" sheetId="5" r:id="rId7"/>
    <sheet name="F Schedule of Def InOut" sheetId="6" r:id="rId8"/>
    <sheet name="G Proportionate Share" sheetId="7" r:id="rId9"/>
    <sheet name="Schedule H" sheetId="12" r:id="rId10"/>
  </sheets>
  <externalReferences>
    <externalReference r:id="rId11"/>
    <externalReference r:id="rId12"/>
  </externalReferences>
  <definedNames>
    <definedName name="_xlnm.Print_Area" localSheetId="1">'A Employer Allocation - No 158'!$A$6:$V$323</definedName>
    <definedName name="_xlnm.Print_Titles" localSheetId="1">'A Employer Allocation - No 158'!$2:$5</definedName>
    <definedName name="_xlnm.Print_Titles" localSheetId="2">'B OPEB Expense'!$B:$C,'B OPEB Expense'!$1:$3</definedName>
    <definedName name="_xlnm.Print_Titles" localSheetId="3">'C Liability Recon'!$A:$B,'C Liability Recon'!$1:$4</definedName>
    <definedName name="_xlnm.Print_Titles" localSheetId="4">'D Net Liab Recon'!$A:$B,'D Net Liab Recon'!$1:$4</definedName>
    <definedName name="_xlnm.Print_Titles" localSheetId="6">'E Deferred InOutFlows'!$A:$B,'E Deferred InOutFlows'!$1:$12</definedName>
    <definedName name="_xlnm.Print_Titles" localSheetId="7">'F Schedule of Def InOut'!$A:$B,'F Schedule of Def InOut'!$1:$3</definedName>
    <definedName name="_xlnm.Print_Titles" localSheetId="8">'G Proportionate Share'!$A:$B,'G Proportionate Share'!$1:$6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40" i="9" l="1"/>
  <c r="E19" i="9" l="1"/>
  <c r="E29" i="9"/>
  <c r="F30" i="9" s="1"/>
  <c r="E36" i="12"/>
  <c r="G36" i="12" s="1"/>
  <c r="I44" i="9" s="1"/>
  <c r="E56" i="9"/>
  <c r="F45" i="9" s="1"/>
  <c r="AD323" i="12"/>
  <c r="AB323" i="12"/>
  <c r="Z323" i="12"/>
  <c r="X323" i="12"/>
  <c r="V323" i="12"/>
  <c r="T323" i="12"/>
  <c r="H323" i="12"/>
  <c r="E11" i="12"/>
  <c r="G11" i="12" s="1"/>
  <c r="E12" i="12"/>
  <c r="G12" i="12" s="1"/>
  <c r="E13" i="12"/>
  <c r="G13" i="12" s="1"/>
  <c r="E14" i="12"/>
  <c r="G14" i="12" s="1"/>
  <c r="E16" i="12"/>
  <c r="G16" i="12" s="1"/>
  <c r="E17" i="12"/>
  <c r="G17" i="12" s="1"/>
  <c r="E18" i="12"/>
  <c r="G18" i="12" s="1"/>
  <c r="E19" i="12"/>
  <c r="G19" i="12" s="1"/>
  <c r="E20" i="12"/>
  <c r="G20" i="12" s="1"/>
  <c r="E21" i="12"/>
  <c r="G21" i="12" s="1"/>
  <c r="E22" i="12"/>
  <c r="G22" i="12" s="1"/>
  <c r="E23" i="12"/>
  <c r="G23" i="12" s="1"/>
  <c r="E24" i="12"/>
  <c r="G24" i="12" s="1"/>
  <c r="E25" i="12"/>
  <c r="G25" i="12" s="1"/>
  <c r="E26" i="12"/>
  <c r="G26" i="12" s="1"/>
  <c r="E27" i="12"/>
  <c r="G27" i="12" s="1"/>
  <c r="E28" i="12"/>
  <c r="G28" i="12" s="1"/>
  <c r="E29" i="12"/>
  <c r="G29" i="12" s="1"/>
  <c r="E30" i="12"/>
  <c r="G30" i="12" s="1"/>
  <c r="E32" i="12"/>
  <c r="G32" i="12" s="1"/>
  <c r="E34" i="12"/>
  <c r="G34" i="12" s="1"/>
  <c r="E35" i="12"/>
  <c r="E38" i="12"/>
  <c r="G38" i="12" s="1"/>
  <c r="E39" i="12"/>
  <c r="G39" i="12" s="1"/>
  <c r="E41" i="12"/>
  <c r="G41" i="12" s="1"/>
  <c r="E44" i="12"/>
  <c r="G44" i="12" s="1"/>
  <c r="E45" i="12"/>
  <c r="G45" i="12" s="1"/>
  <c r="E46" i="12"/>
  <c r="G46" i="12" s="1"/>
  <c r="E47" i="12"/>
  <c r="G47" i="12" s="1"/>
  <c r="E48" i="12"/>
  <c r="G48" i="12" s="1"/>
  <c r="E49" i="12"/>
  <c r="G49" i="12" s="1"/>
  <c r="E50" i="12"/>
  <c r="G50" i="12" s="1"/>
  <c r="E53" i="12"/>
  <c r="G53" i="12" s="1"/>
  <c r="E54" i="12"/>
  <c r="G54" i="12" s="1"/>
  <c r="E55" i="12"/>
  <c r="G55" i="12" s="1"/>
  <c r="E56" i="12"/>
  <c r="G56" i="12" s="1"/>
  <c r="E57" i="12"/>
  <c r="G57" i="12" s="1"/>
  <c r="E58" i="12"/>
  <c r="G58" i="12" s="1"/>
  <c r="E59" i="12"/>
  <c r="G59" i="12" s="1"/>
  <c r="E60" i="12"/>
  <c r="G60" i="12" s="1"/>
  <c r="E61" i="12"/>
  <c r="G61" i="12" s="1"/>
  <c r="E63" i="12"/>
  <c r="G63" i="12" s="1"/>
  <c r="E64" i="12"/>
  <c r="G64" i="12" s="1"/>
  <c r="E65" i="12"/>
  <c r="G65" i="12" s="1"/>
  <c r="E68" i="12"/>
  <c r="G68" i="12" s="1"/>
  <c r="E69" i="12"/>
  <c r="G69" i="12" s="1"/>
  <c r="E71" i="12"/>
  <c r="G71" i="12" s="1"/>
  <c r="E73" i="12"/>
  <c r="G73" i="12" s="1"/>
  <c r="E74" i="12"/>
  <c r="G74" i="12" s="1"/>
  <c r="E75" i="12"/>
  <c r="G75" i="12" s="1"/>
  <c r="E76" i="12"/>
  <c r="G76" i="12" s="1"/>
  <c r="E78" i="12"/>
  <c r="G78" i="12" s="1"/>
  <c r="E79" i="12"/>
  <c r="G79" i="12" s="1"/>
  <c r="E80" i="12"/>
  <c r="G80" i="12" s="1"/>
  <c r="E81" i="12"/>
  <c r="G81" i="12" s="1"/>
  <c r="E82" i="12"/>
  <c r="G82" i="12" s="1"/>
  <c r="E83" i="12"/>
  <c r="G83" i="12" s="1"/>
  <c r="E84" i="12"/>
  <c r="G84" i="12" s="1"/>
  <c r="E85" i="12"/>
  <c r="G85" i="12" s="1"/>
  <c r="E86" i="12"/>
  <c r="G86" i="12" s="1"/>
  <c r="E87" i="12"/>
  <c r="G87" i="12" s="1"/>
  <c r="E89" i="12"/>
  <c r="G89" i="12" s="1"/>
  <c r="E90" i="12"/>
  <c r="E91" i="12"/>
  <c r="G91" i="12" s="1"/>
  <c r="E92" i="12"/>
  <c r="G92" i="12" s="1"/>
  <c r="E93" i="12"/>
  <c r="G93" i="12" s="1"/>
  <c r="E94" i="12"/>
  <c r="G94" i="12" s="1"/>
  <c r="E95" i="12"/>
  <c r="G95" i="12" s="1"/>
  <c r="E97" i="12"/>
  <c r="G97" i="12" s="1"/>
  <c r="E98" i="12"/>
  <c r="G98" i="12" s="1"/>
  <c r="E99" i="12"/>
  <c r="G99" i="12" s="1"/>
  <c r="E100" i="12"/>
  <c r="G100" i="12" s="1"/>
  <c r="E101" i="12"/>
  <c r="G101" i="12" s="1"/>
  <c r="E102" i="12"/>
  <c r="G102" i="12" s="1"/>
  <c r="E103" i="12"/>
  <c r="G103" i="12" s="1"/>
  <c r="E104" i="12"/>
  <c r="G104" i="12" s="1"/>
  <c r="E105" i="12"/>
  <c r="G105" i="12" s="1"/>
  <c r="E106" i="12"/>
  <c r="G106" i="12" s="1"/>
  <c r="E109" i="12"/>
  <c r="G109" i="12" s="1"/>
  <c r="E110" i="12"/>
  <c r="G110" i="12" s="1"/>
  <c r="E111" i="12"/>
  <c r="G111" i="12" s="1"/>
  <c r="E112" i="12"/>
  <c r="G112" i="12" s="1"/>
  <c r="E113" i="12"/>
  <c r="G113" i="12" s="1"/>
  <c r="E117" i="12"/>
  <c r="G117" i="12" s="1"/>
  <c r="E118" i="12"/>
  <c r="G118" i="12" s="1"/>
  <c r="E119" i="12"/>
  <c r="G119" i="12" s="1"/>
  <c r="E120" i="12"/>
  <c r="G120" i="12" s="1"/>
  <c r="E121" i="12"/>
  <c r="G121" i="12" s="1"/>
  <c r="E122" i="12"/>
  <c r="G122" i="12" s="1"/>
  <c r="E123" i="12"/>
  <c r="G123" i="12" s="1"/>
  <c r="E124" i="12"/>
  <c r="G124" i="12" s="1"/>
  <c r="E125" i="12"/>
  <c r="G125" i="12" s="1"/>
  <c r="E126" i="12"/>
  <c r="G126" i="12" s="1"/>
  <c r="E127" i="12"/>
  <c r="G127" i="12" s="1"/>
  <c r="E128" i="12"/>
  <c r="G128" i="12" s="1"/>
  <c r="E129" i="12"/>
  <c r="G129" i="12" s="1"/>
  <c r="E130" i="12"/>
  <c r="G130" i="12" s="1"/>
  <c r="E131" i="12"/>
  <c r="G131" i="12" s="1"/>
  <c r="E132" i="12"/>
  <c r="G132" i="12" s="1"/>
  <c r="E133" i="12"/>
  <c r="G133" i="12" s="1"/>
  <c r="E134" i="12"/>
  <c r="G134" i="12" s="1"/>
  <c r="E135" i="12"/>
  <c r="G135" i="12" s="1"/>
  <c r="E136" i="12"/>
  <c r="G136" i="12" s="1"/>
  <c r="E137" i="12"/>
  <c r="G137" i="12" s="1"/>
  <c r="E138" i="12"/>
  <c r="G138" i="12" s="1"/>
  <c r="E139" i="12"/>
  <c r="G139" i="12" s="1"/>
  <c r="E140" i="12"/>
  <c r="G140" i="12" s="1"/>
  <c r="E141" i="12"/>
  <c r="G141" i="12" s="1"/>
  <c r="E142" i="12"/>
  <c r="G142" i="12" s="1"/>
  <c r="E143" i="12"/>
  <c r="G143" i="12" s="1"/>
  <c r="E144" i="12"/>
  <c r="G144" i="12" s="1"/>
  <c r="E145" i="12"/>
  <c r="G145" i="12" s="1"/>
  <c r="E146" i="12"/>
  <c r="G146" i="12" s="1"/>
  <c r="E147" i="12"/>
  <c r="G147" i="12" s="1"/>
  <c r="E148" i="12"/>
  <c r="G148" i="12" s="1"/>
  <c r="E149" i="12"/>
  <c r="G149" i="12" s="1"/>
  <c r="E150" i="12"/>
  <c r="G150" i="12" s="1"/>
  <c r="E151" i="12"/>
  <c r="G151" i="12" s="1"/>
  <c r="E152" i="12"/>
  <c r="G152" i="12" s="1"/>
  <c r="E153" i="12"/>
  <c r="G153" i="12" s="1"/>
  <c r="E154" i="12"/>
  <c r="G154" i="12" s="1"/>
  <c r="E155" i="12"/>
  <c r="G155" i="12" s="1"/>
  <c r="E157" i="12"/>
  <c r="G157" i="12" s="1"/>
  <c r="E160" i="12"/>
  <c r="G160" i="12" s="1"/>
  <c r="E163" i="12"/>
  <c r="G163" i="12" s="1"/>
  <c r="E164" i="12"/>
  <c r="G164" i="12" s="1"/>
  <c r="E165" i="12"/>
  <c r="G165" i="12" s="1"/>
  <c r="E166" i="12"/>
  <c r="G166" i="12" s="1"/>
  <c r="E167" i="12"/>
  <c r="G167" i="12" s="1"/>
  <c r="E168" i="12"/>
  <c r="G168" i="12" s="1"/>
  <c r="E169" i="12"/>
  <c r="G169" i="12" s="1"/>
  <c r="E172" i="12"/>
  <c r="G172" i="12" s="1"/>
  <c r="E173" i="12"/>
  <c r="G173" i="12" s="1"/>
  <c r="E174" i="12"/>
  <c r="G174" i="12" s="1"/>
  <c r="E175" i="12"/>
  <c r="G175" i="12" s="1"/>
  <c r="E176" i="12"/>
  <c r="G176" i="12" s="1"/>
  <c r="E177" i="12"/>
  <c r="G177" i="12" s="1"/>
  <c r="E178" i="12"/>
  <c r="G178" i="12" s="1"/>
  <c r="E183" i="12"/>
  <c r="G183" i="12" s="1"/>
  <c r="E184" i="12"/>
  <c r="G184" i="12" s="1"/>
  <c r="E186" i="12"/>
  <c r="G186" i="12" s="1"/>
  <c r="E187" i="12"/>
  <c r="G187" i="12" s="1"/>
  <c r="E189" i="12"/>
  <c r="G189" i="12" s="1"/>
  <c r="E190" i="12"/>
  <c r="G190" i="12" s="1"/>
  <c r="E191" i="12"/>
  <c r="G191" i="12" s="1"/>
  <c r="E192" i="12"/>
  <c r="G192" i="12" s="1"/>
  <c r="E193" i="12"/>
  <c r="G193" i="12" s="1"/>
  <c r="E194" i="12"/>
  <c r="G194" i="12" s="1"/>
  <c r="E195" i="12"/>
  <c r="G195" i="12" s="1"/>
  <c r="E196" i="12"/>
  <c r="G196" i="12" s="1"/>
  <c r="E197" i="12"/>
  <c r="G197" i="12" s="1"/>
  <c r="E198" i="12"/>
  <c r="G198" i="12" s="1"/>
  <c r="E199" i="12"/>
  <c r="G199" i="12" s="1"/>
  <c r="E200" i="12"/>
  <c r="G200" i="12" s="1"/>
  <c r="E202" i="12"/>
  <c r="G202" i="12" s="1"/>
  <c r="E203" i="12"/>
  <c r="G203" i="12" s="1"/>
  <c r="E205" i="12"/>
  <c r="G205" i="12" s="1"/>
  <c r="E207" i="12"/>
  <c r="G207" i="12" s="1"/>
  <c r="E210" i="12"/>
  <c r="G210" i="12" s="1"/>
  <c r="E211" i="12"/>
  <c r="G211" i="12" s="1"/>
  <c r="E214" i="12"/>
  <c r="G214" i="12" s="1"/>
  <c r="E215" i="12"/>
  <c r="G215" i="12" s="1"/>
  <c r="E220" i="12"/>
  <c r="G220" i="12" s="1"/>
  <c r="E222" i="12"/>
  <c r="G222" i="12" s="1"/>
  <c r="E224" i="12"/>
  <c r="G224" i="12" s="1"/>
  <c r="E226" i="12"/>
  <c r="G226" i="12" s="1"/>
  <c r="E227" i="12"/>
  <c r="G227" i="12" s="1"/>
  <c r="E228" i="12"/>
  <c r="G228" i="12" s="1"/>
  <c r="E230" i="12"/>
  <c r="G230" i="12" s="1"/>
  <c r="E231" i="12"/>
  <c r="G231" i="12" s="1"/>
  <c r="E232" i="12"/>
  <c r="G232" i="12" s="1"/>
  <c r="E233" i="12"/>
  <c r="G233" i="12" s="1"/>
  <c r="E235" i="12"/>
  <c r="G235" i="12" s="1"/>
  <c r="E236" i="12"/>
  <c r="G236" i="12" s="1"/>
  <c r="E237" i="12"/>
  <c r="G237" i="12" s="1"/>
  <c r="E238" i="12"/>
  <c r="G238" i="12" s="1"/>
  <c r="E239" i="12"/>
  <c r="G239" i="12" s="1"/>
  <c r="E240" i="12"/>
  <c r="G240" i="12" s="1"/>
  <c r="E243" i="12"/>
  <c r="G243" i="12" s="1"/>
  <c r="E245" i="12"/>
  <c r="G245" i="12" s="1"/>
  <c r="E246" i="12"/>
  <c r="G246" i="12" s="1"/>
  <c r="E247" i="12"/>
  <c r="G247" i="12" s="1"/>
  <c r="E248" i="12"/>
  <c r="G248" i="12" s="1"/>
  <c r="E249" i="12"/>
  <c r="G249" i="12" s="1"/>
  <c r="E250" i="12"/>
  <c r="G250" i="12" s="1"/>
  <c r="E251" i="12"/>
  <c r="G251" i="12" s="1"/>
  <c r="E252" i="12"/>
  <c r="G252" i="12" s="1"/>
  <c r="E253" i="12"/>
  <c r="G253" i="12" s="1"/>
  <c r="E254" i="12"/>
  <c r="G254" i="12" s="1"/>
  <c r="E255" i="12"/>
  <c r="G255" i="12" s="1"/>
  <c r="E256" i="12"/>
  <c r="G256" i="12" s="1"/>
  <c r="E257" i="12"/>
  <c r="G257" i="12" s="1"/>
  <c r="E258" i="12"/>
  <c r="G258" i="12" s="1"/>
  <c r="E259" i="12"/>
  <c r="G259" i="12" s="1"/>
  <c r="E260" i="12"/>
  <c r="G260" i="12" s="1"/>
  <c r="E262" i="12"/>
  <c r="G262" i="12" s="1"/>
  <c r="E264" i="12"/>
  <c r="G264" i="12" s="1"/>
  <c r="E267" i="12"/>
  <c r="G267" i="12" s="1"/>
  <c r="E268" i="12"/>
  <c r="G268" i="12" s="1"/>
  <c r="E269" i="12"/>
  <c r="G269" i="12" s="1"/>
  <c r="E270" i="12"/>
  <c r="G270" i="12" s="1"/>
  <c r="E271" i="12"/>
  <c r="G271" i="12" s="1"/>
  <c r="E273" i="12"/>
  <c r="G273" i="12" s="1"/>
  <c r="E274" i="12"/>
  <c r="G274" i="12" s="1"/>
  <c r="E276" i="12"/>
  <c r="G276" i="12" s="1"/>
  <c r="E277" i="12"/>
  <c r="G277" i="12" s="1"/>
  <c r="E279" i="12"/>
  <c r="G279" i="12" s="1"/>
  <c r="E290" i="12"/>
  <c r="G290" i="12" s="1"/>
  <c r="E292" i="12"/>
  <c r="G292" i="12" s="1"/>
  <c r="E293" i="12"/>
  <c r="G293" i="12" s="1"/>
  <c r="E294" i="12"/>
  <c r="G294" i="12" s="1"/>
  <c r="E296" i="12"/>
  <c r="G296" i="12" s="1"/>
  <c r="E297" i="12"/>
  <c r="G297" i="12" s="1"/>
  <c r="E300" i="12"/>
  <c r="G300" i="12" s="1"/>
  <c r="E301" i="12"/>
  <c r="G301" i="12" s="1"/>
  <c r="E302" i="12"/>
  <c r="G302" i="12" s="1"/>
  <c r="E303" i="12"/>
  <c r="G303" i="12" s="1"/>
  <c r="E305" i="12"/>
  <c r="G305" i="12" s="1"/>
  <c r="E306" i="12"/>
  <c r="G306" i="12" s="1"/>
  <c r="E307" i="12"/>
  <c r="G307" i="12" s="1"/>
  <c r="E308" i="12"/>
  <c r="G308" i="12" s="1"/>
  <c r="E314" i="12"/>
  <c r="G314" i="12" s="1"/>
  <c r="E321" i="12"/>
  <c r="G321" i="12" s="1"/>
  <c r="AG321" i="12"/>
  <c r="M321" i="12"/>
  <c r="J321" i="12"/>
  <c r="AG320" i="12"/>
  <c r="M320" i="12"/>
  <c r="J320" i="12"/>
  <c r="G320" i="12"/>
  <c r="AG319" i="12"/>
  <c r="M319" i="12"/>
  <c r="J319" i="12"/>
  <c r="G319" i="12"/>
  <c r="AG318" i="12"/>
  <c r="M318" i="12"/>
  <c r="J318" i="12"/>
  <c r="G318" i="12"/>
  <c r="AG317" i="12"/>
  <c r="M317" i="12"/>
  <c r="J317" i="12"/>
  <c r="G317" i="12"/>
  <c r="AG316" i="12"/>
  <c r="M316" i="12"/>
  <c r="J316" i="12"/>
  <c r="G316" i="12"/>
  <c r="AG315" i="12"/>
  <c r="M315" i="12"/>
  <c r="J315" i="12"/>
  <c r="G315" i="12"/>
  <c r="AG314" i="12"/>
  <c r="M314" i="12"/>
  <c r="J314" i="12"/>
  <c r="AG313" i="12"/>
  <c r="M313" i="12"/>
  <c r="J313" i="12"/>
  <c r="G313" i="12"/>
  <c r="AG312" i="12"/>
  <c r="M312" i="12"/>
  <c r="J312" i="12"/>
  <c r="G312" i="12"/>
  <c r="AG311" i="12"/>
  <c r="M311" i="12"/>
  <c r="J311" i="12"/>
  <c r="G311" i="12"/>
  <c r="AG310" i="12"/>
  <c r="M310" i="12"/>
  <c r="J310" i="12"/>
  <c r="G310" i="12"/>
  <c r="AG309" i="12"/>
  <c r="M309" i="12"/>
  <c r="J309" i="12"/>
  <c r="G309" i="12"/>
  <c r="AG308" i="12"/>
  <c r="M308" i="12"/>
  <c r="J308" i="12"/>
  <c r="AG307" i="12"/>
  <c r="M307" i="12"/>
  <c r="J307" i="12"/>
  <c r="AG306" i="12"/>
  <c r="M306" i="12"/>
  <c r="J306" i="12"/>
  <c r="AG305" i="12"/>
  <c r="M305" i="12"/>
  <c r="J305" i="12"/>
  <c r="AG304" i="12"/>
  <c r="M304" i="12"/>
  <c r="J304" i="12"/>
  <c r="G304" i="12"/>
  <c r="AG303" i="12"/>
  <c r="M303" i="12"/>
  <c r="J303" i="12"/>
  <c r="AG302" i="12"/>
  <c r="M302" i="12"/>
  <c r="J302" i="12"/>
  <c r="AG301" i="12"/>
  <c r="M301" i="12"/>
  <c r="J301" i="12"/>
  <c r="AG300" i="12"/>
  <c r="M300" i="12"/>
  <c r="J300" i="12"/>
  <c r="AG299" i="12"/>
  <c r="M299" i="12"/>
  <c r="J299" i="12"/>
  <c r="G299" i="12"/>
  <c r="AG298" i="12"/>
  <c r="M298" i="12"/>
  <c r="J298" i="12"/>
  <c r="G298" i="12"/>
  <c r="AG297" i="12"/>
  <c r="M297" i="12"/>
  <c r="J297" i="12"/>
  <c r="AG296" i="12"/>
  <c r="M296" i="12"/>
  <c r="J296" i="12"/>
  <c r="AG295" i="12"/>
  <c r="M295" i="12"/>
  <c r="J295" i="12"/>
  <c r="G295" i="12"/>
  <c r="AG294" i="12"/>
  <c r="M294" i="12"/>
  <c r="J294" i="12"/>
  <c r="AG293" i="12"/>
  <c r="M293" i="12"/>
  <c r="J293" i="12"/>
  <c r="AG292" i="12"/>
  <c r="M292" i="12"/>
  <c r="J292" i="12"/>
  <c r="AG291" i="12"/>
  <c r="M291" i="12"/>
  <c r="J291" i="12"/>
  <c r="G291" i="12"/>
  <c r="AG290" i="12"/>
  <c r="M290" i="12"/>
  <c r="J290" i="12"/>
  <c r="AG289" i="12"/>
  <c r="M289" i="12"/>
  <c r="J289" i="12"/>
  <c r="G289" i="12"/>
  <c r="AG288" i="12"/>
  <c r="M288" i="12"/>
  <c r="J288" i="12"/>
  <c r="G288" i="12"/>
  <c r="AG287" i="12"/>
  <c r="M287" i="12"/>
  <c r="J287" i="12"/>
  <c r="G287" i="12"/>
  <c r="AG286" i="12"/>
  <c r="M286" i="12"/>
  <c r="J286" i="12"/>
  <c r="G286" i="12"/>
  <c r="AG285" i="12"/>
  <c r="M285" i="12"/>
  <c r="J285" i="12"/>
  <c r="G285" i="12"/>
  <c r="AG284" i="12"/>
  <c r="M284" i="12"/>
  <c r="J284" i="12"/>
  <c r="G284" i="12"/>
  <c r="AG283" i="12"/>
  <c r="M283" i="12"/>
  <c r="J283" i="12"/>
  <c r="G283" i="12"/>
  <c r="AG282" i="12"/>
  <c r="M282" i="12"/>
  <c r="J282" i="12"/>
  <c r="G282" i="12"/>
  <c r="AG281" i="12"/>
  <c r="M281" i="12"/>
  <c r="J281" i="12"/>
  <c r="G281" i="12"/>
  <c r="AG280" i="12"/>
  <c r="M280" i="12"/>
  <c r="J280" i="12"/>
  <c r="G280" i="12"/>
  <c r="AG279" i="12"/>
  <c r="M279" i="12"/>
  <c r="J279" i="12"/>
  <c r="AG278" i="12"/>
  <c r="M278" i="12"/>
  <c r="J278" i="12"/>
  <c r="G278" i="12"/>
  <c r="AG277" i="12"/>
  <c r="M277" i="12"/>
  <c r="J277" i="12"/>
  <c r="AG276" i="12"/>
  <c r="M276" i="12"/>
  <c r="J276" i="12"/>
  <c r="AG275" i="12"/>
  <c r="M275" i="12"/>
  <c r="J275" i="12"/>
  <c r="G275" i="12"/>
  <c r="AG274" i="12"/>
  <c r="M274" i="12"/>
  <c r="J274" i="12"/>
  <c r="AG273" i="12"/>
  <c r="M273" i="12"/>
  <c r="J273" i="12"/>
  <c r="AG272" i="12"/>
  <c r="M272" i="12"/>
  <c r="J272" i="12"/>
  <c r="G272" i="12"/>
  <c r="AG271" i="12"/>
  <c r="M271" i="12"/>
  <c r="J271" i="12"/>
  <c r="AG270" i="12"/>
  <c r="M270" i="12"/>
  <c r="J270" i="12"/>
  <c r="AG269" i="12"/>
  <c r="M269" i="12"/>
  <c r="J269" i="12"/>
  <c r="AG268" i="12"/>
  <c r="M268" i="12"/>
  <c r="J268" i="12"/>
  <c r="AG267" i="12"/>
  <c r="M267" i="12"/>
  <c r="J267" i="12"/>
  <c r="AG266" i="12"/>
  <c r="M266" i="12"/>
  <c r="J266" i="12"/>
  <c r="G266" i="12"/>
  <c r="AG265" i="12"/>
  <c r="M265" i="12"/>
  <c r="J265" i="12"/>
  <c r="G265" i="12"/>
  <c r="AG264" i="12"/>
  <c r="M264" i="12"/>
  <c r="J264" i="12"/>
  <c r="AG263" i="12"/>
  <c r="M263" i="12"/>
  <c r="J263" i="12"/>
  <c r="G263" i="12"/>
  <c r="AG262" i="12"/>
  <c r="M262" i="12"/>
  <c r="J262" i="12"/>
  <c r="AG261" i="12"/>
  <c r="M261" i="12"/>
  <c r="J261" i="12"/>
  <c r="G261" i="12"/>
  <c r="AG260" i="12"/>
  <c r="M260" i="12"/>
  <c r="J260" i="12"/>
  <c r="AG259" i="12"/>
  <c r="M259" i="12"/>
  <c r="J259" i="12"/>
  <c r="AG258" i="12"/>
  <c r="M258" i="12"/>
  <c r="J258" i="12"/>
  <c r="AG257" i="12"/>
  <c r="M257" i="12"/>
  <c r="J257" i="12"/>
  <c r="AG256" i="12"/>
  <c r="M256" i="12"/>
  <c r="J256" i="12"/>
  <c r="AG255" i="12"/>
  <c r="M255" i="12"/>
  <c r="J255" i="12"/>
  <c r="AG254" i="12"/>
  <c r="M254" i="12"/>
  <c r="J254" i="12"/>
  <c r="AG253" i="12"/>
  <c r="M253" i="12"/>
  <c r="J253" i="12"/>
  <c r="AG252" i="12"/>
  <c r="M252" i="12"/>
  <c r="J252" i="12"/>
  <c r="AG251" i="12"/>
  <c r="M251" i="12"/>
  <c r="J251" i="12"/>
  <c r="AG250" i="12"/>
  <c r="M250" i="12"/>
  <c r="J250" i="12"/>
  <c r="AG249" i="12"/>
  <c r="M249" i="12"/>
  <c r="J249" i="12"/>
  <c r="AG248" i="12"/>
  <c r="M248" i="12"/>
  <c r="J248" i="12"/>
  <c r="AG247" i="12"/>
  <c r="M247" i="12"/>
  <c r="J247" i="12"/>
  <c r="AG246" i="12"/>
  <c r="M246" i="12"/>
  <c r="J246" i="12"/>
  <c r="AG245" i="12"/>
  <c r="M245" i="12"/>
  <c r="J245" i="12"/>
  <c r="AG244" i="12"/>
  <c r="M244" i="12"/>
  <c r="J244" i="12"/>
  <c r="G244" i="12"/>
  <c r="AG243" i="12"/>
  <c r="M243" i="12"/>
  <c r="J243" i="12"/>
  <c r="AG242" i="12"/>
  <c r="M242" i="12"/>
  <c r="J242" i="12"/>
  <c r="G242" i="12"/>
  <c r="AG241" i="12"/>
  <c r="M241" i="12"/>
  <c r="J241" i="12"/>
  <c r="G241" i="12"/>
  <c r="AG240" i="12"/>
  <c r="M240" i="12"/>
  <c r="J240" i="12"/>
  <c r="AG239" i="12"/>
  <c r="M239" i="12"/>
  <c r="J239" i="12"/>
  <c r="AG238" i="12"/>
  <c r="M238" i="12"/>
  <c r="J238" i="12"/>
  <c r="AG237" i="12"/>
  <c r="M237" i="12"/>
  <c r="J237" i="12"/>
  <c r="AG236" i="12"/>
  <c r="M236" i="12"/>
  <c r="J236" i="12"/>
  <c r="AG235" i="12"/>
  <c r="M235" i="12"/>
  <c r="J235" i="12"/>
  <c r="AG234" i="12"/>
  <c r="M234" i="12"/>
  <c r="J234" i="12"/>
  <c r="G234" i="12"/>
  <c r="AG233" i="12"/>
  <c r="M233" i="12"/>
  <c r="J233" i="12"/>
  <c r="AG232" i="12"/>
  <c r="M232" i="12"/>
  <c r="J232" i="12"/>
  <c r="AG231" i="12"/>
  <c r="M231" i="12"/>
  <c r="J231" i="12"/>
  <c r="AG230" i="12"/>
  <c r="M230" i="12"/>
  <c r="J230" i="12"/>
  <c r="AG229" i="12"/>
  <c r="M229" i="12"/>
  <c r="J229" i="12"/>
  <c r="G229" i="12"/>
  <c r="AG228" i="12"/>
  <c r="M228" i="12"/>
  <c r="J228" i="12"/>
  <c r="AG227" i="12"/>
  <c r="M227" i="12"/>
  <c r="J227" i="12"/>
  <c r="AG226" i="12"/>
  <c r="M226" i="12"/>
  <c r="J226" i="12"/>
  <c r="AG225" i="12"/>
  <c r="M225" i="12"/>
  <c r="J225" i="12"/>
  <c r="G225" i="12"/>
  <c r="AG224" i="12"/>
  <c r="M224" i="12"/>
  <c r="J224" i="12"/>
  <c r="AG223" i="12"/>
  <c r="M223" i="12"/>
  <c r="J223" i="12"/>
  <c r="G223" i="12"/>
  <c r="AG222" i="12"/>
  <c r="M222" i="12"/>
  <c r="J222" i="12"/>
  <c r="AG221" i="12"/>
  <c r="M221" i="12"/>
  <c r="J221" i="12"/>
  <c r="G221" i="12"/>
  <c r="AG220" i="12"/>
  <c r="M220" i="12"/>
  <c r="J220" i="12"/>
  <c r="AG219" i="12"/>
  <c r="M219" i="12"/>
  <c r="J219" i="12"/>
  <c r="G219" i="12"/>
  <c r="AG218" i="12"/>
  <c r="M218" i="12"/>
  <c r="J218" i="12"/>
  <c r="G218" i="12"/>
  <c r="AG217" i="12"/>
  <c r="M217" i="12"/>
  <c r="J217" i="12"/>
  <c r="G217" i="12"/>
  <c r="AG216" i="12"/>
  <c r="M216" i="12"/>
  <c r="J216" i="12"/>
  <c r="G216" i="12"/>
  <c r="AG215" i="12"/>
  <c r="M215" i="12"/>
  <c r="J215" i="12"/>
  <c r="AG214" i="12"/>
  <c r="M214" i="12"/>
  <c r="J214" i="12"/>
  <c r="AG213" i="12"/>
  <c r="M213" i="12"/>
  <c r="J213" i="12"/>
  <c r="G213" i="12"/>
  <c r="AG212" i="12"/>
  <c r="M212" i="12"/>
  <c r="J212" i="12"/>
  <c r="G212" i="12"/>
  <c r="AG211" i="12"/>
  <c r="M211" i="12"/>
  <c r="J211" i="12"/>
  <c r="AG210" i="12"/>
  <c r="M210" i="12"/>
  <c r="J210" i="12"/>
  <c r="AG209" i="12"/>
  <c r="M209" i="12"/>
  <c r="J209" i="12"/>
  <c r="G209" i="12"/>
  <c r="AG208" i="12"/>
  <c r="M208" i="12"/>
  <c r="J208" i="12"/>
  <c r="G208" i="12"/>
  <c r="AG207" i="12"/>
  <c r="M207" i="12"/>
  <c r="J207" i="12"/>
  <c r="AG206" i="12"/>
  <c r="M206" i="12"/>
  <c r="J206" i="12"/>
  <c r="G206" i="12"/>
  <c r="AG205" i="12"/>
  <c r="M205" i="12"/>
  <c r="J205" i="12"/>
  <c r="AG204" i="12"/>
  <c r="M204" i="12"/>
  <c r="J204" i="12"/>
  <c r="G204" i="12"/>
  <c r="AG203" i="12"/>
  <c r="M203" i="12"/>
  <c r="J203" i="12"/>
  <c r="AG202" i="12"/>
  <c r="M202" i="12"/>
  <c r="J202" i="12"/>
  <c r="AG201" i="12"/>
  <c r="M201" i="12"/>
  <c r="J201" i="12"/>
  <c r="G201" i="12"/>
  <c r="AG200" i="12"/>
  <c r="M200" i="12"/>
  <c r="J200" i="12"/>
  <c r="AG199" i="12"/>
  <c r="M199" i="12"/>
  <c r="J199" i="12"/>
  <c r="AG198" i="12"/>
  <c r="M198" i="12"/>
  <c r="J198" i="12"/>
  <c r="AG197" i="12"/>
  <c r="M197" i="12"/>
  <c r="J197" i="12"/>
  <c r="AG196" i="12"/>
  <c r="M196" i="12"/>
  <c r="J196" i="12"/>
  <c r="AG195" i="12"/>
  <c r="M195" i="12"/>
  <c r="J195" i="12"/>
  <c r="AG194" i="12"/>
  <c r="M194" i="12"/>
  <c r="J194" i="12"/>
  <c r="AG193" i="12"/>
  <c r="M193" i="12"/>
  <c r="J193" i="12"/>
  <c r="AG192" i="12"/>
  <c r="M192" i="12"/>
  <c r="J192" i="12"/>
  <c r="AG191" i="12"/>
  <c r="M191" i="12"/>
  <c r="J191" i="12"/>
  <c r="AG190" i="12"/>
  <c r="M190" i="12"/>
  <c r="J190" i="12"/>
  <c r="AG189" i="12"/>
  <c r="M189" i="12"/>
  <c r="J189" i="12"/>
  <c r="AG188" i="12"/>
  <c r="M188" i="12"/>
  <c r="J188" i="12"/>
  <c r="G188" i="12"/>
  <c r="AG187" i="12"/>
  <c r="M187" i="12"/>
  <c r="J187" i="12"/>
  <c r="AG186" i="12"/>
  <c r="M186" i="12"/>
  <c r="J186" i="12"/>
  <c r="AG185" i="12"/>
  <c r="M185" i="12"/>
  <c r="J185" i="12"/>
  <c r="G185" i="12"/>
  <c r="AG184" i="12"/>
  <c r="M184" i="12"/>
  <c r="J184" i="12"/>
  <c r="AG183" i="12"/>
  <c r="M183" i="12"/>
  <c r="J183" i="12"/>
  <c r="AG182" i="12"/>
  <c r="M182" i="12"/>
  <c r="J182" i="12"/>
  <c r="G182" i="12"/>
  <c r="AG181" i="12"/>
  <c r="M181" i="12"/>
  <c r="J181" i="12"/>
  <c r="G181" i="12"/>
  <c r="AG180" i="12"/>
  <c r="M180" i="12"/>
  <c r="J180" i="12"/>
  <c r="G180" i="12"/>
  <c r="AG179" i="12"/>
  <c r="M179" i="12"/>
  <c r="J179" i="12"/>
  <c r="G179" i="12"/>
  <c r="AG178" i="12"/>
  <c r="M178" i="12"/>
  <c r="J178" i="12"/>
  <c r="AG177" i="12"/>
  <c r="M177" i="12"/>
  <c r="J177" i="12"/>
  <c r="AG176" i="12"/>
  <c r="M176" i="12"/>
  <c r="J176" i="12"/>
  <c r="AG175" i="12"/>
  <c r="M175" i="12"/>
  <c r="J175" i="12"/>
  <c r="AG174" i="12"/>
  <c r="M174" i="12"/>
  <c r="J174" i="12"/>
  <c r="AG173" i="12"/>
  <c r="M173" i="12"/>
  <c r="J173" i="12"/>
  <c r="AG172" i="12"/>
  <c r="M172" i="12"/>
  <c r="J172" i="12"/>
  <c r="AG171" i="12"/>
  <c r="M171" i="12"/>
  <c r="J171" i="12"/>
  <c r="G171" i="12"/>
  <c r="AG170" i="12"/>
  <c r="M170" i="12"/>
  <c r="J170" i="12"/>
  <c r="G170" i="12"/>
  <c r="AG169" i="12"/>
  <c r="M169" i="12"/>
  <c r="J169" i="12"/>
  <c r="AG168" i="12"/>
  <c r="M168" i="12"/>
  <c r="J168" i="12"/>
  <c r="AG167" i="12"/>
  <c r="M167" i="12"/>
  <c r="J167" i="12"/>
  <c r="AG166" i="12"/>
  <c r="M166" i="12"/>
  <c r="J166" i="12"/>
  <c r="AG165" i="12"/>
  <c r="M165" i="12"/>
  <c r="J165" i="12"/>
  <c r="AG164" i="12"/>
  <c r="M164" i="12"/>
  <c r="J164" i="12"/>
  <c r="AG163" i="12"/>
  <c r="M163" i="12"/>
  <c r="J163" i="12"/>
  <c r="AG162" i="12"/>
  <c r="M162" i="12"/>
  <c r="J162" i="12"/>
  <c r="G162" i="12"/>
  <c r="AG161" i="12"/>
  <c r="M161" i="12"/>
  <c r="J161" i="12"/>
  <c r="G161" i="12"/>
  <c r="AG160" i="12"/>
  <c r="M160" i="12"/>
  <c r="J160" i="12"/>
  <c r="AG159" i="12"/>
  <c r="M159" i="12"/>
  <c r="J159" i="12"/>
  <c r="G159" i="12"/>
  <c r="AG158" i="12"/>
  <c r="M158" i="12"/>
  <c r="J158" i="12"/>
  <c r="G158" i="12"/>
  <c r="AG157" i="12"/>
  <c r="M157" i="12"/>
  <c r="J157" i="12"/>
  <c r="AG156" i="12"/>
  <c r="M156" i="12"/>
  <c r="J156" i="12"/>
  <c r="G156" i="12"/>
  <c r="AG155" i="12"/>
  <c r="M155" i="12"/>
  <c r="J155" i="12"/>
  <c r="AG154" i="12"/>
  <c r="M154" i="12"/>
  <c r="J154" i="12"/>
  <c r="AG153" i="12"/>
  <c r="M153" i="12"/>
  <c r="J153" i="12"/>
  <c r="AG152" i="12"/>
  <c r="M152" i="12"/>
  <c r="J152" i="12"/>
  <c r="AG151" i="12"/>
  <c r="M151" i="12"/>
  <c r="J151" i="12"/>
  <c r="AG150" i="12"/>
  <c r="M150" i="12"/>
  <c r="J150" i="12"/>
  <c r="AG149" i="12"/>
  <c r="M149" i="12"/>
  <c r="J149" i="12"/>
  <c r="AG148" i="12"/>
  <c r="M148" i="12"/>
  <c r="J148" i="12"/>
  <c r="AG147" i="12"/>
  <c r="M147" i="12"/>
  <c r="J147" i="12"/>
  <c r="AG146" i="12"/>
  <c r="M146" i="12"/>
  <c r="J146" i="12"/>
  <c r="AG145" i="12"/>
  <c r="M145" i="12"/>
  <c r="J145" i="12"/>
  <c r="AG144" i="12"/>
  <c r="M144" i="12"/>
  <c r="J144" i="12"/>
  <c r="AG143" i="12"/>
  <c r="M143" i="12"/>
  <c r="J143" i="12"/>
  <c r="AG142" i="12"/>
  <c r="M142" i="12"/>
  <c r="J142" i="12"/>
  <c r="AG141" i="12"/>
  <c r="M141" i="12"/>
  <c r="J141" i="12"/>
  <c r="AG140" i="12"/>
  <c r="M140" i="12"/>
  <c r="J140" i="12"/>
  <c r="AG139" i="12"/>
  <c r="M139" i="12"/>
  <c r="J139" i="12"/>
  <c r="AG138" i="12"/>
  <c r="M138" i="12"/>
  <c r="J138" i="12"/>
  <c r="AG137" i="12"/>
  <c r="M137" i="12"/>
  <c r="J137" i="12"/>
  <c r="AG136" i="12"/>
  <c r="M136" i="12"/>
  <c r="J136" i="12"/>
  <c r="AG135" i="12"/>
  <c r="M135" i="12"/>
  <c r="J135" i="12"/>
  <c r="AG134" i="12"/>
  <c r="M134" i="12"/>
  <c r="J134" i="12"/>
  <c r="AG133" i="12"/>
  <c r="M133" i="12"/>
  <c r="J133" i="12"/>
  <c r="AG132" i="12"/>
  <c r="M132" i="12"/>
  <c r="J132" i="12"/>
  <c r="AG131" i="12"/>
  <c r="M131" i="12"/>
  <c r="J131" i="12"/>
  <c r="AG130" i="12"/>
  <c r="M130" i="12"/>
  <c r="J130" i="12"/>
  <c r="AG129" i="12"/>
  <c r="M129" i="12"/>
  <c r="J129" i="12"/>
  <c r="AG128" i="12"/>
  <c r="M128" i="12"/>
  <c r="J128" i="12"/>
  <c r="AG127" i="12"/>
  <c r="M127" i="12"/>
  <c r="J127" i="12"/>
  <c r="AG126" i="12"/>
  <c r="M126" i="12"/>
  <c r="J126" i="12"/>
  <c r="AG125" i="12"/>
  <c r="M125" i="12"/>
  <c r="J125" i="12"/>
  <c r="AG124" i="12"/>
  <c r="M124" i="12"/>
  <c r="J124" i="12"/>
  <c r="AG123" i="12"/>
  <c r="M123" i="12"/>
  <c r="J123" i="12"/>
  <c r="AG122" i="12"/>
  <c r="M122" i="12"/>
  <c r="J122" i="12"/>
  <c r="AG121" i="12"/>
  <c r="M121" i="12"/>
  <c r="J121" i="12"/>
  <c r="AG120" i="12"/>
  <c r="M120" i="12"/>
  <c r="J120" i="12"/>
  <c r="AG119" i="12"/>
  <c r="M119" i="12"/>
  <c r="J119" i="12"/>
  <c r="AG118" i="12"/>
  <c r="M118" i="12"/>
  <c r="J118" i="12"/>
  <c r="AG117" i="12"/>
  <c r="M117" i="12"/>
  <c r="J117" i="12"/>
  <c r="AG116" i="12"/>
  <c r="M116" i="12"/>
  <c r="J116" i="12"/>
  <c r="G116" i="12"/>
  <c r="AG115" i="12"/>
  <c r="M115" i="12"/>
  <c r="J115" i="12"/>
  <c r="G115" i="12"/>
  <c r="AG114" i="12"/>
  <c r="M114" i="12"/>
  <c r="J114" i="12"/>
  <c r="G114" i="12"/>
  <c r="AG113" i="12"/>
  <c r="M113" i="12"/>
  <c r="J113" i="12"/>
  <c r="AG112" i="12"/>
  <c r="M112" i="12"/>
  <c r="J112" i="12"/>
  <c r="AG111" i="12"/>
  <c r="M111" i="12"/>
  <c r="J111" i="12"/>
  <c r="AG110" i="12"/>
  <c r="M110" i="12"/>
  <c r="J110" i="12"/>
  <c r="AG109" i="12"/>
  <c r="M109" i="12"/>
  <c r="J109" i="12"/>
  <c r="AG108" i="12"/>
  <c r="M108" i="12"/>
  <c r="J108" i="12"/>
  <c r="G108" i="12"/>
  <c r="AG107" i="12"/>
  <c r="M107" i="12"/>
  <c r="J107" i="12"/>
  <c r="G107" i="12"/>
  <c r="AG106" i="12"/>
  <c r="M106" i="12"/>
  <c r="J106" i="12"/>
  <c r="AG105" i="12"/>
  <c r="M105" i="12"/>
  <c r="J105" i="12"/>
  <c r="AG104" i="12"/>
  <c r="M104" i="12"/>
  <c r="J104" i="12"/>
  <c r="AG103" i="12"/>
  <c r="M103" i="12"/>
  <c r="J103" i="12"/>
  <c r="AG102" i="12"/>
  <c r="M102" i="12"/>
  <c r="J102" i="12"/>
  <c r="AG101" i="12"/>
  <c r="M101" i="12"/>
  <c r="J101" i="12"/>
  <c r="AG100" i="12"/>
  <c r="M100" i="12"/>
  <c r="J100" i="12"/>
  <c r="AG99" i="12"/>
  <c r="M99" i="12"/>
  <c r="J99" i="12"/>
  <c r="AG98" i="12"/>
  <c r="M98" i="12"/>
  <c r="J98" i="12"/>
  <c r="AG97" i="12"/>
  <c r="M97" i="12"/>
  <c r="J97" i="12"/>
  <c r="AG96" i="12"/>
  <c r="M96" i="12"/>
  <c r="J96" i="12"/>
  <c r="G96" i="12"/>
  <c r="AG95" i="12"/>
  <c r="M95" i="12"/>
  <c r="J95" i="12"/>
  <c r="AG94" i="12"/>
  <c r="M94" i="12"/>
  <c r="J94" i="12"/>
  <c r="AG93" i="12"/>
  <c r="M93" i="12"/>
  <c r="J93" i="12"/>
  <c r="AG92" i="12"/>
  <c r="M92" i="12"/>
  <c r="J92" i="12"/>
  <c r="AG91" i="12"/>
  <c r="M91" i="12"/>
  <c r="J91" i="12"/>
  <c r="AG90" i="12"/>
  <c r="M90" i="12"/>
  <c r="J90" i="12"/>
  <c r="G90" i="12"/>
  <c r="AG89" i="12"/>
  <c r="M89" i="12"/>
  <c r="J89" i="12"/>
  <c r="AG88" i="12"/>
  <c r="M88" i="12"/>
  <c r="J88" i="12"/>
  <c r="G88" i="12"/>
  <c r="AG87" i="12"/>
  <c r="M87" i="12"/>
  <c r="J87" i="12"/>
  <c r="AG86" i="12"/>
  <c r="M86" i="12"/>
  <c r="J86" i="12"/>
  <c r="AG85" i="12"/>
  <c r="M85" i="12"/>
  <c r="J85" i="12"/>
  <c r="AG84" i="12"/>
  <c r="M84" i="12"/>
  <c r="J84" i="12"/>
  <c r="AG83" i="12"/>
  <c r="M83" i="12"/>
  <c r="J83" i="12"/>
  <c r="AG82" i="12"/>
  <c r="M82" i="12"/>
  <c r="J82" i="12"/>
  <c r="AG81" i="12"/>
  <c r="M81" i="12"/>
  <c r="J81" i="12"/>
  <c r="AG80" i="12"/>
  <c r="M80" i="12"/>
  <c r="J80" i="12"/>
  <c r="AG79" i="12"/>
  <c r="M79" i="12"/>
  <c r="J79" i="12"/>
  <c r="AG78" i="12"/>
  <c r="M78" i="12"/>
  <c r="J78" i="12"/>
  <c r="AG77" i="12"/>
  <c r="M77" i="12"/>
  <c r="J77" i="12"/>
  <c r="G77" i="12"/>
  <c r="AG76" i="12"/>
  <c r="M76" i="12"/>
  <c r="J76" i="12"/>
  <c r="AG75" i="12"/>
  <c r="M75" i="12"/>
  <c r="J75" i="12"/>
  <c r="AG74" i="12"/>
  <c r="M74" i="12"/>
  <c r="J74" i="12"/>
  <c r="AG73" i="12"/>
  <c r="M73" i="12"/>
  <c r="J73" i="12"/>
  <c r="AG72" i="12"/>
  <c r="M72" i="12"/>
  <c r="J72" i="12"/>
  <c r="G72" i="12"/>
  <c r="AG71" i="12"/>
  <c r="M71" i="12"/>
  <c r="J71" i="12"/>
  <c r="AG70" i="12"/>
  <c r="M70" i="12"/>
  <c r="J70" i="12"/>
  <c r="G70" i="12"/>
  <c r="AG69" i="12"/>
  <c r="M69" i="12"/>
  <c r="J69" i="12"/>
  <c r="AG68" i="12"/>
  <c r="M68" i="12"/>
  <c r="J68" i="12"/>
  <c r="AG67" i="12"/>
  <c r="M67" i="12"/>
  <c r="J67" i="12"/>
  <c r="G67" i="12"/>
  <c r="AG66" i="12"/>
  <c r="M66" i="12"/>
  <c r="J66" i="12"/>
  <c r="G66" i="12"/>
  <c r="AG65" i="12"/>
  <c r="M65" i="12"/>
  <c r="J65" i="12"/>
  <c r="AG64" i="12"/>
  <c r="M64" i="12"/>
  <c r="J64" i="12"/>
  <c r="AG63" i="12"/>
  <c r="M63" i="12"/>
  <c r="J63" i="12"/>
  <c r="AG62" i="12"/>
  <c r="M62" i="12"/>
  <c r="J62" i="12"/>
  <c r="G62" i="12"/>
  <c r="AG61" i="12"/>
  <c r="M61" i="12"/>
  <c r="J61" i="12"/>
  <c r="AG60" i="12"/>
  <c r="M60" i="12"/>
  <c r="J60" i="12"/>
  <c r="AG59" i="12"/>
  <c r="M59" i="12"/>
  <c r="J59" i="12"/>
  <c r="AG58" i="12"/>
  <c r="M58" i="12"/>
  <c r="J58" i="12"/>
  <c r="AG57" i="12"/>
  <c r="M57" i="12"/>
  <c r="J57" i="12"/>
  <c r="AG56" i="12"/>
  <c r="M56" i="12"/>
  <c r="J56" i="12"/>
  <c r="AG55" i="12"/>
  <c r="M55" i="12"/>
  <c r="J55" i="12"/>
  <c r="AG54" i="12"/>
  <c r="M54" i="12"/>
  <c r="J54" i="12"/>
  <c r="AG53" i="12"/>
  <c r="M53" i="12"/>
  <c r="J53" i="12"/>
  <c r="AG52" i="12"/>
  <c r="M52" i="12"/>
  <c r="J52" i="12"/>
  <c r="G52" i="12"/>
  <c r="AG51" i="12"/>
  <c r="M51" i="12"/>
  <c r="J51" i="12"/>
  <c r="G51" i="12"/>
  <c r="AG50" i="12"/>
  <c r="M50" i="12"/>
  <c r="J50" i="12"/>
  <c r="AG49" i="12"/>
  <c r="M49" i="12"/>
  <c r="J49" i="12"/>
  <c r="AG48" i="12"/>
  <c r="M48" i="12"/>
  <c r="J48" i="12"/>
  <c r="AG47" i="12"/>
  <c r="M47" i="12"/>
  <c r="J47" i="12"/>
  <c r="AG46" i="12"/>
  <c r="M46" i="12"/>
  <c r="J46" i="12"/>
  <c r="AG45" i="12"/>
  <c r="M45" i="12"/>
  <c r="J45" i="12"/>
  <c r="AG44" i="12"/>
  <c r="M44" i="12"/>
  <c r="J44" i="12"/>
  <c r="AG43" i="12"/>
  <c r="M43" i="12"/>
  <c r="J43" i="12"/>
  <c r="G43" i="12"/>
  <c r="AG42" i="12"/>
  <c r="M42" i="12"/>
  <c r="J42" i="12"/>
  <c r="G42" i="12"/>
  <c r="AG41" i="12"/>
  <c r="M41" i="12"/>
  <c r="J41" i="12"/>
  <c r="AG40" i="12"/>
  <c r="M40" i="12"/>
  <c r="J40" i="12"/>
  <c r="G40" i="12"/>
  <c r="AG39" i="12"/>
  <c r="M39" i="12"/>
  <c r="J39" i="12"/>
  <c r="AG38" i="12"/>
  <c r="M38" i="12"/>
  <c r="J38" i="12"/>
  <c r="AG37" i="12"/>
  <c r="M37" i="12"/>
  <c r="J37" i="12"/>
  <c r="G37" i="12"/>
  <c r="AG36" i="12"/>
  <c r="M36" i="12"/>
  <c r="J36" i="12"/>
  <c r="H29" i="9" s="1"/>
  <c r="H19" i="9" s="1"/>
  <c r="AG35" i="12"/>
  <c r="M35" i="12"/>
  <c r="J35" i="12"/>
  <c r="G35" i="12"/>
  <c r="AG34" i="12"/>
  <c r="M34" i="12"/>
  <c r="J34" i="12"/>
  <c r="AG33" i="12"/>
  <c r="M33" i="12"/>
  <c r="J33" i="12"/>
  <c r="G33" i="12"/>
  <c r="AG32" i="12"/>
  <c r="M32" i="12"/>
  <c r="J32" i="12"/>
  <c r="AG31" i="12"/>
  <c r="M31" i="12"/>
  <c r="J31" i="12"/>
  <c r="G31" i="12"/>
  <c r="AG30" i="12"/>
  <c r="M30" i="12"/>
  <c r="J30" i="12"/>
  <c r="AG29" i="12"/>
  <c r="M29" i="12"/>
  <c r="J29" i="12"/>
  <c r="AG28" i="12"/>
  <c r="M28" i="12"/>
  <c r="J28" i="12"/>
  <c r="AG27" i="12"/>
  <c r="M27" i="12"/>
  <c r="J27" i="12"/>
  <c r="AG26" i="12"/>
  <c r="M26" i="12"/>
  <c r="J26" i="12"/>
  <c r="AG25" i="12"/>
  <c r="M25" i="12"/>
  <c r="J25" i="12"/>
  <c r="AG24" i="12"/>
  <c r="M24" i="12"/>
  <c r="J24" i="12"/>
  <c r="AG23" i="12"/>
  <c r="M23" i="12"/>
  <c r="J23" i="12"/>
  <c r="AG22" i="12"/>
  <c r="M22" i="12"/>
  <c r="J22" i="12"/>
  <c r="AG21" i="12"/>
  <c r="M21" i="12"/>
  <c r="J21" i="12"/>
  <c r="AG20" i="12"/>
  <c r="M20" i="12"/>
  <c r="J20" i="12"/>
  <c r="AG19" i="12"/>
  <c r="M19" i="12"/>
  <c r="J19" i="12"/>
  <c r="AG18" i="12"/>
  <c r="M18" i="12"/>
  <c r="J18" i="12"/>
  <c r="AG17" i="12"/>
  <c r="M17" i="12"/>
  <c r="J17" i="12"/>
  <c r="AG16" i="12"/>
  <c r="M16" i="12"/>
  <c r="J16" i="12"/>
  <c r="AG15" i="12"/>
  <c r="M15" i="12"/>
  <c r="J15" i="12"/>
  <c r="G15" i="12"/>
  <c r="AG14" i="12"/>
  <c r="M14" i="12"/>
  <c r="J14" i="12"/>
  <c r="AG13" i="12"/>
  <c r="M13" i="12"/>
  <c r="J13" i="12"/>
  <c r="AG12" i="12"/>
  <c r="M12" i="12"/>
  <c r="J12" i="12"/>
  <c r="AH11" i="12"/>
  <c r="AG11" i="12"/>
  <c r="M11" i="12"/>
  <c r="J11" i="12"/>
  <c r="AG10" i="12"/>
  <c r="J10" i="12"/>
  <c r="AG9" i="12"/>
  <c r="J9" i="12"/>
  <c r="AG8" i="12"/>
  <c r="J8" i="12"/>
  <c r="AG7" i="12"/>
  <c r="J7" i="12"/>
  <c r="AG6" i="12"/>
  <c r="J6" i="12"/>
  <c r="I43" i="9"/>
  <c r="I42" i="9"/>
  <c r="H41" i="9"/>
  <c r="H20" i="9"/>
  <c r="I13" i="9"/>
  <c r="H12" i="9"/>
  <c r="H11" i="9"/>
  <c r="H54" i="9"/>
  <c r="H37" i="9"/>
  <c r="H27" i="9"/>
  <c r="H9" i="9"/>
  <c r="C3" i="9"/>
  <c r="U327" i="8"/>
  <c r="S327" i="8"/>
  <c r="Q327" i="8"/>
  <c r="O327" i="8"/>
  <c r="E12" i="9" s="1"/>
  <c r="N327" i="8"/>
  <c r="M327" i="8"/>
  <c r="L327" i="8"/>
  <c r="K327" i="8"/>
  <c r="I327" i="8"/>
  <c r="F13" i="9" s="1"/>
  <c r="H327" i="8"/>
  <c r="G327" i="8"/>
  <c r="F327" i="8"/>
  <c r="E327" i="8"/>
  <c r="D327" i="8"/>
  <c r="C327" i="8"/>
  <c r="F322" i="4"/>
  <c r="K322" i="2"/>
  <c r="J322" i="2"/>
  <c r="I322" i="2"/>
  <c r="H322" i="2"/>
  <c r="L322" i="4"/>
  <c r="K322" i="4"/>
  <c r="J322" i="4"/>
  <c r="I322" i="4"/>
  <c r="H322" i="4"/>
  <c r="G322" i="4"/>
  <c r="E322" i="4"/>
  <c r="D322" i="4"/>
  <c r="C322" i="4"/>
  <c r="S322" i="3"/>
  <c r="R322" i="3"/>
  <c r="Q322" i="3"/>
  <c r="P322" i="3"/>
  <c r="F43" i="9" s="1"/>
  <c r="O322" i="3"/>
  <c r="N322" i="3"/>
  <c r="M322" i="3"/>
  <c r="L322" i="3"/>
  <c r="K322" i="3"/>
  <c r="J322" i="3"/>
  <c r="H322" i="3"/>
  <c r="N324" i="7"/>
  <c r="M324" i="7"/>
  <c r="L324" i="7"/>
  <c r="K324" i="7"/>
  <c r="J324" i="7"/>
  <c r="I324" i="7"/>
  <c r="H324" i="7"/>
  <c r="G324" i="7"/>
  <c r="F324" i="7"/>
  <c r="E324" i="7"/>
  <c r="D324" i="7"/>
  <c r="C324" i="7"/>
  <c r="A330" i="5"/>
  <c r="T323" i="1"/>
  <c r="S323" i="1"/>
  <c r="Q323" i="1"/>
  <c r="O323" i="1"/>
  <c r="E11" i="9" s="1"/>
  <c r="M323" i="1"/>
  <c r="K323" i="1"/>
  <c r="G323" i="1"/>
  <c r="E323" i="1"/>
  <c r="U323" i="1"/>
  <c r="V323" i="1"/>
  <c r="I323" i="1"/>
  <c r="F44" i="9" s="1"/>
  <c r="R323" i="1"/>
  <c r="M322" i="2"/>
  <c r="L322" i="2"/>
  <c r="E322" i="2"/>
  <c r="F322" i="2"/>
  <c r="N322" i="2"/>
  <c r="G322" i="2"/>
  <c r="K330" i="5"/>
  <c r="D321" i="6"/>
  <c r="L330" i="5"/>
  <c r="C321" i="6"/>
  <c r="O322" i="2"/>
  <c r="M330" i="5"/>
  <c r="F330" i="5"/>
  <c r="D330" i="5"/>
  <c r="N330" i="5"/>
  <c r="U330" i="5"/>
  <c r="O330" i="5"/>
  <c r="F42" i="9" s="1"/>
  <c r="C330" i="5"/>
  <c r="S330" i="5"/>
  <c r="H321" i="6"/>
  <c r="G330" i="5"/>
  <c r="F321" i="6"/>
  <c r="E330" i="5"/>
  <c r="Q330" i="5"/>
  <c r="G321" i="6"/>
  <c r="H330" i="5"/>
  <c r="E321" i="6"/>
  <c r="I330" i="5"/>
  <c r="E41" i="9" s="1"/>
  <c r="H56" i="9" l="1"/>
  <c r="I45" i="9" s="1"/>
  <c r="F57" i="9"/>
  <c r="H15" i="9"/>
  <c r="I14" i="9" s="1"/>
  <c r="H39" i="9" s="1"/>
  <c r="H46" i="9" s="1"/>
  <c r="P322" i="2"/>
  <c r="F40" i="9" s="1"/>
  <c r="E20" i="9"/>
  <c r="E18" i="9"/>
  <c r="E15" i="9"/>
  <c r="F14" i="9" s="1"/>
  <c r="E323" i="12"/>
  <c r="H18" i="9"/>
  <c r="I30" i="9"/>
  <c r="I57" i="9" l="1"/>
  <c r="I46" i="9"/>
  <c r="I47" i="9" s="1"/>
  <c r="I15" i="9"/>
  <c r="E39" i="9"/>
  <c r="F15" i="9"/>
  <c r="E46" i="9" l="1"/>
  <c r="F46" i="9" l="1"/>
  <c r="F47" i="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VITA Program</author>
  </authors>
  <commentList>
    <comment ref="E18" authorId="0" shapeId="0" xr:uid="{6412174F-585E-427C-AAE6-B898A901BCEC}">
      <text>
        <r>
          <rPr>
            <b/>
            <sz val="9"/>
            <color indexed="81"/>
            <rFont val="Tahoma"/>
            <family val="2"/>
          </rPr>
          <t xml:space="preserve">DHRM:  
</t>
        </r>
        <r>
          <rPr>
            <sz val="9"/>
            <color indexed="81"/>
            <rFont val="Tahoma"/>
            <family val="2"/>
          </rPr>
          <t>Amount differ because of rounding</t>
        </r>
        <r>
          <rPr>
            <sz val="9"/>
            <color indexed="81"/>
            <rFont val="Tahoma"/>
            <family val="2"/>
          </rPr>
          <t xml:space="preserve">
</t>
        </r>
      </text>
    </comment>
    <comment ref="H18" authorId="0" shapeId="0" xr:uid="{AC1D6931-27ED-479A-8A24-F5FF690BB71D}">
      <text>
        <r>
          <rPr>
            <b/>
            <sz val="9"/>
            <color indexed="81"/>
            <rFont val="Tahoma"/>
            <family val="2"/>
          </rPr>
          <t>DHRM:</t>
        </r>
        <r>
          <rPr>
            <sz val="9"/>
            <color indexed="81"/>
            <rFont val="Tahoma"/>
            <family val="2"/>
          </rPr>
          <t xml:space="preserve">
Amount differ because of rounding</t>
        </r>
      </text>
    </comment>
    <comment ref="F44" authorId="0" shapeId="0" xr:uid="{FF737845-679A-4C9E-86DB-AF378A65EEF4}">
      <text>
        <r>
          <rPr>
            <b/>
            <sz val="9"/>
            <color indexed="81"/>
            <rFont val="Tahoma"/>
            <family val="2"/>
          </rPr>
          <t xml:space="preserve">DHRM:
</t>
        </r>
        <r>
          <rPr>
            <sz val="9"/>
            <color indexed="81"/>
            <rFont val="Tahoma"/>
            <family val="2"/>
          </rPr>
          <t xml:space="preserve">The amount will differ slightly because of rounding.
</t>
        </r>
      </text>
    </comment>
  </commentList>
</comments>
</file>

<file path=xl/sharedStrings.xml><?xml version="1.0" encoding="utf-8"?>
<sst xmlns="http://schemas.openxmlformats.org/spreadsheetml/2006/main" count="3345" uniqueCount="493">
  <si>
    <t>Appendix A - Employer Allocations &amp; Sensitivity</t>
  </si>
  <si>
    <t>A</t>
  </si>
  <si>
    <t>B</t>
  </si>
  <si>
    <t>C</t>
  </si>
  <si>
    <t>D</t>
  </si>
  <si>
    <t>E</t>
  </si>
  <si>
    <t>F</t>
  </si>
  <si>
    <t>G</t>
  </si>
  <si>
    <t>H</t>
  </si>
  <si>
    <t>I</t>
  </si>
  <si>
    <t>J</t>
  </si>
  <si>
    <t>K</t>
  </si>
  <si>
    <t>L</t>
  </si>
  <si>
    <t>Employer</t>
  </si>
  <si>
    <t>Allocation</t>
  </si>
  <si>
    <t>Total OPEB</t>
  </si>
  <si>
    <t>Discount Rate</t>
  </si>
  <si>
    <t>Trend</t>
  </si>
  <si>
    <t>Employer #</t>
  </si>
  <si>
    <t>Contributions</t>
  </si>
  <si>
    <t>Percentage</t>
  </si>
  <si>
    <t>Liability</t>
  </si>
  <si>
    <t>Down</t>
  </si>
  <si>
    <t>Base</t>
  </si>
  <si>
    <t>Up</t>
  </si>
  <si>
    <t>VRS Retirees, Survivors, LTD Participants</t>
  </si>
  <si>
    <t>Non-Annuitant Survivors, Extended Coverage</t>
  </si>
  <si>
    <t>ORP Retirees, Survivors, LTD Participants</t>
  </si>
  <si>
    <t>Various TLC Govt Groups</t>
  </si>
  <si>
    <t>Various TLC School Groups</t>
  </si>
  <si>
    <t>POTOMAC RIVER FISHERIES</t>
  </si>
  <si>
    <t>New River Valley Emergency Communications</t>
  </si>
  <si>
    <t xml:space="preserve">Senate of Virginia            </t>
  </si>
  <si>
    <t xml:space="preserve">Virginia House of Delegates   </t>
  </si>
  <si>
    <t>Leg Dept Reversion Clear Acct</t>
  </si>
  <si>
    <t>Magistrates</t>
  </si>
  <si>
    <t>Div of Legislative Services</t>
  </si>
  <si>
    <t>Div of Legislative Auto Sys</t>
  </si>
  <si>
    <t>Joint Leg Audit &amp; Review Comm</t>
  </si>
  <si>
    <t>Supreme Court of Virginia</t>
  </si>
  <si>
    <t>Judicial Inquiry And Rev Comm</t>
  </si>
  <si>
    <t>Circuit Courts</t>
  </si>
  <si>
    <t>General District Courts</t>
  </si>
  <si>
    <t>Juv and Dom Relations Dist Crt</t>
  </si>
  <si>
    <t>Combined District Courts</t>
  </si>
  <si>
    <t>Virginia State Bar</t>
  </si>
  <si>
    <t>Lieutenant Governor</t>
  </si>
  <si>
    <t>Office of the Governor</t>
  </si>
  <si>
    <t>Dept of Planning and Budget</t>
  </si>
  <si>
    <t>Dept of Military Affairs</t>
  </si>
  <si>
    <t xml:space="preserve">Governors Comm on Govt Reform </t>
  </si>
  <si>
    <t>Court of Appeals of Virginia</t>
  </si>
  <si>
    <t>Gov Comm on Champion Schools</t>
  </si>
  <si>
    <t xml:space="preserve">Dept of Emergency Management  </t>
  </si>
  <si>
    <t xml:space="preserve">Virginia Veterans Care Center </t>
  </si>
  <si>
    <t>Dept of Human Resource Mgmt</t>
  </si>
  <si>
    <t>Dept of Veterans Affairs</t>
  </si>
  <si>
    <t>State Board of Elections</t>
  </si>
  <si>
    <t>Auditor of Public Accounts</t>
  </si>
  <si>
    <t>Va Inform Providers Net Auth</t>
  </si>
  <si>
    <t xml:space="preserve">Va Information Technologies   </t>
  </si>
  <si>
    <t>Dept of Technology Planning</t>
  </si>
  <si>
    <t>Dept of Information Technology</t>
  </si>
  <si>
    <t>Dept of Criminal Justice Svcs</t>
  </si>
  <si>
    <t>Attorney General &amp; Dept of Law</t>
  </si>
  <si>
    <t xml:space="preserve">Virginia Crime Commission     </t>
  </si>
  <si>
    <t>Div of Debt Collection</t>
  </si>
  <si>
    <t>The Science Museum of Virginia</t>
  </si>
  <si>
    <t>Office State Inspector General</t>
  </si>
  <si>
    <t>Virginia Comm for the Arts</t>
  </si>
  <si>
    <t xml:space="preserve">Admin of Health Insurance     </t>
  </si>
  <si>
    <t xml:space="preserve">Dept of the St Internal Audit </t>
  </si>
  <si>
    <t>Dept of Accounts</t>
  </si>
  <si>
    <t>Dept of the Treasury</t>
  </si>
  <si>
    <t>Dept of Motor Vehicles</t>
  </si>
  <si>
    <t>Dept of State Police</t>
  </si>
  <si>
    <t>Compensation Board</t>
  </si>
  <si>
    <t>Va Crim Sentencing Commission</t>
  </si>
  <si>
    <t>Dept of Taxation</t>
  </si>
  <si>
    <t>Dept Accounts Transfer Payments</t>
  </si>
  <si>
    <t>Dept for the Aging</t>
  </si>
  <si>
    <t>Virginia Management Fellows Program Administration</t>
  </si>
  <si>
    <t>Dept of Housing and Comm Dev</t>
  </si>
  <si>
    <t>Secretary of the Commonwealth</t>
  </si>
  <si>
    <t xml:space="preserve">Commonwealth Competition Coun </t>
  </si>
  <si>
    <t xml:space="preserve">Human Rights Council          </t>
  </si>
  <si>
    <t>State Corporation Commission</t>
  </si>
  <si>
    <t>State Lottery Department</t>
  </si>
  <si>
    <t xml:space="preserve">Dept of Charitable Gaming     </t>
  </si>
  <si>
    <t>Virginia College Savings Plan</t>
  </si>
  <si>
    <t>Va Off Protection &amp; Advocacy</t>
  </si>
  <si>
    <t>Secretary of Administration</t>
  </si>
  <si>
    <t>Dept of Labor and Industry</t>
  </si>
  <si>
    <t>Virginia Employment Commission</t>
  </si>
  <si>
    <t>Secretary of Natural Resources</t>
  </si>
  <si>
    <t xml:space="preserve">Secretary of Technology       </t>
  </si>
  <si>
    <t>Secretary of Education</t>
  </si>
  <si>
    <t>Secretary of Transportation</t>
  </si>
  <si>
    <t>Secretary of Public Safety</t>
  </si>
  <si>
    <t>Sec of Health &amp; Human Resource</t>
  </si>
  <si>
    <t>Secretary of Finance</t>
  </si>
  <si>
    <t>Va Workers Compensation Comm</t>
  </si>
  <si>
    <t>Secretary of Commerce &amp; Trade</t>
  </si>
  <si>
    <t xml:space="preserve">Secretary of Agr and Forestry </t>
  </si>
  <si>
    <t>Dept of General Services</t>
  </si>
  <si>
    <t>Direct Aid to Public Education</t>
  </si>
  <si>
    <t>Dept Conservation &amp; Recreation</t>
  </si>
  <si>
    <t>Comp Srvs At-Risk Youth &amp; Family</t>
  </si>
  <si>
    <t>Dept of Education</t>
  </si>
  <si>
    <t xml:space="preserve">The Library of Virginia       </t>
  </si>
  <si>
    <t>Woodrow Wilson Rehab Center</t>
  </si>
  <si>
    <t>College of William and Mary</t>
  </si>
  <si>
    <t>VCU Health System Authority</t>
  </si>
  <si>
    <t>University of Virginia</t>
  </si>
  <si>
    <t>VPI &amp; State University</t>
  </si>
  <si>
    <t xml:space="preserve">UVA Medical Center            </t>
  </si>
  <si>
    <t>Virginia Military Institute</t>
  </si>
  <si>
    <t>Virginia State University</t>
  </si>
  <si>
    <t>Norfolk State University</t>
  </si>
  <si>
    <t xml:space="preserve">Longwood University           </t>
  </si>
  <si>
    <t xml:space="preserve">University of Mary Washington </t>
  </si>
  <si>
    <t>James Madison University</t>
  </si>
  <si>
    <t>Radford University</t>
  </si>
  <si>
    <t xml:space="preserve">Va Sch for Deaf/Blind         </t>
  </si>
  <si>
    <t>Va Sch for Deaf/Blind-Hampton</t>
  </si>
  <si>
    <t xml:space="preserve">Melchers-Monroe Memorials     </t>
  </si>
  <si>
    <t>Old Dominion University</t>
  </si>
  <si>
    <t>Dept of Professional &amp; Occ Reg</t>
  </si>
  <si>
    <t>Dept of Health Professions</t>
  </si>
  <si>
    <t>Board of Accountancy</t>
  </si>
  <si>
    <t xml:space="preserve">Coop Ext &amp; Agric Exp Station  </t>
  </si>
  <si>
    <t>VPI &amp; SU Research Department</t>
  </si>
  <si>
    <t>VPI &amp; SU Extension Department</t>
  </si>
  <si>
    <t>Dept of Minority Bus Enterpris</t>
  </si>
  <si>
    <t xml:space="preserve">Board of Bar Examiners        </t>
  </si>
  <si>
    <t>Cooper Ext &amp; Agric Res Service</t>
  </si>
  <si>
    <t>Virginia Commonwealth Univ</t>
  </si>
  <si>
    <t>Virginia Museum of Fine Arts</t>
  </si>
  <si>
    <t xml:space="preserve">Frontier Culture Museum of Va </t>
  </si>
  <si>
    <t>Richard Bland College</t>
  </si>
  <si>
    <t>Christopher Newport University</t>
  </si>
  <si>
    <t>St Council of Higher Education</t>
  </si>
  <si>
    <t xml:space="preserve">UVA College at Wise           </t>
  </si>
  <si>
    <t>George Mason University</t>
  </si>
  <si>
    <t>Virginia Community College Sys</t>
  </si>
  <si>
    <t>Dept f/Aging &amp; Rehab Services</t>
  </si>
  <si>
    <t>Va Rehab Center for the Blind</t>
  </si>
  <si>
    <t>Va Institute of Marine Science</t>
  </si>
  <si>
    <t>Va Community Coll Sys Utility</t>
  </si>
  <si>
    <t>New River Community College</t>
  </si>
  <si>
    <t>Southside Va Community College</t>
  </si>
  <si>
    <t xml:space="preserve">Paul D Camp Community College </t>
  </si>
  <si>
    <t>Rappahannock Community College</t>
  </si>
  <si>
    <t>Danville Community College</t>
  </si>
  <si>
    <t>Northern Va Community College</t>
  </si>
  <si>
    <t>Piedmont Va Community College</t>
  </si>
  <si>
    <t xml:space="preserve">J Sargeant Reynolds Comm Coll </t>
  </si>
  <si>
    <t>Eastern Shore Community Coll</t>
  </si>
  <si>
    <t xml:space="preserve">Patrick Henry Comm Coll       </t>
  </si>
  <si>
    <t>Va Western Community College</t>
  </si>
  <si>
    <t xml:space="preserve">Dabney S Lancaster Comm Coll  </t>
  </si>
  <si>
    <t>Wytheville Community College</t>
  </si>
  <si>
    <t>John Tyler Community College</t>
  </si>
  <si>
    <t>Blue Ridge Community College</t>
  </si>
  <si>
    <t>Central Va Community College</t>
  </si>
  <si>
    <t>Thomas Nelson Comm College</t>
  </si>
  <si>
    <t>Southwest Virginia Comm Coll</t>
  </si>
  <si>
    <t xml:space="preserve">Tidewater Community College   </t>
  </si>
  <si>
    <t>VA Highlands Community College</t>
  </si>
  <si>
    <t>Germanna Community College</t>
  </si>
  <si>
    <t>Lord Fairfax Community College</t>
  </si>
  <si>
    <t>Mountain Empire Community Coll</t>
  </si>
  <si>
    <t>Dept of Agri &amp; Cons Services</t>
  </si>
  <si>
    <t>State Milk Commission</t>
  </si>
  <si>
    <t>Va Economic Dev Partnership</t>
  </si>
  <si>
    <t>Va National Defense Industrial</t>
  </si>
  <si>
    <t xml:space="preserve">Chippokes Plantation Farm Fd  </t>
  </si>
  <si>
    <t xml:space="preserve">Virginia Tourism Authority    </t>
  </si>
  <si>
    <t>Dept of Business Assistance</t>
  </si>
  <si>
    <t xml:space="preserve">Off of Workforce Development  </t>
  </si>
  <si>
    <t>Virginia-Israel Advisory Board</t>
  </si>
  <si>
    <t>Dept Small Bus/Supplier Div</t>
  </si>
  <si>
    <t>Fort Monroe Authority</t>
  </si>
  <si>
    <t>Jamestown-Yorktown Commemor</t>
  </si>
  <si>
    <t>Marine Resources Commission</t>
  </si>
  <si>
    <t>Dept Game and Inland Fisheries</t>
  </si>
  <si>
    <t>Virginia Racing Commission</t>
  </si>
  <si>
    <t>Virginia Port Authority</t>
  </si>
  <si>
    <t>Chesapeake Bay Local Asst Dept</t>
  </si>
  <si>
    <t xml:space="preserve">Dept Mines Minerals &amp; Energy  </t>
  </si>
  <si>
    <t xml:space="preserve">Dept of Forestry              </t>
  </si>
  <si>
    <t>Comm on Va Alcohol Saf Act Pro</t>
  </si>
  <si>
    <t xml:space="preserve">Gunston Hall                  </t>
  </si>
  <si>
    <t>Dept of Historic Resources</t>
  </si>
  <si>
    <t>Jamestown-Yorktown Foundation</t>
  </si>
  <si>
    <t>Dept of Environmental Quality</t>
  </si>
  <si>
    <t>Gov Adv Cncl Self-Det &amp; Fed</t>
  </si>
  <si>
    <t xml:space="preserve">Govs Comm On Comp &amp; Equit Tax </t>
  </si>
  <si>
    <t xml:space="preserve">Govs Comm On Env Stewardship  </t>
  </si>
  <si>
    <t xml:space="preserve">Govs Comm on Phy Fitness &amp; Sp </t>
  </si>
  <si>
    <t>Secretary of Veterans Affairs and Homeland Security</t>
  </si>
  <si>
    <t>Dept of Transportation</t>
  </si>
  <si>
    <t>Central Garage</t>
  </si>
  <si>
    <t>Dept of Rail &amp; Public Trans</t>
  </si>
  <si>
    <t>Motor Vehicle Dealer Board</t>
  </si>
  <si>
    <t>BRD Towing and Recovery Operator</t>
  </si>
  <si>
    <t>Dept of Health</t>
  </si>
  <si>
    <t>Dept of Medical Asst Services</t>
  </si>
  <si>
    <t>Va Bd for People With Disabil</t>
  </si>
  <si>
    <t>Dept of Corrections</t>
  </si>
  <si>
    <t>Dept f/t Blind &amp; Vision Impair</t>
  </si>
  <si>
    <t>Central State Hospital</t>
  </si>
  <si>
    <t>Eastern State Hospital</t>
  </si>
  <si>
    <t>Southwestern Va Ment Hlth Inst</t>
  </si>
  <si>
    <t>Western State Hospital</t>
  </si>
  <si>
    <t>Central Virginia Training Ctr</t>
  </si>
  <si>
    <t xml:space="preserve">COV Center for Child &amp; Adoles </t>
  </si>
  <si>
    <t>Powhatan Correctional Center</t>
  </si>
  <si>
    <t>Virginia Corr Enterprises</t>
  </si>
  <si>
    <t>Virginia Corr Center for Women</t>
  </si>
  <si>
    <t>Southampton Memorial Hospital</t>
  </si>
  <si>
    <t>Bland Correctional Center</t>
  </si>
  <si>
    <t>James River Correctional Ctr</t>
  </si>
  <si>
    <t>Dept Behav Hlth &amp; Develop Svcs</t>
  </si>
  <si>
    <t>Powhatan Recpt and Class Ctr</t>
  </si>
  <si>
    <t xml:space="preserve">Office Inspec Gen Behav &amp; Dev </t>
  </si>
  <si>
    <t>Southeastern Va Training Centr</t>
  </si>
  <si>
    <t>Catawba Hospital</t>
  </si>
  <si>
    <t>Northern Virginia Training Ctr</t>
  </si>
  <si>
    <t>Southside Va Training Center</t>
  </si>
  <si>
    <t>No Va Mental Health Institute</t>
  </si>
  <si>
    <t>Piedmont Geriatric Hospital</t>
  </si>
  <si>
    <t>Brunswick Correctional Center</t>
  </si>
  <si>
    <t xml:space="preserve">Staunton Correctional Center  </t>
  </si>
  <si>
    <t xml:space="preserve">Sussex I State Prison         </t>
  </si>
  <si>
    <t xml:space="preserve">Sussex II State Prison        </t>
  </si>
  <si>
    <t xml:space="preserve">Wallens Ridge State Prison    </t>
  </si>
  <si>
    <t>Southampton Intensive Treat Ct</t>
  </si>
  <si>
    <t xml:space="preserve">St Brides Correctional Center </t>
  </si>
  <si>
    <t>Southwestern Va Training Ctr</t>
  </si>
  <si>
    <t>Southern Va Mental Health Inst</t>
  </si>
  <si>
    <t>Southampton Reception &amp; Class</t>
  </si>
  <si>
    <t xml:space="preserve">Red Onion State Prison        </t>
  </si>
  <si>
    <t>Employee Rel &amp; Trg Div</t>
  </si>
  <si>
    <t xml:space="preserve">Fluvanna Corr Ctr for Women   </t>
  </si>
  <si>
    <t>Mecklenburg Correctional Ctr</t>
  </si>
  <si>
    <t>Nottoway Correctional Center</t>
  </si>
  <si>
    <t>Marion Correctional Center</t>
  </si>
  <si>
    <t xml:space="preserve">Hiram W Davis Medical Center  </t>
  </si>
  <si>
    <t>Buckingham Correctional Center</t>
  </si>
  <si>
    <t>Dept of Correctional Education</t>
  </si>
  <si>
    <t>Va Dep F/T Deaf &amp; Hard of Hear</t>
  </si>
  <si>
    <t>Deep Meadow Correctional Ctr</t>
  </si>
  <si>
    <t>Deerfield Correctional Center</t>
  </si>
  <si>
    <t>Augusta Correctional Center</t>
  </si>
  <si>
    <t xml:space="preserve">Div of Institutions           </t>
  </si>
  <si>
    <t>Western Region Corr Fld Units</t>
  </si>
  <si>
    <t>Northern Region Corr Fld Units</t>
  </si>
  <si>
    <t>Central Region Corr Fld Unit</t>
  </si>
  <si>
    <t>Eastern Region Corr Fld Unit</t>
  </si>
  <si>
    <t xml:space="preserve">Dept f/t Rights of Va w/Disab </t>
  </si>
  <si>
    <t>Dept of Social Services</t>
  </si>
  <si>
    <t>Virginia Parole Board</t>
  </si>
  <si>
    <t>Div of Community Corrections</t>
  </si>
  <si>
    <t>Keen Mountain Correctional Ctr</t>
  </si>
  <si>
    <t xml:space="preserve">Greensville Correctional Ctr  </t>
  </si>
  <si>
    <t>Dillwyn Correctional Center</t>
  </si>
  <si>
    <t>Indian Creek Corr Center</t>
  </si>
  <si>
    <t>Haynesville Correctional Ctr</t>
  </si>
  <si>
    <t>Coffeewood Correctional Center</t>
  </si>
  <si>
    <t>Lunenburg Correctional Center</t>
  </si>
  <si>
    <t>Pocahontas Correctional Center</t>
  </si>
  <si>
    <t>Green Rock Correctional Center</t>
  </si>
  <si>
    <t xml:space="preserve">Dept of Juvenile Justice      </t>
  </si>
  <si>
    <t>Dept of Forensic Science</t>
  </si>
  <si>
    <t>River North Correctional Cntr</t>
  </si>
  <si>
    <t>Culpeper Correctional Facility for Women</t>
  </si>
  <si>
    <t>Va Center for Behavioral Rehab</t>
  </si>
  <si>
    <t>Capital Sq Preservation Coun</t>
  </si>
  <si>
    <t>Va Freedom of Info Advisory Cl</t>
  </si>
  <si>
    <t>Virginia Disability Commission</t>
  </si>
  <si>
    <t>Comm on Population Grow &amp; Dev</t>
  </si>
  <si>
    <t>Virginia Commission on Youth</t>
  </si>
  <si>
    <t xml:space="preserve">Virginia Housing Commission   </t>
  </si>
  <si>
    <t>Dept of Aviation</t>
  </si>
  <si>
    <t>Chesapeake Bay Commission</t>
  </si>
  <si>
    <t>Joint Comm on Health Care</t>
  </si>
  <si>
    <t xml:space="preserve">Dr Martin L King Jr Mem Comm  </t>
  </si>
  <si>
    <t xml:space="preserve">Joint Comm on Techn &amp; Science </t>
  </si>
  <si>
    <t xml:space="preserve">Indigent Defense Commission   </t>
  </si>
  <si>
    <t>Personal Prop Tax Relief Act</t>
  </si>
  <si>
    <t>Tobacco Commission</t>
  </si>
  <si>
    <t>Va Foundation Healthy Youth</t>
  </si>
  <si>
    <t>Substance Abuse Prevention Off</t>
  </si>
  <si>
    <t xml:space="preserve">Va Sesquicent Amer Civil War  </t>
  </si>
  <si>
    <t xml:space="preserve">Virginia Enterprise Appl Prog </t>
  </si>
  <si>
    <t xml:space="preserve">Small Business Commission     </t>
  </si>
  <si>
    <t>Comm on Electric Utility Restr</t>
  </si>
  <si>
    <t>Manufacturing Development Comm</t>
  </si>
  <si>
    <t xml:space="preserve">Joint Comm on Admin Rules     </t>
  </si>
  <si>
    <t>Comm on Prevention Human Traff</t>
  </si>
  <si>
    <t>Virginia Bicentennial of the American War of 1812 Commission</t>
  </si>
  <si>
    <t>Va Comm Energy &amp; Environment</t>
  </si>
  <si>
    <t>Va Comm Centen Woodrow Wilson</t>
  </si>
  <si>
    <t xml:space="preserve">Va Bicentennial Amer War 1812 </t>
  </si>
  <si>
    <t>Virginia Pub Broadcasting Brd</t>
  </si>
  <si>
    <t>Dept of Veterans Services</t>
  </si>
  <si>
    <t>Veteran Services Foundation</t>
  </si>
  <si>
    <t>Gov Employment &amp; Training Dept</t>
  </si>
  <si>
    <t>Opportunity Educational Inst</t>
  </si>
  <si>
    <t>Sitter-Barfoot Veterans Care</t>
  </si>
  <si>
    <t xml:space="preserve">Southern Va Higher Education  </t>
  </si>
  <si>
    <t>New College Institute</t>
  </si>
  <si>
    <t>Va Museum of Natural History</t>
  </si>
  <si>
    <t>Council on Indians</t>
  </si>
  <si>
    <t>Southwest Va Higher Ed Center</t>
  </si>
  <si>
    <t>Commonwealth Att Serv Council</t>
  </si>
  <si>
    <t>Dept of Fire Programs</t>
  </si>
  <si>
    <t xml:space="preserve">Div of Capitol Police         </t>
  </si>
  <si>
    <t>Dept of Emp Dispute Resolution</t>
  </si>
  <si>
    <t>Virginia Liaison Office</t>
  </si>
  <si>
    <t>VA Hlth Serv Cost Rev Council</t>
  </si>
  <si>
    <t>Commission on Local Government</t>
  </si>
  <si>
    <t xml:space="preserve">Virginia Resources Authority  </t>
  </si>
  <si>
    <t>Higher Education Tuition Moderation Incentive Fund</t>
  </si>
  <si>
    <t xml:space="preserve">State Grants to Nonstate Agys </t>
  </si>
  <si>
    <t>Higher Education Research Init</t>
  </si>
  <si>
    <t>Planned Reversions</t>
  </si>
  <si>
    <t xml:space="preserve">Treasury Construction Fin     </t>
  </si>
  <si>
    <t>Central Appropriations</t>
  </si>
  <si>
    <t>Dept Alcoholic Beverage Control</t>
  </si>
  <si>
    <t>TOTAL</t>
  </si>
  <si>
    <t>Appendix B - OPEB Expense</t>
  </si>
  <si>
    <t>OPEB Expense</t>
  </si>
  <si>
    <t>Proportionate share of allocable plan OPEB Expense</t>
  </si>
  <si>
    <t>Service Cost</t>
  </si>
  <si>
    <t>Interest Cost</t>
  </si>
  <si>
    <t>Expected Investment Return</t>
  </si>
  <si>
    <t>Contributions from Non-Employer Contributing Entities</t>
  </si>
  <si>
    <t>Administrative Expense</t>
  </si>
  <si>
    <t>Plan Changes</t>
  </si>
  <si>
    <t>Amortization of Unrecognized Liability</t>
  </si>
  <si>
    <t>Amortization of Unrecognized Asset</t>
  </si>
  <si>
    <t>Amortization of Unrecognized Assumption Change</t>
  </si>
  <si>
    <t>Net amortization of deferred amounts from change in proportion</t>
  </si>
  <si>
    <t>Total OPEB Expense</t>
  </si>
  <si>
    <t>Appendix C - Reconciliation of OPEB Liability</t>
  </si>
  <si>
    <t>Total OPEB Liability</t>
  </si>
  <si>
    <t>Plan Fiduciary Net Position</t>
  </si>
  <si>
    <t xml:space="preserve">Prior 
Total OPEB Liability </t>
  </si>
  <si>
    <t>Changes of Benefits Terms</t>
  </si>
  <si>
    <t>Differences Between Expected and Actual Experiences</t>
  </si>
  <si>
    <t>Changes of Assumptions</t>
  </si>
  <si>
    <t>Contributions: Members</t>
  </si>
  <si>
    <t>Benefit Payments</t>
  </si>
  <si>
    <t>Net Change in Total OPEB Liability</t>
  </si>
  <si>
    <t>Total OPEB Liability (Beginning)</t>
  </si>
  <si>
    <t>Total OPEB Liability (Ending)</t>
  </si>
  <si>
    <t>Contribution: Employer</t>
  </si>
  <si>
    <t>Contributions: Member</t>
  </si>
  <si>
    <t>Net Investment Income</t>
  </si>
  <si>
    <t>Administrative Expenses</t>
  </si>
  <si>
    <t>Other</t>
  </si>
  <si>
    <t>Net Change in Plan Fiduciary Net Position</t>
  </si>
  <si>
    <t>Plan Fiduciary Net Position (Beginning)</t>
  </si>
  <si>
    <t>Plan Fiduciary Net Position (Ending)</t>
  </si>
  <si>
    <t>Net OPEB Liability (Ending)</t>
  </si>
  <si>
    <t>Appendix D - Reconciliation of OPEB Net Position</t>
  </si>
  <si>
    <t>Appendix E - Deferred Inflows and Outflows</t>
  </si>
  <si>
    <t>M</t>
  </si>
  <si>
    <t>N</t>
  </si>
  <si>
    <t>O</t>
  </si>
  <si>
    <t>Deferred Outflows of Resources</t>
  </si>
  <si>
    <t>Deferred Inflows of Resources</t>
  </si>
  <si>
    <t>Deferred Amounts</t>
  </si>
  <si>
    <t>Changes in</t>
  </si>
  <si>
    <t>from Changes in</t>
  </si>
  <si>
    <t>Net Difference</t>
  </si>
  <si>
    <t>Proportion</t>
  </si>
  <si>
    <t>Between</t>
  </si>
  <si>
    <t>and Differences</t>
  </si>
  <si>
    <t>Projected</t>
  </si>
  <si>
    <t>Difference</t>
  </si>
  <si>
    <t>and Actual</t>
  </si>
  <si>
    <t>Total</t>
  </si>
  <si>
    <t>Differences</t>
  </si>
  <si>
    <t>Proportionate</t>
  </si>
  <si>
    <t>Investment</t>
  </si>
  <si>
    <t>Deferred</t>
  </si>
  <si>
    <t>Share of</t>
  </si>
  <si>
    <t>Expected</t>
  </si>
  <si>
    <t>Earnings on</t>
  </si>
  <si>
    <t>and Proportionate</t>
  </si>
  <si>
    <t>Outflows</t>
  </si>
  <si>
    <t>Inflows</t>
  </si>
  <si>
    <t>Plan</t>
  </si>
  <si>
    <t>Net OPEB</t>
  </si>
  <si>
    <t>OPEB Plan</t>
  </si>
  <si>
    <t>Change of</t>
  </si>
  <si>
    <t>of</t>
  </si>
  <si>
    <t>OPEB</t>
  </si>
  <si>
    <t>Experience</t>
  </si>
  <si>
    <t>Investments</t>
  </si>
  <si>
    <t>Assumptions</t>
  </si>
  <si>
    <t>Resources</t>
  </si>
  <si>
    <t>Expense</t>
  </si>
  <si>
    <t>Appendix F - Schedule of Deferred Inflows/Outflows</t>
  </si>
  <si>
    <t>Fiscal Year End June 30</t>
  </si>
  <si>
    <t>Thereafter</t>
  </si>
  <si>
    <t>Appendix G - Proportionate Share</t>
  </si>
  <si>
    <t>Deferred Outflows</t>
  </si>
  <si>
    <t>Deferred Inflows</t>
  </si>
  <si>
    <t>OPEB Liability</t>
  </si>
  <si>
    <t>Proportionate Share at:</t>
  </si>
  <si>
    <t>Debit</t>
  </si>
  <si>
    <t>Credit</t>
  </si>
  <si>
    <t>Balances</t>
  </si>
  <si>
    <t>x</t>
  </si>
  <si>
    <t>Virginia Passenger Rail Authority</t>
  </si>
  <si>
    <t>MP 2022</t>
  </si>
  <si>
    <t>Sussex I and II State Prisons Complex</t>
  </si>
  <si>
    <t>Virginia Conflict of Interest and Ethics Advisory Council</t>
  </si>
  <si>
    <t>Behavioral Health Commission</t>
  </si>
  <si>
    <t>Virginia Cannabis Control Authority</t>
  </si>
  <si>
    <t>MP 2023</t>
  </si>
  <si>
    <t>Virginia Retirement System1</t>
  </si>
  <si>
    <t>Secretary of labor</t>
  </si>
  <si>
    <t>Opioid Abatement Authority</t>
  </si>
  <si>
    <t>Puller Veterans Care Center</t>
  </si>
  <si>
    <t>Jones and Cabacoy Veterans Care Center</t>
  </si>
  <si>
    <t>Virginia Retirement System</t>
  </si>
  <si>
    <t>Secretary of Labor</t>
  </si>
  <si>
    <t>Copied from FY 23 FY23-MP22 Aon appendices</t>
  </si>
  <si>
    <t>OPEB - Health Benefits Program for Pre-Medicare Retirees, Survivors, and LTD Participants</t>
  </si>
  <si>
    <t>AGENCY #</t>
  </si>
  <si>
    <t xml:space="preserve"> </t>
  </si>
  <si>
    <t>All Participating Agencies</t>
  </si>
  <si>
    <t>Appendix A, Column F</t>
  </si>
  <si>
    <t>Appendix I , Column L</t>
  </si>
  <si>
    <t>Appendix I, Column G</t>
  </si>
  <si>
    <t>Calculated*</t>
  </si>
  <si>
    <t>Calculated</t>
  </si>
  <si>
    <t>Appendix H, Column D</t>
  </si>
  <si>
    <t>Calculated* (See journal 1)</t>
  </si>
  <si>
    <t>Appendix B, Column L</t>
  </si>
  <si>
    <t>FY 2022 Deferred Outflows of Resources</t>
  </si>
  <si>
    <t>Appendix E, Column G</t>
  </si>
  <si>
    <t>FY 2022 Deferred Inflows of Resources</t>
  </si>
  <si>
    <t>Appendix E, Column L</t>
  </si>
  <si>
    <t>Appendix C, Column H</t>
  </si>
  <si>
    <t>Calculated (Appendix A, Column C minus Appendix H, Column B)</t>
  </si>
  <si>
    <t>Appendix H, Column B</t>
  </si>
  <si>
    <t>FY 2023 OPEB Expense</t>
  </si>
  <si>
    <t>Notes: There are no special funding situations or nonemployer contributing entities as defined in GASBS No.75.</t>
  </si>
  <si>
    <t>Tabs on Appendices</t>
  </si>
  <si>
    <t>OPEB liability - July 1, 2022 - A</t>
  </si>
  <si>
    <t>Appendix E - PY Deferred Inflows and Outflows</t>
  </si>
  <si>
    <t>GASB 75 Sample FY2024 Journal Entries</t>
  </si>
  <si>
    <t>Adjusted OPEB Liability - July 1, 2022</t>
  </si>
  <si>
    <t>A. OPEB liability - July 1, 2022 Detail</t>
  </si>
  <si>
    <t xml:space="preserve">     a) 2022 Pre-Medicare Retiree OPEB Liability</t>
  </si>
  <si>
    <t xml:space="preserve">     b) 2022 Pre-Medicare Retiree OPEB Liability - Due within one year</t>
  </si>
  <si>
    <t>This entry establishes the adjusted OPEB Liability at July 1, 2022 exclusive of beginning Deferred Inflows and Outflows of Resources</t>
  </si>
  <si>
    <t>3. To record June 30, 2023 OPEB liability, OPEB expense, deferred outflows/inflows of resources.</t>
  </si>
  <si>
    <t>FY 2023 Deferred Outflows of Resources</t>
  </si>
  <si>
    <t>FY 2023 Deferred Inflows of Resources</t>
  </si>
  <si>
    <t>FY 2023 Benefit payment</t>
  </si>
  <si>
    <t>Pre-Medicare Retiree OPEB Liability - Due in More Than One Year - June 30, 2023</t>
  </si>
  <si>
    <t>Pre-Medicare Retiree OPEB Liability - Due within one year - June 30, 2023</t>
  </si>
  <si>
    <t>Note: Benefit payments are the proportionate share of the total retiree benefit payments in FY 2023 and not the agency's actual benefit payments.</t>
  </si>
  <si>
    <t>4. To reclassify the FY 2024 benefit payments as deferred outflows of resources.</t>
  </si>
  <si>
    <t>FY 2024 OPEB Expense</t>
  </si>
  <si>
    <t>This is the employer's FY 2024 benefit payments.  Since the Measurement Date is June 30, 2023, benefit payments made after that date must be reclassified as Deferred Outflows of Resources.  These benefit payments will be part of the Total Employer OPEB Expense in the FY 2025 Financial Statements.</t>
  </si>
  <si>
    <t>Appendix H - Schedule of Benefit Payments</t>
  </si>
  <si>
    <t>P</t>
  </si>
  <si>
    <t xml:space="preserve">This was used in Notes and JE -calculated </t>
  </si>
  <si>
    <t>FY 2024</t>
  </si>
  <si>
    <t>FY 2023</t>
  </si>
  <si>
    <t>FY 2022</t>
  </si>
  <si>
    <t>FY 2021</t>
  </si>
  <si>
    <t>FY 2020</t>
  </si>
  <si>
    <t>FY 2019</t>
  </si>
  <si>
    <t>FY 2018</t>
  </si>
  <si>
    <t>FY 2017</t>
  </si>
  <si>
    <t>Benefit</t>
  </si>
  <si>
    <t>Payments</t>
  </si>
  <si>
    <r>
      <t>Virginia Retirement System</t>
    </r>
    <r>
      <rPr>
        <vertAlign val="superscript"/>
        <sz val="10"/>
        <color theme="1"/>
        <rFont val="Arial"/>
        <family val="2"/>
      </rPr>
      <t>1</t>
    </r>
  </si>
  <si>
    <t>Behavioral Helath Commission</t>
  </si>
  <si>
    <t xml:space="preserve">     c) OPEB liability - July 1, 2022 Total </t>
  </si>
  <si>
    <t>1. To set up July 1, 2022 OPEB Liability and reverse FY 2022 deferred outflows/inflows of resources.</t>
  </si>
  <si>
    <t>2. To reverse prior year reclassification of FY 2023 benefit payments as deferred outflows of resources.</t>
  </si>
  <si>
    <t>This entry records the FY 2023 Employer OPEB Expense, OPEB Liability, and the related Deferred Inflows and Outflows at June 30, 2023.</t>
  </si>
  <si>
    <t>This is the employer's FY 2023 Benefit Payments.  Since the Measurement Date for the prior year was June 30, 2022, benefit payments made after that date were reclassified as Deferred Outflows of Resources in the FY 2023 Financial Statements.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</si>
</sst>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0.00000%"/>
    <numFmt numFmtId="166" formatCode="_(* #,##0_);_(* \(#,##0\);_(* &quot;-&quot;??_);_(@_)"/>
    <numFmt numFmtId="167" formatCode="0.00000000%"/>
    <numFmt numFmtId="168" formatCode="0.0000%"/>
    <numFmt numFmtId="169" formatCode="_(&quot;$&quot;* #,##0.0_);_(&quot;$&quot;* \(#,##0.0\);_(&quot;$&quot;* &quot;-&quot;??_);_(@_)"/>
    <numFmt numFmtId="170" formatCode="0.0000000%"/>
    <numFmt numFmtId="171" formatCode="_(* #,##0.00_);_(* \(#,##0.00\);_(* &quot;-&quot;?????_);_(@_)"/>
    <numFmt numFmtId="172" formatCode="_(* #,##0_);_(* \(#,##0\);_(* &quot;-&quot;?????_);_(@_)"/>
    <numFmt numFmtId="173" formatCode="_(* #,##0.00000_);_(* \(#,##0.00000\);_(* &quot;-&quot;?????_);_(@_)"/>
    <numFmt numFmtId="174" formatCode="0.000000%"/>
  </numFmts>
  <fonts count="27" x14ac:knownFonts="1">
    <font>
      <sz val="11"/>
      <color theme="1"/>
      <name val="Calibri"/>
      <family val="2"/>
      <scheme val="minor"/>
    </font>
    <font>
      <sz val="11"/>
      <color theme="1"/>
      <name val="Calibri"/>
      <family val="2"/>
      <scheme val="minor"/>
    </font>
    <font>
      <b/>
      <sz val="12"/>
      <color theme="1"/>
      <name val="Arial"/>
      <family val="2"/>
    </font>
    <font>
      <sz val="10"/>
      <color theme="1"/>
      <name val="Arial"/>
      <family val="2"/>
    </font>
    <font>
      <b/>
      <sz val="10"/>
      <color theme="1"/>
      <name val="Arial"/>
      <family val="2"/>
    </font>
    <font>
      <u/>
      <sz val="10"/>
      <color theme="1"/>
      <name val="Arial"/>
      <family val="2"/>
    </font>
    <font>
      <sz val="10"/>
      <color theme="0"/>
      <name val="Arial"/>
      <family val="2"/>
    </font>
    <font>
      <sz val="10"/>
      <name val="Arial"/>
      <family val="2"/>
    </font>
    <font>
      <b/>
      <u val="double"/>
      <sz val="10"/>
      <color theme="1"/>
      <name val="Arial"/>
      <family val="2"/>
    </font>
    <font>
      <b/>
      <u val="doubleAccounting"/>
      <sz val="10"/>
      <name val="Arial"/>
      <family val="2"/>
    </font>
    <font>
      <b/>
      <sz val="10"/>
      <name val="Arial"/>
      <family val="2"/>
    </font>
    <font>
      <u val="singleAccounting"/>
      <sz val="10"/>
      <color theme="1"/>
      <name val="Arial"/>
      <family val="2"/>
    </font>
    <font>
      <sz val="5"/>
      <name val="Arial"/>
      <family val="2"/>
    </font>
    <font>
      <u/>
      <sz val="10"/>
      <color rgb="FF000000"/>
      <name val="Arial"/>
      <family val="2"/>
    </font>
    <font>
      <sz val="11"/>
      <color theme="1"/>
      <name val="Calibri"/>
      <family val="2"/>
    </font>
    <font>
      <u/>
      <sz val="11"/>
      <color theme="1"/>
      <name val="Calibri"/>
      <family val="2"/>
    </font>
    <font>
      <b/>
      <u val="doubleAccounting"/>
      <sz val="10"/>
      <color theme="1"/>
      <name val="Arial"/>
      <family val="2"/>
    </font>
    <font>
      <sz val="11"/>
      <color rgb="FFFF0000"/>
      <name val="Calibri"/>
      <family val="2"/>
      <scheme val="minor"/>
    </font>
    <font>
      <b/>
      <sz val="11"/>
      <color theme="1"/>
      <name val="Calibri"/>
      <family val="2"/>
      <scheme val="minor"/>
    </font>
    <font>
      <sz val="10"/>
      <color rgb="FFFF0000"/>
      <name val="Arial"/>
      <family val="2"/>
    </font>
    <font>
      <b/>
      <i/>
      <u/>
      <sz val="11"/>
      <color theme="1"/>
      <name val="Calibri"/>
      <family val="2"/>
      <scheme val="minor"/>
    </font>
    <font>
      <sz val="11"/>
      <name val="Calibri"/>
      <family val="2"/>
      <scheme val="minor"/>
    </font>
    <font>
      <sz val="11"/>
      <color theme="1" tint="0.34998626667073579"/>
      <name val="Calibri"/>
      <family val="2"/>
      <scheme val="minor"/>
    </font>
    <font>
      <b/>
      <sz val="9"/>
      <color indexed="81"/>
      <name val="Tahoma"/>
      <family val="2"/>
    </font>
    <font>
      <sz val="9"/>
      <color indexed="81"/>
      <name val="Tahoma"/>
      <family val="2"/>
    </font>
    <font>
      <vertAlign val="superscript"/>
      <sz val="10"/>
      <color theme="1"/>
      <name val="Arial"/>
      <family val="2"/>
    </font>
    <font>
      <b/>
      <sz val="11"/>
      <name val="Calibri"/>
      <family val="2"/>
      <scheme val="minor"/>
    </font>
  </fonts>
  <fills count="5">
    <fill>
      <patternFill patternType="none"/>
    </fill>
    <fill>
      <patternFill patternType="gray125"/>
    </fill>
    <fill>
      <patternFill patternType="solid">
        <fgColor rgb="FF92D050"/>
        <bgColor indexed="64"/>
      </patternFill>
    </fill>
    <fill>
      <patternFill patternType="solid">
        <fgColor rgb="FFFFFF00"/>
        <bgColor indexed="64"/>
      </patternFill>
    </fill>
    <fill>
      <patternFill patternType="solid">
        <fgColor rgb="FF0070C0"/>
        <bgColor indexed="64"/>
      </patternFill>
    </fill>
  </fills>
  <borders count="7">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right/>
      <top style="thin">
        <color indexed="64"/>
      </top>
      <bottom style="double">
        <color indexed="64"/>
      </bottom>
      <diagonal/>
    </border>
    <border>
      <left/>
      <right/>
      <top style="thin">
        <color indexed="64"/>
      </top>
      <bottom style="medium">
        <color indexed="64"/>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187">
    <xf numFmtId="0" fontId="0" fillId="0" borderId="0" xfId="0"/>
    <xf numFmtId="0" fontId="2" fillId="0" borderId="0" xfId="0" applyFont="1"/>
    <xf numFmtId="0" fontId="3" fillId="0" borderId="0" xfId="0" applyFont="1"/>
    <xf numFmtId="0" fontId="2" fillId="0" borderId="0" xfId="0" applyFont="1" applyAlignment="1">
      <alignment horizontal="center"/>
    </xf>
    <xf numFmtId="0" fontId="4" fillId="0" borderId="0" xfId="0" applyFont="1"/>
    <xf numFmtId="0" fontId="3" fillId="0" borderId="0" xfId="0" applyFont="1" applyAlignment="1">
      <alignment horizontal="right"/>
    </xf>
    <xf numFmtId="0" fontId="3" fillId="0" borderId="1" xfId="0" applyFont="1" applyBorder="1" applyAlignment="1">
      <alignment horizontal="center"/>
    </xf>
    <xf numFmtId="0" fontId="5" fillId="0" borderId="0" xfId="0" applyFont="1" applyAlignment="1">
      <alignment horizontal="center"/>
    </xf>
    <xf numFmtId="0" fontId="5" fillId="0" borderId="0" xfId="0" applyFont="1" applyAlignment="1">
      <alignment horizontal="center" wrapText="1"/>
    </xf>
    <xf numFmtId="0" fontId="3" fillId="0" borderId="1" xfId="0" applyFont="1" applyBorder="1" applyAlignment="1">
      <alignment horizontal="right"/>
    </xf>
    <xf numFmtId="0" fontId="3" fillId="0" borderId="0" xfId="0" applyFont="1" applyAlignment="1">
      <alignment horizontal="center"/>
    </xf>
    <xf numFmtId="0" fontId="3" fillId="0" borderId="0" xfId="0" applyFont="1" applyAlignment="1">
      <alignment horizontal="center" wrapText="1"/>
    </xf>
    <xf numFmtId="0" fontId="6" fillId="0" borderId="0" xfId="0" applyFont="1"/>
    <xf numFmtId="0" fontId="7" fillId="0" borderId="0" xfId="0" applyFont="1" applyAlignment="1">
      <alignment horizontal="left"/>
    </xf>
    <xf numFmtId="0" fontId="3" fillId="0" borderId="0" xfId="0" applyFont="1" applyAlignment="1">
      <alignment horizontal="left"/>
    </xf>
    <xf numFmtId="164" fontId="3" fillId="0" borderId="0" xfId="1" applyNumberFormat="1" applyFont="1" applyBorder="1" applyAlignment="1">
      <alignment horizontal="center"/>
    </xf>
    <xf numFmtId="167" fontId="3" fillId="0" borderId="0" xfId="3" applyNumberFormat="1" applyFont="1" applyBorder="1" applyAlignment="1">
      <alignment horizontal="right"/>
    </xf>
    <xf numFmtId="164" fontId="4" fillId="0" borderId="3" xfId="0" applyNumberFormat="1" applyFont="1" applyBorder="1" applyAlignment="1">
      <alignment horizontal="center"/>
    </xf>
    <xf numFmtId="0" fontId="8" fillId="0" borderId="0" xfId="0" applyFont="1" applyAlignment="1">
      <alignment horizontal="center"/>
    </xf>
    <xf numFmtId="168" fontId="4" fillId="0" borderId="3" xfId="3" applyNumberFormat="1" applyFont="1" applyBorder="1" applyAlignment="1">
      <alignment horizontal="right"/>
    </xf>
    <xf numFmtId="43" fontId="3" fillId="0" borderId="0" xfId="0" applyNumberFormat="1" applyFont="1"/>
    <xf numFmtId="164" fontId="3" fillId="0" borderId="0" xfId="0" applyNumberFormat="1" applyFont="1"/>
    <xf numFmtId="0" fontId="3" fillId="0" borderId="1" xfId="0" applyFont="1" applyBorder="1" applyAlignment="1">
      <alignment horizontal="left" wrapText="1"/>
    </xf>
    <xf numFmtId="0" fontId="3" fillId="0" borderId="1" xfId="0" applyFont="1" applyBorder="1" applyAlignment="1">
      <alignment horizontal="center" wrapText="1"/>
    </xf>
    <xf numFmtId="0" fontId="3" fillId="0" borderId="0" xfId="0" applyFont="1" applyAlignment="1">
      <alignment horizontal="left" wrapText="1"/>
    </xf>
    <xf numFmtId="165" fontId="3" fillId="0" borderId="0" xfId="3" applyNumberFormat="1" applyFont="1" applyBorder="1" applyAlignment="1">
      <alignment horizontal="center" wrapText="1"/>
    </xf>
    <xf numFmtId="166" fontId="3" fillId="0" borderId="0" xfId="1" applyNumberFormat="1" applyFont="1" applyBorder="1" applyAlignment="1">
      <alignment horizontal="center" wrapText="1"/>
    </xf>
    <xf numFmtId="44" fontId="9" fillId="0" borderId="0" xfId="2" applyFont="1" applyBorder="1" applyAlignment="1">
      <alignment horizontal="center"/>
    </xf>
    <xf numFmtId="0" fontId="10" fillId="0" borderId="0" xfId="0" applyFont="1"/>
    <xf numFmtId="0" fontId="9" fillId="0" borderId="0" xfId="0" applyFont="1" applyAlignment="1">
      <alignment horizontal="center"/>
    </xf>
    <xf numFmtId="168" fontId="9" fillId="0" borderId="0" xfId="3" applyNumberFormat="1" applyFont="1" applyAlignment="1">
      <alignment horizontal="center"/>
    </xf>
    <xf numFmtId="164" fontId="9" fillId="0" borderId="0" xfId="2" applyNumberFormat="1" applyFont="1" applyAlignment="1">
      <alignment horizontal="center"/>
    </xf>
    <xf numFmtId="0" fontId="7" fillId="0" borderId="0" xfId="0" applyFont="1"/>
    <xf numFmtId="166" fontId="3" fillId="0" borderId="0" xfId="1" applyNumberFormat="1" applyFont="1"/>
    <xf numFmtId="0" fontId="3" fillId="0" borderId="1" xfId="0" applyFont="1" applyBorder="1" applyAlignment="1">
      <alignment horizontal="left"/>
    </xf>
    <xf numFmtId="0" fontId="0" fillId="0" borderId="1" xfId="0" applyBorder="1"/>
    <xf numFmtId="0" fontId="3" fillId="0" borderId="1" xfId="0" applyFont="1" applyBorder="1" applyAlignment="1">
      <alignment horizontal="right" wrapText="1"/>
    </xf>
    <xf numFmtId="0" fontId="3" fillId="0" borderId="0" xfId="0" applyFont="1" applyAlignment="1">
      <alignment horizontal="right" wrapText="1"/>
    </xf>
    <xf numFmtId="0" fontId="4" fillId="0" borderId="1" xfId="0" applyFont="1" applyBorder="1" applyAlignment="1">
      <alignment horizontal="right" wrapText="1"/>
    </xf>
    <xf numFmtId="0" fontId="12" fillId="0" borderId="0" xfId="0" applyFont="1" applyAlignment="1">
      <alignment horizontal="left"/>
    </xf>
    <xf numFmtId="0" fontId="12" fillId="0" borderId="0" xfId="0" applyFont="1"/>
    <xf numFmtId="169" fontId="9" fillId="0" borderId="0" xfId="2" applyNumberFormat="1" applyFont="1" applyBorder="1"/>
    <xf numFmtId="44" fontId="3" fillId="0" borderId="0" xfId="0" applyNumberFormat="1" applyFont="1"/>
    <xf numFmtId="170" fontId="3" fillId="0" borderId="0" xfId="3" applyNumberFormat="1" applyFont="1"/>
    <xf numFmtId="0" fontId="5" fillId="0" borderId="0" xfId="0" applyFont="1" applyAlignment="1">
      <alignment horizontal="left"/>
    </xf>
    <xf numFmtId="0" fontId="5" fillId="0" borderId="0" xfId="0" applyFont="1" applyAlignment="1">
      <alignment horizontal="left" wrapText="1"/>
    </xf>
    <xf numFmtId="0" fontId="5" fillId="0" borderId="0" xfId="0" applyFont="1" applyAlignment="1">
      <alignment horizontal="right"/>
    </xf>
    <xf numFmtId="0" fontId="13" fillId="0" borderId="0" xfId="0" applyFont="1" applyAlignment="1">
      <alignment horizontal="center"/>
    </xf>
    <xf numFmtId="168" fontId="3" fillId="0" borderId="0" xfId="3" applyNumberFormat="1" applyFont="1" applyAlignment="1">
      <alignment horizontal="right"/>
    </xf>
    <xf numFmtId="41" fontId="14" fillId="0" borderId="0" xfId="0" applyNumberFormat="1" applyFont="1"/>
    <xf numFmtId="168" fontId="3" fillId="0" borderId="0" xfId="0" applyNumberFormat="1" applyFont="1"/>
    <xf numFmtId="0" fontId="2" fillId="0" borderId="0" xfId="0" applyFont="1" applyAlignment="1">
      <alignment horizontal="left"/>
    </xf>
    <xf numFmtId="0" fontId="13" fillId="0" borderId="0" xfId="0" applyFont="1"/>
    <xf numFmtId="0" fontId="3" fillId="0" borderId="1" xfId="0" applyFont="1" applyBorder="1"/>
    <xf numFmtId="0" fontId="3" fillId="0" borderId="2" xfId="0" applyFont="1" applyBorder="1" applyAlignment="1">
      <alignment horizontal="center"/>
    </xf>
    <xf numFmtId="0" fontId="3" fillId="0" borderId="2" xfId="0" applyFont="1" applyBorder="1" applyAlignment="1">
      <alignment horizontal="right"/>
    </xf>
    <xf numFmtId="0" fontId="0" fillId="0" borderId="0" xfId="0" applyAlignment="1">
      <alignment horizontal="right"/>
    </xf>
    <xf numFmtId="14" fontId="0" fillId="0" borderId="1" xfId="0" applyNumberFormat="1" applyBorder="1" applyAlignment="1">
      <alignment horizontal="right"/>
    </xf>
    <xf numFmtId="0" fontId="0" fillId="0" borderId="1" xfId="0" applyBorder="1" applyAlignment="1">
      <alignment horizontal="right"/>
    </xf>
    <xf numFmtId="164" fontId="16" fillId="0" borderId="0" xfId="0" applyNumberFormat="1" applyFont="1" applyAlignment="1">
      <alignment horizontal="center"/>
    </xf>
    <xf numFmtId="0" fontId="3" fillId="0" borderId="0" xfId="0" applyFont="1" applyAlignment="1">
      <alignment horizontal="left" vertical="top" wrapText="1"/>
    </xf>
    <xf numFmtId="166" fontId="3" fillId="0" borderId="0" xfId="1" applyNumberFormat="1" applyFont="1" applyAlignment="1">
      <alignment horizontal="center" vertical="top"/>
    </xf>
    <xf numFmtId="166" fontId="3" fillId="0" borderId="0" xfId="1" applyNumberFormat="1" applyFont="1" applyAlignment="1">
      <alignment vertical="top"/>
    </xf>
    <xf numFmtId="0" fontId="3" fillId="0" borderId="0" xfId="0" applyFont="1" applyAlignment="1">
      <alignment vertical="top"/>
    </xf>
    <xf numFmtId="164" fontId="3" fillId="0" borderId="0" xfId="2" applyNumberFormat="1" applyFont="1" applyAlignment="1">
      <alignment horizontal="center" vertical="top"/>
    </xf>
    <xf numFmtId="164" fontId="0" fillId="0" borderId="0" xfId="2" applyNumberFormat="1" applyFont="1" applyAlignment="1">
      <alignment vertical="top"/>
    </xf>
    <xf numFmtId="42" fontId="3" fillId="0" borderId="0" xfId="2" applyNumberFormat="1" applyFont="1" applyAlignment="1">
      <alignment vertical="top"/>
    </xf>
    <xf numFmtId="166" fontId="11" fillId="0" borderId="0" xfId="1" applyNumberFormat="1" applyFont="1" applyAlignment="1">
      <alignment vertical="top"/>
    </xf>
    <xf numFmtId="0" fontId="7" fillId="0" borderId="0" xfId="0" applyFont="1" applyAlignment="1">
      <alignment horizontal="left" vertical="top"/>
    </xf>
    <xf numFmtId="0" fontId="3" fillId="0" borderId="0" xfId="0" applyFont="1" applyAlignment="1">
      <alignment horizontal="left" vertical="top" shrinkToFit="1"/>
    </xf>
    <xf numFmtId="168" fontId="3" fillId="0" borderId="0" xfId="3" applyNumberFormat="1" applyFont="1" applyBorder="1" applyAlignment="1">
      <alignment horizontal="right" vertical="top"/>
    </xf>
    <xf numFmtId="42" fontId="14" fillId="0" borderId="0" xfId="0" applyNumberFormat="1" applyFont="1" applyAlignment="1">
      <alignment vertical="top"/>
    </xf>
    <xf numFmtId="164" fontId="14" fillId="0" borderId="0" xfId="0" applyNumberFormat="1" applyFont="1" applyAlignment="1">
      <alignment vertical="top"/>
    </xf>
    <xf numFmtId="168" fontId="3" fillId="0" borderId="0" xfId="3" applyNumberFormat="1" applyFont="1" applyAlignment="1">
      <alignment horizontal="right" vertical="top"/>
    </xf>
    <xf numFmtId="41" fontId="14" fillId="0" borderId="0" xfId="0" applyNumberFormat="1" applyFont="1" applyAlignment="1">
      <alignment vertical="top"/>
    </xf>
    <xf numFmtId="168" fontId="5" fillId="0" borderId="0" xfId="3" applyNumberFormat="1" applyFont="1" applyAlignment="1">
      <alignment horizontal="right" vertical="top"/>
    </xf>
    <xf numFmtId="166" fontId="5" fillId="0" borderId="0" xfId="1" applyNumberFormat="1" applyFont="1" applyAlignment="1">
      <alignment horizontal="center" vertical="top"/>
    </xf>
    <xf numFmtId="41" fontId="15" fillId="0" borderId="0" xfId="0" applyNumberFormat="1" applyFont="1" applyAlignment="1">
      <alignment vertical="top"/>
    </xf>
    <xf numFmtId="0" fontId="3" fillId="0" borderId="0" xfId="0" applyFont="1" applyAlignment="1">
      <alignment horizontal="left" vertical="top"/>
    </xf>
    <xf numFmtId="166" fontId="11" fillId="0" borderId="0" xfId="1" applyNumberFormat="1" applyFont="1" applyAlignment="1">
      <alignment horizontal="center" vertical="top"/>
    </xf>
    <xf numFmtId="0" fontId="3" fillId="0" borderId="0" xfId="0" applyFont="1" applyAlignment="1">
      <alignment horizontal="center" vertical="top"/>
    </xf>
    <xf numFmtId="0" fontId="0" fillId="0" borderId="0" xfId="0" applyAlignment="1">
      <alignment vertical="top"/>
    </xf>
    <xf numFmtId="0" fontId="3" fillId="0" borderId="0" xfId="0" applyFont="1" applyAlignment="1">
      <alignment horizontal="center" vertical="top" wrapText="1"/>
    </xf>
    <xf numFmtId="165" fontId="3" fillId="0" borderId="0" xfId="3" applyNumberFormat="1" applyFont="1" applyBorder="1" applyAlignment="1">
      <alignment horizontal="center" vertical="top" wrapText="1"/>
    </xf>
    <xf numFmtId="164" fontId="3" fillId="0" borderId="0" xfId="2" applyNumberFormat="1" applyFont="1" applyBorder="1" applyAlignment="1">
      <alignment horizontal="center" vertical="top" wrapText="1"/>
    </xf>
    <xf numFmtId="164" fontId="3" fillId="0" borderId="0" xfId="2" applyNumberFormat="1" applyFont="1" applyFill="1" applyAlignment="1">
      <alignment horizontal="center" vertical="top"/>
    </xf>
    <xf numFmtId="166" fontId="3" fillId="0" borderId="0" xfId="1" applyNumberFormat="1" applyFont="1" applyBorder="1" applyAlignment="1">
      <alignment horizontal="center" vertical="top" wrapText="1"/>
    </xf>
    <xf numFmtId="166" fontId="3" fillId="0" borderId="0" xfId="1" applyNumberFormat="1" applyFont="1" applyFill="1" applyAlignment="1">
      <alignment horizontal="center" vertical="top"/>
    </xf>
    <xf numFmtId="165" fontId="5" fillId="0" borderId="0" xfId="3" applyNumberFormat="1" applyFont="1" applyBorder="1" applyAlignment="1">
      <alignment horizontal="center" vertical="top" wrapText="1"/>
    </xf>
    <xf numFmtId="166" fontId="5" fillId="0" borderId="0" xfId="1" applyNumberFormat="1" applyFont="1" applyBorder="1" applyAlignment="1">
      <alignment horizontal="center" vertical="top" wrapText="1"/>
    </xf>
    <xf numFmtId="166" fontId="5" fillId="0" borderId="0" xfId="1" applyNumberFormat="1" applyFont="1" applyFill="1" applyAlignment="1">
      <alignment horizontal="center" vertical="top"/>
    </xf>
    <xf numFmtId="165" fontId="3" fillId="0" borderId="0" xfId="3" applyNumberFormat="1" applyFont="1" applyAlignment="1">
      <alignment horizontal="right" vertical="top"/>
    </xf>
    <xf numFmtId="166" fontId="3" fillId="0" borderId="1" xfId="1" applyNumberFormat="1" applyFont="1" applyBorder="1" applyAlignment="1">
      <alignment horizontal="center" vertical="top"/>
    </xf>
    <xf numFmtId="165" fontId="3" fillId="0" borderId="1" xfId="3" applyNumberFormat="1" applyFont="1" applyBorder="1" applyAlignment="1">
      <alignment horizontal="right" vertical="top"/>
    </xf>
    <xf numFmtId="165" fontId="3" fillId="0" borderId="0" xfId="0" applyNumberFormat="1" applyFont="1" applyAlignment="1">
      <alignment vertical="top"/>
    </xf>
    <xf numFmtId="0" fontId="19" fillId="0" borderId="0" xfId="0" applyFont="1"/>
    <xf numFmtId="0" fontId="20" fillId="0" borderId="0" xfId="0" applyFont="1"/>
    <xf numFmtId="0" fontId="21" fillId="0" borderId="0" xfId="0" applyFont="1"/>
    <xf numFmtId="0" fontId="21" fillId="2" borderId="0" xfId="0" applyFont="1" applyFill="1" applyAlignment="1" applyProtection="1">
      <alignment horizontal="right"/>
      <protection locked="0"/>
    </xf>
    <xf numFmtId="0" fontId="0" fillId="3" borderId="0" xfId="0" applyFill="1" applyProtection="1">
      <protection locked="0"/>
    </xf>
    <xf numFmtId="166" fontId="0" fillId="0" borderId="0" xfId="0" applyNumberFormat="1" applyProtection="1">
      <protection locked="0"/>
    </xf>
    <xf numFmtId="0" fontId="0" fillId="0" borderId="0" xfId="0" applyProtection="1">
      <protection locked="0"/>
    </xf>
    <xf numFmtId="0" fontId="21" fillId="0" borderId="0" xfId="0" applyFont="1" applyProtection="1">
      <protection locked="0"/>
    </xf>
    <xf numFmtId="0" fontId="0" fillId="4" borderId="0" xfId="0" applyFill="1"/>
    <xf numFmtId="0" fontId="18" fillId="0" borderId="0" xfId="0" applyFont="1"/>
    <xf numFmtId="0" fontId="0" fillId="0" borderId="2" xfId="0" applyBorder="1" applyAlignment="1">
      <alignment horizontal="right"/>
    </xf>
    <xf numFmtId="166" fontId="0" fillId="0" borderId="0" xfId="1" applyNumberFormat="1" applyFont="1" applyFill="1" applyProtection="1"/>
    <xf numFmtId="0" fontId="0" fillId="0" borderId="0" xfId="0" applyAlignment="1">
      <alignment horizontal="left" indent="3"/>
    </xf>
    <xf numFmtId="166" fontId="0" fillId="0" borderId="0" xfId="1" applyNumberFormat="1" applyFont="1" applyFill="1" applyBorder="1" applyProtection="1"/>
    <xf numFmtId="166" fontId="0" fillId="0" borderId="4" xfId="0" applyNumberFormat="1" applyBorder="1"/>
    <xf numFmtId="166" fontId="0" fillId="0" borderId="0" xfId="0" applyNumberFormat="1"/>
    <xf numFmtId="0" fontId="18" fillId="0" borderId="0" xfId="0" applyFont="1" applyAlignment="1">
      <alignment horizontal="left" indent="3"/>
    </xf>
    <xf numFmtId="0" fontId="22" fillId="0" borderId="0" xfId="0" applyFont="1" applyAlignment="1">
      <alignment horizontal="left" indent="3"/>
    </xf>
    <xf numFmtId="0" fontId="22" fillId="0" borderId="0" xfId="0" applyFont="1"/>
    <xf numFmtId="166" fontId="22" fillId="0" borderId="0" xfId="1" applyNumberFormat="1" applyFont="1" applyFill="1" applyProtection="1"/>
    <xf numFmtId="166" fontId="22" fillId="0" borderId="0" xfId="1" applyNumberFormat="1" applyFont="1" applyFill="1" applyBorder="1" applyProtection="1"/>
    <xf numFmtId="0" fontId="18" fillId="0" borderId="0" xfId="0" applyFont="1" applyAlignment="1">
      <alignment wrapText="1"/>
    </xf>
    <xf numFmtId="166" fontId="0" fillId="0" borderId="0" xfId="0" applyNumberFormat="1" applyAlignment="1">
      <alignment horizontal="right"/>
    </xf>
    <xf numFmtId="166" fontId="0" fillId="0" borderId="5" xfId="0" applyNumberFormat="1" applyBorder="1"/>
    <xf numFmtId="0" fontId="21" fillId="0" borderId="0" xfId="0" applyFont="1" applyAlignment="1">
      <alignment wrapText="1"/>
    </xf>
    <xf numFmtId="166" fontId="0" fillId="0" borderId="1" xfId="1" applyNumberFormat="1" applyFont="1" applyFill="1" applyBorder="1" applyProtection="1"/>
    <xf numFmtId="166" fontId="17" fillId="0" borderId="0" xfId="0" applyNumberFormat="1" applyFont="1"/>
    <xf numFmtId="0" fontId="18" fillId="0" borderId="0" xfId="0" applyFont="1" applyProtection="1">
      <protection locked="0"/>
    </xf>
    <xf numFmtId="165" fontId="2" fillId="0" borderId="0" xfId="0" applyNumberFormat="1" applyFont="1"/>
    <xf numFmtId="166" fontId="2" fillId="0" borderId="0" xfId="1" applyNumberFormat="1" applyFont="1" applyAlignment="1">
      <alignment horizontal="center"/>
    </xf>
    <xf numFmtId="166" fontId="2" fillId="0" borderId="0" xfId="1" applyNumberFormat="1" applyFont="1" applyFill="1" applyAlignment="1">
      <alignment horizontal="center"/>
    </xf>
    <xf numFmtId="0" fontId="18" fillId="0" borderId="0" xfId="0" applyFont="1" applyAlignment="1">
      <alignment horizontal="center"/>
    </xf>
    <xf numFmtId="165" fontId="7" fillId="0" borderId="0" xfId="0" applyNumberFormat="1" applyFont="1"/>
    <xf numFmtId="0" fontId="17" fillId="0" borderId="0" xfId="0" applyFont="1"/>
    <xf numFmtId="166" fontId="7" fillId="0" borderId="0" xfId="1" applyNumberFormat="1" applyFont="1" applyAlignment="1">
      <alignment horizontal="center"/>
    </xf>
    <xf numFmtId="0" fontId="7" fillId="0" borderId="0" xfId="0" applyFont="1" applyAlignment="1">
      <alignment horizontal="right"/>
    </xf>
    <xf numFmtId="166" fontId="7" fillId="0" borderId="0" xfId="1" applyNumberFormat="1" applyFont="1" applyFill="1" applyAlignment="1">
      <alignment horizontal="center"/>
    </xf>
    <xf numFmtId="166" fontId="3" fillId="0" borderId="0" xfId="1" applyNumberFormat="1" applyFont="1" applyAlignment="1">
      <alignment horizontal="center"/>
    </xf>
    <xf numFmtId="165" fontId="7" fillId="0" borderId="1" xfId="0" applyNumberFormat="1" applyFont="1" applyBorder="1"/>
    <xf numFmtId="166" fontId="7" fillId="0" borderId="1" xfId="1" applyNumberFormat="1" applyFont="1" applyBorder="1" applyAlignment="1">
      <alignment horizontal="center"/>
    </xf>
    <xf numFmtId="0" fontId="7" fillId="0" borderId="1" xfId="0" applyFont="1" applyBorder="1" applyAlignment="1">
      <alignment horizontal="right"/>
    </xf>
    <xf numFmtId="166" fontId="7" fillId="0" borderId="1" xfId="1" applyNumberFormat="1" applyFont="1" applyFill="1" applyBorder="1" applyAlignment="1">
      <alignment horizontal="center"/>
    </xf>
    <xf numFmtId="166" fontId="3" fillId="0" borderId="1" xfId="1" applyNumberFormat="1" applyFont="1" applyBorder="1" applyAlignment="1">
      <alignment horizontal="center"/>
    </xf>
    <xf numFmtId="165" fontId="3" fillId="0" borderId="0" xfId="0" applyNumberFormat="1" applyFont="1" applyAlignment="1">
      <alignment wrapText="1"/>
    </xf>
    <xf numFmtId="166" fontId="0" fillId="0" borderId="0" xfId="1" applyNumberFormat="1" applyFont="1" applyFill="1"/>
    <xf numFmtId="166" fontId="0" fillId="0" borderId="0" xfId="1" applyNumberFormat="1" applyFont="1"/>
    <xf numFmtId="166" fontId="3" fillId="0" borderId="0" xfId="0" applyNumberFormat="1" applyFont="1" applyAlignment="1">
      <alignment horizontal="center"/>
    </xf>
    <xf numFmtId="171" fontId="3" fillId="0" borderId="0" xfId="0" applyNumberFormat="1" applyFont="1" applyAlignment="1">
      <alignment horizontal="center"/>
    </xf>
    <xf numFmtId="165" fontId="3" fillId="0" borderId="0" xfId="3" applyNumberFormat="1" applyFont="1" applyFill="1" applyAlignment="1">
      <alignment horizontal="right" vertical="top"/>
    </xf>
    <xf numFmtId="165" fontId="3" fillId="0" borderId="0" xfId="3" applyNumberFormat="1" applyFont="1" applyAlignment="1">
      <alignment horizontal="right"/>
    </xf>
    <xf numFmtId="165" fontId="0" fillId="0" borderId="0" xfId="0" applyNumberFormat="1"/>
    <xf numFmtId="165" fontId="3" fillId="0" borderId="0" xfId="0" applyNumberFormat="1" applyFont="1" applyAlignment="1">
      <alignment horizontal="center"/>
    </xf>
    <xf numFmtId="172" fontId="3" fillId="0" borderId="0" xfId="0" applyNumberFormat="1" applyFont="1" applyAlignment="1">
      <alignment horizontal="center"/>
    </xf>
    <xf numFmtId="173" fontId="0" fillId="0" borderId="0" xfId="0" applyNumberFormat="1"/>
    <xf numFmtId="165" fontId="3" fillId="0" borderId="0" xfId="0" applyNumberFormat="1" applyFont="1"/>
    <xf numFmtId="165" fontId="3" fillId="0" borderId="0" xfId="3" applyNumberFormat="1" applyFont="1" applyFill="1" applyAlignment="1">
      <alignment horizontal="right"/>
    </xf>
    <xf numFmtId="165" fontId="19" fillId="0" borderId="0" xfId="3" applyNumberFormat="1" applyFont="1" applyFill="1" applyAlignment="1">
      <alignment horizontal="right" vertical="top"/>
    </xf>
    <xf numFmtId="165" fontId="3" fillId="0" borderId="1" xfId="0" applyNumberFormat="1" applyFont="1" applyBorder="1" applyAlignment="1">
      <alignment horizontal="center"/>
    </xf>
    <xf numFmtId="166" fontId="3" fillId="0" borderId="1" xfId="0" applyNumberFormat="1" applyFont="1" applyBorder="1" applyAlignment="1">
      <alignment horizontal="center"/>
    </xf>
    <xf numFmtId="172" fontId="3" fillId="0" borderId="1" xfId="0" applyNumberFormat="1" applyFont="1" applyBorder="1" applyAlignment="1">
      <alignment horizontal="center"/>
    </xf>
    <xf numFmtId="165" fontId="3" fillId="0" borderId="1" xfId="3" applyNumberFormat="1" applyFont="1" applyFill="1" applyBorder="1" applyAlignment="1">
      <alignment horizontal="right" vertical="top"/>
    </xf>
    <xf numFmtId="166" fontId="0" fillId="0" borderId="1" xfId="1" applyNumberFormat="1" applyFont="1" applyFill="1" applyBorder="1"/>
    <xf numFmtId="165" fontId="3" fillId="0" borderId="1" xfId="3" applyNumberFormat="1" applyFont="1" applyBorder="1" applyAlignment="1">
      <alignment horizontal="right"/>
    </xf>
    <xf numFmtId="166" fontId="0" fillId="0" borderId="1" xfId="1" applyNumberFormat="1" applyFont="1" applyBorder="1"/>
    <xf numFmtId="165" fontId="3" fillId="0" borderId="0" xfId="3" applyNumberFormat="1" applyFont="1" applyBorder="1" applyAlignment="1">
      <alignment horizontal="right"/>
    </xf>
    <xf numFmtId="165" fontId="3" fillId="0" borderId="0" xfId="3" applyNumberFormat="1" applyFont="1" applyFill="1" applyBorder="1" applyAlignment="1">
      <alignment horizontal="right" vertical="top"/>
    </xf>
    <xf numFmtId="166" fontId="3" fillId="0" borderId="0" xfId="1" applyNumberFormat="1" applyFont="1" applyBorder="1"/>
    <xf numFmtId="166" fontId="3" fillId="0" borderId="6" xfId="1" applyNumberFormat="1" applyFont="1" applyBorder="1"/>
    <xf numFmtId="174" fontId="4" fillId="0" borderId="3" xfId="0" applyNumberFormat="1" applyFont="1" applyBorder="1"/>
    <xf numFmtId="0" fontId="4" fillId="0" borderId="3" xfId="0" applyFont="1" applyBorder="1"/>
    <xf numFmtId="166" fontId="4" fillId="0" borderId="3" xfId="1" applyNumberFormat="1" applyFont="1" applyBorder="1"/>
    <xf numFmtId="165" fontId="4" fillId="0" borderId="3" xfId="0" applyNumberFormat="1" applyFont="1" applyBorder="1"/>
    <xf numFmtId="166" fontId="26" fillId="0" borderId="3" xfId="0" applyNumberFormat="1" applyFont="1" applyBorder="1"/>
    <xf numFmtId="168" fontId="4" fillId="0" borderId="3" xfId="3" applyNumberFormat="1" applyFont="1" applyFill="1" applyBorder="1" applyAlignment="1">
      <alignment horizontal="right"/>
    </xf>
    <xf numFmtId="0" fontId="18" fillId="0" borderId="3" xfId="0" applyFont="1" applyBorder="1"/>
    <xf numFmtId="166" fontId="18" fillId="0" borderId="3" xfId="1" applyNumberFormat="1" applyFont="1" applyFill="1" applyBorder="1"/>
    <xf numFmtId="166" fontId="18" fillId="0" borderId="3" xfId="1" applyNumberFormat="1" applyFont="1" applyBorder="1"/>
    <xf numFmtId="168" fontId="4" fillId="0" borderId="0" xfId="3" applyNumberFormat="1" applyFont="1" applyBorder="1" applyAlignment="1">
      <alignment horizontal="right"/>
    </xf>
    <xf numFmtId="166" fontId="3" fillId="0" borderId="0" xfId="1" applyNumberFormat="1" applyFont="1" applyFill="1"/>
    <xf numFmtId="43" fontId="3" fillId="0" borderId="0" xfId="1" applyFont="1"/>
    <xf numFmtId="165" fontId="3" fillId="0" borderId="0" xfId="3" applyNumberFormat="1" applyFont="1" applyAlignment="1">
      <alignment horizontal="center" vertical="top"/>
    </xf>
    <xf numFmtId="166" fontId="22" fillId="0" borderId="1" xfId="1" applyNumberFormat="1" applyFont="1" applyFill="1" applyBorder="1" applyProtection="1"/>
    <xf numFmtId="164" fontId="4" fillId="0" borderId="0" xfId="0" applyNumberFormat="1" applyFont="1" applyAlignment="1">
      <alignment horizontal="center"/>
    </xf>
    <xf numFmtId="0" fontId="0" fillId="0" borderId="1" xfId="0" applyBorder="1" applyAlignment="1">
      <alignment horizontal="center"/>
    </xf>
    <xf numFmtId="0" fontId="18" fillId="0" borderId="0" xfId="0" applyFont="1" applyAlignment="1" applyProtection="1">
      <alignment horizontal="left" wrapText="1"/>
      <protection locked="0"/>
    </xf>
    <xf numFmtId="0" fontId="18" fillId="0" borderId="0" xfId="0" applyFont="1" applyAlignment="1">
      <alignment horizontal="left" wrapText="1"/>
    </xf>
    <xf numFmtId="0" fontId="4" fillId="0" borderId="1" xfId="0" applyFont="1" applyBorder="1" applyAlignment="1">
      <alignment horizontal="center"/>
    </xf>
    <xf numFmtId="0" fontId="3" fillId="0" borderId="2" xfId="0" applyFont="1" applyBorder="1" applyAlignment="1">
      <alignment horizontal="center"/>
    </xf>
    <xf numFmtId="0" fontId="3" fillId="0" borderId="1" xfId="0" applyFont="1" applyBorder="1" applyAlignment="1">
      <alignment horizontal="center"/>
    </xf>
    <xf numFmtId="0" fontId="0" fillId="0" borderId="0" xfId="0" applyAlignment="1">
      <alignment horizontal="center"/>
    </xf>
    <xf numFmtId="166" fontId="4" fillId="0" borderId="1" xfId="1" applyNumberFormat="1" applyFont="1" applyBorder="1" applyAlignment="1">
      <alignment horizontal="center"/>
    </xf>
    <xf numFmtId="166" fontId="4" fillId="0" borderId="1" xfId="1" applyNumberFormat="1" applyFont="1" applyFill="1" applyBorder="1" applyAlignment="1">
      <alignment horizontal="center"/>
    </xf>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alcChain" Target="calcChain.xml"/><Relationship Id="rId2" Type="http://schemas.openxmlformats.org/officeDocument/2006/relationships/worksheet" Target="worksheets/sheet2.xml"/><Relationship Id="rId16"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352425</xdr:colOff>
      <xdr:row>3</xdr:row>
      <xdr:rowOff>47625</xdr:rowOff>
    </xdr:from>
    <xdr:to>
      <xdr:col>2</xdr:col>
      <xdr:colOff>406578</xdr:colOff>
      <xdr:row>5</xdr:row>
      <xdr:rowOff>25448</xdr:rowOff>
    </xdr:to>
    <xdr:pic>
      <xdr:nvPicPr>
        <xdr:cNvPr id="2" name="Picture 1">
          <a:extLst>
            <a:ext uri="{FF2B5EF4-FFF2-40B4-BE49-F238E27FC236}">
              <a16:creationId xmlns:a16="http://schemas.microsoft.com/office/drawing/2014/main" id="{3C403012-CCA0-4958-A82D-A26B7F0067F5}"/>
            </a:ext>
          </a:extLst>
        </xdr:cNvPr>
        <xdr:cNvPicPr>
          <a:picLocks noChangeAspect="1"/>
        </xdr:cNvPicPr>
      </xdr:nvPicPr>
      <xdr:blipFill>
        <a:blip xmlns:r="http://schemas.openxmlformats.org/officeDocument/2006/relationships" r:embed="rId1"/>
        <a:stretch>
          <a:fillRect/>
        </a:stretch>
      </xdr:blipFill>
      <xdr:spPr>
        <a:xfrm>
          <a:off x="349250" y="587375"/>
          <a:ext cx="1276528" cy="34294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covgov-my.sharepoint.com/personal/denise_sandlin_dhrm_virginia_gov/Documents/Documents/GASB/FY%2024,%20MP-23/Sample%20Notes%20and%20JE/FY%2023-%20Sample%20Journal%20Entries%20and%20schedules%20.xlsx" TargetMode="External"/><Relationship Id="rId1" Type="http://schemas.openxmlformats.org/officeDocument/2006/relationships/externalLinkPath" Target="/personal/denise_sandlin_dhrm_virginia_gov/Documents/Documents/GASB/FY%2024,%20MP-23/Sample%20Notes%20and%20JE/FY%2023-%20Sample%20Journal%20Entries%20and%20schedules%20.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covgov-my.sharepoint.com/personal/denise_sandlin_dhrm_virginia_gov/Documents/Documents/GASB/FY%2024,%20MP-23/Schedule%20H/Copy%20of%20Appendix%20H%20FY24.%20rev2xlsx.xlsx" TargetMode="External"/><Relationship Id="rId1" Type="http://schemas.openxmlformats.org/officeDocument/2006/relationships/externalLinkPath" Target="/personal/denise_sandlin_dhrm_virginia_gov/Documents/Documents/GASB/FY%2024,%20MP-23/Schedule%20H/Copy%20of%20Appendix%20H%20FY24.%20rev2xls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JE Template"/>
      <sheetName val="A Employer Allocation - No 158"/>
      <sheetName val="B OPEB Expense"/>
      <sheetName val="C Liability Recon"/>
      <sheetName val="D Net Liab Recon"/>
      <sheetName val="E Deferred InOutFlows"/>
      <sheetName val="F Schedule of Def InOut"/>
      <sheetName val="G Proportionate Share"/>
      <sheetName val="H Schedule of Benefit Pmt"/>
      <sheetName val="I PY Deferred INOUT FLOWS"/>
    </sheetNames>
    <sheetDataSet>
      <sheetData sheetId="0"/>
      <sheetData sheetId="1">
        <row r="4">
          <cell r="A4" t="str">
            <v>Employer #</v>
          </cell>
          <cell r="B4"/>
          <cell r="C4" t="str">
            <v>Employer</v>
          </cell>
        </row>
        <row r="6">
          <cell r="A6">
            <v>5</v>
          </cell>
          <cell r="B6"/>
          <cell r="C6" t="str">
            <v>VRS Retirees, Survivors, LTD Participants</v>
          </cell>
        </row>
        <row r="7">
          <cell r="A7">
            <v>6</v>
          </cell>
          <cell r="B7"/>
          <cell r="C7" t="str">
            <v>Non-Annuitant Survivors, Extended Coverage</v>
          </cell>
        </row>
        <row r="8">
          <cell r="A8">
            <v>7</v>
          </cell>
          <cell r="B8"/>
          <cell r="C8" t="str">
            <v>ORP Retirees, Survivors, LTD Participants</v>
          </cell>
        </row>
        <row r="9">
          <cell r="A9">
            <v>47</v>
          </cell>
          <cell r="B9"/>
          <cell r="C9" t="str">
            <v>Various TLC Govt Groups</v>
          </cell>
        </row>
        <row r="10">
          <cell r="A10">
            <v>48</v>
          </cell>
          <cell r="B10"/>
          <cell r="C10" t="str">
            <v>Various TLC School Groups</v>
          </cell>
        </row>
        <row r="11">
          <cell r="A11">
            <v>90</v>
          </cell>
          <cell r="B11"/>
          <cell r="C11" t="str">
            <v>POTOMAC RIVER FISHERIES</v>
          </cell>
        </row>
        <row r="12">
          <cell r="A12">
            <v>91</v>
          </cell>
          <cell r="B12"/>
          <cell r="C12" t="str">
            <v>New River Valley Emergency Communications</v>
          </cell>
        </row>
        <row r="13">
          <cell r="A13">
            <v>100</v>
          </cell>
          <cell r="B13"/>
          <cell r="C13" t="str">
            <v xml:space="preserve">Senate of Virginia            </v>
          </cell>
        </row>
        <row r="14">
          <cell r="A14">
            <v>101</v>
          </cell>
          <cell r="B14"/>
          <cell r="C14" t="str">
            <v xml:space="preserve">Virginia House of Delegates   </v>
          </cell>
        </row>
        <row r="15">
          <cell r="A15">
            <v>102</v>
          </cell>
          <cell r="B15"/>
          <cell r="C15" t="str">
            <v>Leg Dept Reversion Clear Acct</v>
          </cell>
        </row>
        <row r="16">
          <cell r="A16">
            <v>103</v>
          </cell>
          <cell r="B16"/>
          <cell r="C16" t="str">
            <v>Magistrates</v>
          </cell>
        </row>
        <row r="17">
          <cell r="A17">
            <v>107</v>
          </cell>
          <cell r="B17"/>
          <cell r="C17" t="str">
            <v>Div of Legislative Services</v>
          </cell>
        </row>
        <row r="18">
          <cell r="A18">
            <v>109</v>
          </cell>
          <cell r="B18"/>
          <cell r="C18" t="str">
            <v>Div of Legislative Auto Sys</v>
          </cell>
        </row>
        <row r="19">
          <cell r="A19">
            <v>110</v>
          </cell>
          <cell r="B19"/>
          <cell r="C19" t="str">
            <v>Joint Leg Audit &amp; Review Comm</v>
          </cell>
        </row>
        <row r="20">
          <cell r="A20">
            <v>111</v>
          </cell>
          <cell r="B20"/>
          <cell r="C20" t="str">
            <v>Supreme Court of Virginia</v>
          </cell>
        </row>
        <row r="21">
          <cell r="A21">
            <v>112</v>
          </cell>
          <cell r="B21"/>
          <cell r="C21" t="str">
            <v>Judicial Inquiry And Rev Comm</v>
          </cell>
        </row>
        <row r="22">
          <cell r="A22">
            <v>113</v>
          </cell>
          <cell r="B22"/>
          <cell r="C22" t="str">
            <v>Circuit Courts</v>
          </cell>
        </row>
        <row r="23">
          <cell r="A23">
            <v>114</v>
          </cell>
          <cell r="B23"/>
          <cell r="C23" t="str">
            <v>General District Courts</v>
          </cell>
        </row>
        <row r="24">
          <cell r="A24">
            <v>115</v>
          </cell>
          <cell r="B24"/>
          <cell r="C24" t="str">
            <v>Juv and Dom Relations Dist Crt</v>
          </cell>
        </row>
        <row r="25">
          <cell r="A25">
            <v>116</v>
          </cell>
          <cell r="B25"/>
          <cell r="C25" t="str">
            <v>Combined District Courts</v>
          </cell>
        </row>
        <row r="26">
          <cell r="A26">
            <v>117</v>
          </cell>
          <cell r="B26"/>
          <cell r="C26" t="str">
            <v>Virginia State Bar</v>
          </cell>
        </row>
        <row r="27">
          <cell r="A27">
            <v>119</v>
          </cell>
          <cell r="B27"/>
          <cell r="C27" t="str">
            <v>Lieutenant Governor</v>
          </cell>
        </row>
        <row r="28">
          <cell r="A28">
            <v>121</v>
          </cell>
          <cell r="B28"/>
          <cell r="C28" t="str">
            <v>Office of the Governor</v>
          </cell>
        </row>
        <row r="29">
          <cell r="A29">
            <v>122</v>
          </cell>
          <cell r="B29"/>
          <cell r="C29" t="str">
            <v>Dept of Planning and Budget</v>
          </cell>
        </row>
        <row r="30">
          <cell r="A30">
            <v>123</v>
          </cell>
          <cell r="B30"/>
          <cell r="C30" t="str">
            <v>Dept of Military Affairs</v>
          </cell>
        </row>
        <row r="31">
          <cell r="A31">
            <v>124</v>
          </cell>
          <cell r="B31"/>
          <cell r="C31" t="str">
            <v xml:space="preserve">Governors Comm on Govt Reform </v>
          </cell>
        </row>
        <row r="32">
          <cell r="A32">
            <v>125</v>
          </cell>
          <cell r="B32"/>
          <cell r="C32" t="str">
            <v>Court of Appeals of Virginia</v>
          </cell>
        </row>
        <row r="33">
          <cell r="A33">
            <v>126</v>
          </cell>
          <cell r="B33"/>
          <cell r="C33" t="str">
            <v>Gov Comm on Champion Schools</v>
          </cell>
        </row>
        <row r="34">
          <cell r="A34">
            <v>127</v>
          </cell>
          <cell r="B34"/>
          <cell r="C34" t="str">
            <v xml:space="preserve">Dept of Emergency Management  </v>
          </cell>
        </row>
        <row r="35">
          <cell r="A35">
            <v>128</v>
          </cell>
          <cell r="B35"/>
          <cell r="C35" t="str">
            <v xml:space="preserve">Virginia Veterans Care Center </v>
          </cell>
        </row>
        <row r="36">
          <cell r="A36">
            <v>129</v>
          </cell>
          <cell r="B36"/>
          <cell r="C36" t="str">
            <v>Dept of Human Resource Mgmt</v>
          </cell>
        </row>
        <row r="37">
          <cell r="A37">
            <v>131</v>
          </cell>
          <cell r="B37"/>
          <cell r="C37" t="str">
            <v>Dept of Veterans Affairs</v>
          </cell>
        </row>
        <row r="38">
          <cell r="A38">
            <v>132</v>
          </cell>
          <cell r="B38"/>
          <cell r="C38" t="str">
            <v>State Board of Elections</v>
          </cell>
        </row>
        <row r="39">
          <cell r="A39">
            <v>133</v>
          </cell>
          <cell r="B39"/>
          <cell r="C39" t="str">
            <v>Auditor of Public Accounts</v>
          </cell>
        </row>
        <row r="40">
          <cell r="A40">
            <v>135</v>
          </cell>
          <cell r="B40"/>
          <cell r="C40" t="str">
            <v>Va Inform Providers Net Auth</v>
          </cell>
        </row>
        <row r="41">
          <cell r="A41">
            <v>136</v>
          </cell>
          <cell r="B41"/>
          <cell r="C41" t="str">
            <v xml:space="preserve">Va Information Technologies   </v>
          </cell>
        </row>
        <row r="42">
          <cell r="A42">
            <v>137</v>
          </cell>
          <cell r="B42"/>
          <cell r="C42" t="str">
            <v>Dept of Technology Planning</v>
          </cell>
        </row>
        <row r="43">
          <cell r="A43">
            <v>138</v>
          </cell>
          <cell r="B43"/>
          <cell r="C43" t="str">
            <v>Dept of Information Technology</v>
          </cell>
        </row>
        <row r="44">
          <cell r="A44">
            <v>140</v>
          </cell>
          <cell r="B44"/>
          <cell r="C44" t="str">
            <v>Dept of Criminal Justice Svcs</v>
          </cell>
        </row>
        <row r="45">
          <cell r="A45">
            <v>141</v>
          </cell>
          <cell r="B45"/>
          <cell r="C45" t="str">
            <v>Attorney General &amp; Dept of Law</v>
          </cell>
        </row>
        <row r="46">
          <cell r="A46">
            <v>142</v>
          </cell>
          <cell r="B46"/>
          <cell r="C46" t="str">
            <v xml:space="preserve">Virginia Crime Commission     </v>
          </cell>
        </row>
        <row r="47">
          <cell r="A47">
            <v>143</v>
          </cell>
          <cell r="B47"/>
          <cell r="C47" t="str">
            <v>Div of Debt Collection</v>
          </cell>
        </row>
        <row r="48">
          <cell r="A48">
            <v>146</v>
          </cell>
          <cell r="B48"/>
          <cell r="C48" t="str">
            <v>The Science Museum of Virginia</v>
          </cell>
        </row>
        <row r="49">
          <cell r="A49">
            <v>147</v>
          </cell>
          <cell r="B49"/>
          <cell r="C49" t="str">
            <v>Office State Inspector General</v>
          </cell>
        </row>
        <row r="50">
          <cell r="A50">
            <v>148</v>
          </cell>
          <cell r="B50"/>
          <cell r="C50" t="str">
            <v>Virginia Comm for the Arts</v>
          </cell>
        </row>
        <row r="51">
          <cell r="A51">
            <v>149</v>
          </cell>
          <cell r="B51"/>
          <cell r="C51" t="str">
            <v xml:space="preserve">Admin of Health Insurance     </v>
          </cell>
        </row>
        <row r="52">
          <cell r="A52">
            <v>150</v>
          </cell>
          <cell r="B52"/>
          <cell r="C52" t="str">
            <v xml:space="preserve">Dept of the St Internal Audit </v>
          </cell>
        </row>
        <row r="53">
          <cell r="A53">
            <v>151</v>
          </cell>
          <cell r="B53"/>
          <cell r="C53" t="str">
            <v>Dept of Accounts</v>
          </cell>
        </row>
        <row r="54">
          <cell r="A54">
            <v>152</v>
          </cell>
          <cell r="B54"/>
          <cell r="C54" t="str">
            <v>Dept of the Treasury</v>
          </cell>
        </row>
        <row r="55">
          <cell r="A55">
            <v>154</v>
          </cell>
          <cell r="B55"/>
          <cell r="C55" t="str">
            <v>Dept of Motor Vehicles</v>
          </cell>
        </row>
        <row r="56">
          <cell r="A56">
            <v>156</v>
          </cell>
          <cell r="B56"/>
          <cell r="C56" t="str">
            <v>Dept of State Police</v>
          </cell>
        </row>
        <row r="57">
          <cell r="A57">
            <v>157</v>
          </cell>
          <cell r="B57"/>
          <cell r="C57" t="str">
            <v>Compensation Board</v>
          </cell>
        </row>
        <row r="58">
          <cell r="A58">
            <v>158</v>
          </cell>
          <cell r="B58"/>
          <cell r="C58" t="str">
            <v>Virginia Retirement System</v>
          </cell>
        </row>
        <row r="59">
          <cell r="A59">
            <v>160</v>
          </cell>
          <cell r="B59"/>
          <cell r="C59" t="str">
            <v>Va Crim Sentencing Commission</v>
          </cell>
        </row>
        <row r="60">
          <cell r="A60">
            <v>161</v>
          </cell>
          <cell r="B60"/>
          <cell r="C60" t="str">
            <v>Dept of Taxation</v>
          </cell>
        </row>
        <row r="61">
          <cell r="A61">
            <v>162</v>
          </cell>
          <cell r="B61"/>
          <cell r="C61" t="str">
            <v>Dept Accounts Transfer Payments</v>
          </cell>
        </row>
        <row r="62">
          <cell r="A62">
            <v>163</v>
          </cell>
          <cell r="B62"/>
          <cell r="C62" t="str">
            <v>Dept for the Aging</v>
          </cell>
        </row>
        <row r="63">
          <cell r="A63">
            <v>164</v>
          </cell>
          <cell r="B63"/>
          <cell r="C63" t="str">
            <v>Virginia Management Fellows Program Administration</v>
          </cell>
        </row>
        <row r="64">
          <cell r="A64">
            <v>165</v>
          </cell>
          <cell r="B64"/>
          <cell r="C64" t="str">
            <v>Dept of Housing and Comm Dev</v>
          </cell>
        </row>
        <row r="65">
          <cell r="A65">
            <v>166</v>
          </cell>
          <cell r="B65"/>
          <cell r="C65" t="str">
            <v>Secretary of the Commonwealth</v>
          </cell>
        </row>
        <row r="66">
          <cell r="A66">
            <v>169</v>
          </cell>
          <cell r="B66"/>
          <cell r="C66" t="str">
            <v xml:space="preserve">Commonwealth Competition Coun </v>
          </cell>
        </row>
        <row r="67">
          <cell r="A67">
            <v>170</v>
          </cell>
          <cell r="B67"/>
          <cell r="C67" t="str">
            <v xml:space="preserve">Human Rights Council          </v>
          </cell>
        </row>
        <row r="68">
          <cell r="A68">
            <v>171</v>
          </cell>
          <cell r="B68"/>
          <cell r="C68" t="str">
            <v>State Corporation Commission</v>
          </cell>
        </row>
        <row r="69">
          <cell r="A69">
            <v>172</v>
          </cell>
          <cell r="B69"/>
          <cell r="C69" t="str">
            <v>State Lottery Department</v>
          </cell>
        </row>
        <row r="70">
          <cell r="A70">
            <v>173</v>
          </cell>
          <cell r="B70"/>
          <cell r="C70" t="str">
            <v xml:space="preserve">Dept of Charitable Gaming     </v>
          </cell>
        </row>
        <row r="71">
          <cell r="A71">
            <v>174</v>
          </cell>
          <cell r="B71"/>
          <cell r="C71" t="str">
            <v>Virginia College Savings Plan</v>
          </cell>
        </row>
        <row r="72">
          <cell r="A72">
            <v>175</v>
          </cell>
          <cell r="B72"/>
          <cell r="C72" t="str">
            <v>Va Off Protection &amp; Advocacy</v>
          </cell>
        </row>
        <row r="73">
          <cell r="A73">
            <v>180</v>
          </cell>
          <cell r="B73"/>
          <cell r="C73" t="str">
            <v>Secretary of Administration</v>
          </cell>
        </row>
        <row r="74">
          <cell r="A74">
            <v>181</v>
          </cell>
          <cell r="B74"/>
          <cell r="C74" t="str">
            <v>Dept of Labor and Industry</v>
          </cell>
        </row>
        <row r="75">
          <cell r="A75">
            <v>182</v>
          </cell>
          <cell r="B75"/>
          <cell r="C75" t="str">
            <v>Virginia Employment Commission</v>
          </cell>
        </row>
        <row r="76">
          <cell r="A76">
            <v>183</v>
          </cell>
          <cell r="B76"/>
          <cell r="C76" t="str">
            <v>Secretary of Natural Resources</v>
          </cell>
        </row>
        <row r="77">
          <cell r="A77">
            <v>184</v>
          </cell>
          <cell r="B77"/>
          <cell r="C77" t="str">
            <v xml:space="preserve">Secretary of Technology       </v>
          </cell>
        </row>
        <row r="78">
          <cell r="A78">
            <v>185</v>
          </cell>
          <cell r="B78"/>
          <cell r="C78" t="str">
            <v>Secretary of Education</v>
          </cell>
        </row>
        <row r="79">
          <cell r="A79">
            <v>186</v>
          </cell>
          <cell r="B79"/>
          <cell r="C79" t="str">
            <v>Secretary of Transportation</v>
          </cell>
        </row>
        <row r="80">
          <cell r="A80">
            <v>187</v>
          </cell>
          <cell r="B80"/>
          <cell r="C80" t="str">
            <v>Secretary of Public Safety</v>
          </cell>
        </row>
        <row r="81">
          <cell r="A81">
            <v>188</v>
          </cell>
          <cell r="B81"/>
          <cell r="C81" t="str">
            <v>Sec of Health &amp; Human Resource</v>
          </cell>
        </row>
        <row r="82">
          <cell r="A82">
            <v>190</v>
          </cell>
          <cell r="B82"/>
          <cell r="C82" t="str">
            <v>Secretary of Finance</v>
          </cell>
        </row>
        <row r="83">
          <cell r="A83">
            <v>191</v>
          </cell>
          <cell r="B83"/>
          <cell r="C83" t="str">
            <v>Va Workers Compensation Comm</v>
          </cell>
        </row>
        <row r="84">
          <cell r="A84">
            <v>192</v>
          </cell>
          <cell r="B84"/>
          <cell r="C84" t="str">
            <v>Secretary of Commerce &amp; Trade</v>
          </cell>
        </row>
        <row r="85">
          <cell r="A85">
            <v>193</v>
          </cell>
          <cell r="B85"/>
          <cell r="C85" t="str">
            <v xml:space="preserve">Secretary of Agr and Forestry </v>
          </cell>
        </row>
        <row r="86">
          <cell r="A86">
            <v>194</v>
          </cell>
          <cell r="B86"/>
          <cell r="C86" t="str">
            <v>Dept of General Services</v>
          </cell>
        </row>
        <row r="87">
          <cell r="A87">
            <v>195</v>
          </cell>
          <cell r="B87"/>
          <cell r="C87" t="str">
            <v>Secretary of Labor</v>
          </cell>
        </row>
        <row r="88">
          <cell r="A88">
            <v>197</v>
          </cell>
          <cell r="B88"/>
          <cell r="C88" t="str">
            <v>Direct Aid to Public Education</v>
          </cell>
        </row>
        <row r="89">
          <cell r="A89">
            <v>199</v>
          </cell>
          <cell r="B89"/>
          <cell r="C89" t="str">
            <v>Dept Conservation &amp; Recreation</v>
          </cell>
        </row>
        <row r="90">
          <cell r="A90">
            <v>200</v>
          </cell>
          <cell r="B90"/>
          <cell r="C90" t="str">
            <v>Comp Srvs At-Risk Youth &amp; Family</v>
          </cell>
        </row>
        <row r="91">
          <cell r="A91">
            <v>201</v>
          </cell>
          <cell r="B91"/>
          <cell r="C91" t="str">
            <v>Dept of Education</v>
          </cell>
        </row>
        <row r="92">
          <cell r="A92">
            <v>202</v>
          </cell>
          <cell r="B92"/>
          <cell r="C92" t="str">
            <v xml:space="preserve">The Library of Virginia       </v>
          </cell>
        </row>
        <row r="93">
          <cell r="A93">
            <v>203</v>
          </cell>
          <cell r="B93"/>
          <cell r="C93" t="str">
            <v>Woodrow Wilson Rehab Center</v>
          </cell>
        </row>
        <row r="94">
          <cell r="A94">
            <v>204</v>
          </cell>
          <cell r="B94"/>
          <cell r="C94" t="str">
            <v>College of William and Mary</v>
          </cell>
        </row>
        <row r="95">
          <cell r="A95">
            <v>206</v>
          </cell>
          <cell r="B95"/>
          <cell r="C95" t="str">
            <v>VCU Health System Authority</v>
          </cell>
        </row>
        <row r="96">
          <cell r="A96">
            <v>207</v>
          </cell>
          <cell r="B96"/>
          <cell r="C96" t="str">
            <v>University of Virginia</v>
          </cell>
        </row>
        <row r="97">
          <cell r="A97">
            <v>208</v>
          </cell>
          <cell r="B97"/>
          <cell r="C97" t="str">
            <v>VPI &amp; State University</v>
          </cell>
        </row>
        <row r="98">
          <cell r="A98">
            <v>209</v>
          </cell>
          <cell r="B98"/>
          <cell r="C98" t="str">
            <v xml:space="preserve">UVA Medical Center            </v>
          </cell>
        </row>
        <row r="99">
          <cell r="A99">
            <v>211</v>
          </cell>
          <cell r="B99"/>
          <cell r="C99" t="str">
            <v>Virginia Military Institute</v>
          </cell>
        </row>
        <row r="100">
          <cell r="A100">
            <v>212</v>
          </cell>
          <cell r="B100"/>
          <cell r="C100" t="str">
            <v>Virginia State University</v>
          </cell>
        </row>
        <row r="101">
          <cell r="A101">
            <v>213</v>
          </cell>
          <cell r="B101"/>
          <cell r="C101" t="str">
            <v>Norfolk State University</v>
          </cell>
        </row>
        <row r="102">
          <cell r="A102">
            <v>214</v>
          </cell>
          <cell r="B102"/>
          <cell r="C102" t="str">
            <v xml:space="preserve">Longwood University           </v>
          </cell>
        </row>
        <row r="103">
          <cell r="A103">
            <v>215</v>
          </cell>
          <cell r="B103"/>
          <cell r="C103" t="str">
            <v xml:space="preserve">University of Mary Washington </v>
          </cell>
        </row>
        <row r="104">
          <cell r="A104">
            <v>216</v>
          </cell>
          <cell r="B104"/>
          <cell r="C104" t="str">
            <v>James Madison University</v>
          </cell>
        </row>
        <row r="105">
          <cell r="A105">
            <v>217</v>
          </cell>
          <cell r="B105"/>
          <cell r="C105" t="str">
            <v>Radford University</v>
          </cell>
        </row>
        <row r="106">
          <cell r="A106">
            <v>218</v>
          </cell>
          <cell r="B106"/>
          <cell r="C106" t="str">
            <v xml:space="preserve">Va Sch for Deaf/Blind         </v>
          </cell>
        </row>
        <row r="107">
          <cell r="A107">
            <v>219</v>
          </cell>
          <cell r="B107"/>
          <cell r="C107" t="str">
            <v>Va Sch for Deaf/Blind-Hampton</v>
          </cell>
        </row>
        <row r="108">
          <cell r="A108">
            <v>220</v>
          </cell>
          <cell r="B108"/>
          <cell r="C108" t="str">
            <v xml:space="preserve">Melchers-Monroe Memorials     </v>
          </cell>
        </row>
        <row r="109">
          <cell r="A109">
            <v>221</v>
          </cell>
          <cell r="B109"/>
          <cell r="C109" t="str">
            <v>Old Dominion University</v>
          </cell>
        </row>
        <row r="110">
          <cell r="A110">
            <v>222</v>
          </cell>
          <cell r="B110"/>
          <cell r="C110" t="str">
            <v>Dept of Professional &amp; Occ Reg</v>
          </cell>
        </row>
        <row r="111">
          <cell r="A111">
            <v>223</v>
          </cell>
          <cell r="B111"/>
          <cell r="C111" t="str">
            <v>Dept of Health Professions</v>
          </cell>
        </row>
        <row r="112">
          <cell r="A112">
            <v>226</v>
          </cell>
          <cell r="B112"/>
          <cell r="C112" t="str">
            <v>Board of Accountancy</v>
          </cell>
        </row>
        <row r="113">
          <cell r="A113">
            <v>229</v>
          </cell>
          <cell r="B113"/>
          <cell r="C113" t="str">
            <v xml:space="preserve">Coop Ext &amp; Agric Exp Station  </v>
          </cell>
        </row>
        <row r="114">
          <cell r="A114">
            <v>230</v>
          </cell>
          <cell r="B114"/>
          <cell r="C114" t="str">
            <v>VPI &amp; SU Research Department</v>
          </cell>
        </row>
        <row r="115">
          <cell r="A115">
            <v>231</v>
          </cell>
          <cell r="B115"/>
          <cell r="C115" t="str">
            <v>VPI &amp; SU Extension Department</v>
          </cell>
        </row>
        <row r="116">
          <cell r="A116">
            <v>232</v>
          </cell>
          <cell r="B116"/>
          <cell r="C116" t="str">
            <v>Dept of Minority Bus Enterpris</v>
          </cell>
        </row>
        <row r="117">
          <cell r="A117">
            <v>233</v>
          </cell>
          <cell r="B117"/>
          <cell r="C117" t="str">
            <v xml:space="preserve">Board of Bar Examiners        </v>
          </cell>
        </row>
        <row r="118">
          <cell r="A118">
            <v>234</v>
          </cell>
          <cell r="B118"/>
          <cell r="C118" t="str">
            <v>Cooper Ext &amp; Agric Res Service</v>
          </cell>
        </row>
        <row r="119">
          <cell r="A119">
            <v>236</v>
          </cell>
          <cell r="B119"/>
          <cell r="C119" t="str">
            <v>Virginia Commonwealth Univ</v>
          </cell>
        </row>
        <row r="120">
          <cell r="A120">
            <v>238</v>
          </cell>
          <cell r="B120"/>
          <cell r="C120" t="str">
            <v>Virginia Museum of Fine Arts</v>
          </cell>
        </row>
        <row r="121">
          <cell r="A121">
            <v>239</v>
          </cell>
          <cell r="B121"/>
          <cell r="C121" t="str">
            <v xml:space="preserve">Frontier Culture Museum of Va </v>
          </cell>
        </row>
        <row r="122">
          <cell r="A122">
            <v>241</v>
          </cell>
          <cell r="B122"/>
          <cell r="C122" t="str">
            <v>Richard Bland College</v>
          </cell>
        </row>
        <row r="123">
          <cell r="A123">
            <v>242</v>
          </cell>
          <cell r="B123"/>
          <cell r="C123" t="str">
            <v>Christopher Newport University</v>
          </cell>
        </row>
        <row r="124">
          <cell r="A124">
            <v>245</v>
          </cell>
          <cell r="B124"/>
          <cell r="C124" t="str">
            <v>St Council of Higher Education</v>
          </cell>
        </row>
        <row r="125">
          <cell r="A125">
            <v>246</v>
          </cell>
          <cell r="B125"/>
          <cell r="C125" t="str">
            <v xml:space="preserve">UVA College at Wise           </v>
          </cell>
        </row>
        <row r="126">
          <cell r="A126">
            <v>247</v>
          </cell>
          <cell r="B126"/>
          <cell r="C126" t="str">
            <v>George Mason University</v>
          </cell>
        </row>
        <row r="127">
          <cell r="A127">
            <v>261</v>
          </cell>
          <cell r="B127"/>
          <cell r="C127" t="str">
            <v>Virginia Community College Sys</v>
          </cell>
        </row>
        <row r="128">
          <cell r="A128">
            <v>262</v>
          </cell>
          <cell r="B128"/>
          <cell r="C128" t="str">
            <v>Dept f/Aging &amp; Rehab Services</v>
          </cell>
        </row>
        <row r="129">
          <cell r="A129">
            <v>263</v>
          </cell>
          <cell r="B129"/>
          <cell r="C129" t="str">
            <v>Va Rehab Center for the Blind</v>
          </cell>
        </row>
        <row r="130">
          <cell r="A130">
            <v>268</v>
          </cell>
          <cell r="B130"/>
          <cell r="C130" t="str">
            <v>Va Institute of Marine Science</v>
          </cell>
        </row>
        <row r="131">
          <cell r="A131">
            <v>270</v>
          </cell>
          <cell r="B131"/>
          <cell r="C131" t="str">
            <v>Va Community Coll Sys Utility</v>
          </cell>
        </row>
        <row r="132">
          <cell r="A132">
            <v>275</v>
          </cell>
          <cell r="B132"/>
          <cell r="C132" t="str">
            <v>New River Community College</v>
          </cell>
        </row>
        <row r="133">
          <cell r="A133">
            <v>276</v>
          </cell>
          <cell r="B133"/>
          <cell r="C133" t="str">
            <v>Southside Va Community College</v>
          </cell>
        </row>
        <row r="134">
          <cell r="A134">
            <v>277</v>
          </cell>
          <cell r="B134"/>
          <cell r="C134" t="str">
            <v xml:space="preserve">Paul D Camp Community College </v>
          </cell>
        </row>
        <row r="135">
          <cell r="A135">
            <v>278</v>
          </cell>
          <cell r="B135"/>
          <cell r="C135" t="str">
            <v>Rappahannock Community College</v>
          </cell>
        </row>
        <row r="136">
          <cell r="A136">
            <v>279</v>
          </cell>
          <cell r="B136"/>
          <cell r="C136" t="str">
            <v>Danville Community College</v>
          </cell>
        </row>
        <row r="137">
          <cell r="A137">
            <v>280</v>
          </cell>
          <cell r="B137"/>
          <cell r="C137" t="str">
            <v>Northern Va Community College</v>
          </cell>
        </row>
        <row r="138">
          <cell r="A138">
            <v>282</v>
          </cell>
          <cell r="B138"/>
          <cell r="C138" t="str">
            <v>Piedmont Va Community College</v>
          </cell>
        </row>
        <row r="139">
          <cell r="A139">
            <v>283</v>
          </cell>
          <cell r="B139"/>
          <cell r="C139" t="str">
            <v xml:space="preserve">J Sargeant Reynolds Comm Coll </v>
          </cell>
        </row>
        <row r="140">
          <cell r="A140">
            <v>284</v>
          </cell>
          <cell r="B140"/>
          <cell r="C140" t="str">
            <v>Eastern Shore Community Coll</v>
          </cell>
        </row>
        <row r="141">
          <cell r="A141">
            <v>285</v>
          </cell>
          <cell r="B141"/>
          <cell r="C141" t="str">
            <v xml:space="preserve">Patrick Henry Comm Coll       </v>
          </cell>
        </row>
        <row r="142">
          <cell r="A142">
            <v>286</v>
          </cell>
          <cell r="B142"/>
          <cell r="C142" t="str">
            <v>Va Western Community College</v>
          </cell>
        </row>
        <row r="143">
          <cell r="A143">
            <v>287</v>
          </cell>
          <cell r="B143"/>
          <cell r="C143" t="str">
            <v xml:space="preserve">Dabney S Lancaster Comm Coll  </v>
          </cell>
        </row>
        <row r="144">
          <cell r="A144">
            <v>288</v>
          </cell>
          <cell r="B144"/>
          <cell r="C144" t="str">
            <v>Wytheville Community College</v>
          </cell>
        </row>
        <row r="145">
          <cell r="A145">
            <v>290</v>
          </cell>
          <cell r="B145"/>
          <cell r="C145" t="str">
            <v>John Tyler Community College</v>
          </cell>
        </row>
        <row r="146">
          <cell r="A146">
            <v>291</v>
          </cell>
          <cell r="B146"/>
          <cell r="C146" t="str">
            <v>Blue Ridge Community College</v>
          </cell>
        </row>
        <row r="147">
          <cell r="A147">
            <v>292</v>
          </cell>
          <cell r="B147"/>
          <cell r="C147" t="str">
            <v>Central Va Community College</v>
          </cell>
        </row>
        <row r="148">
          <cell r="A148">
            <v>293</v>
          </cell>
          <cell r="B148"/>
          <cell r="C148" t="str">
            <v>Thomas Nelson Comm College</v>
          </cell>
        </row>
        <row r="149">
          <cell r="A149">
            <v>294</v>
          </cell>
          <cell r="B149"/>
          <cell r="C149" t="str">
            <v>Southwest Virginia Comm Coll</v>
          </cell>
        </row>
        <row r="150">
          <cell r="A150">
            <v>295</v>
          </cell>
          <cell r="B150"/>
          <cell r="C150" t="str">
            <v xml:space="preserve">Tidewater Community College   </v>
          </cell>
        </row>
        <row r="151">
          <cell r="A151">
            <v>296</v>
          </cell>
          <cell r="B151"/>
          <cell r="C151" t="str">
            <v>VA Highlands Community College</v>
          </cell>
        </row>
        <row r="152">
          <cell r="A152">
            <v>297</v>
          </cell>
          <cell r="B152"/>
          <cell r="C152" t="str">
            <v>Germanna Community College</v>
          </cell>
        </row>
        <row r="153">
          <cell r="A153">
            <v>298</v>
          </cell>
          <cell r="B153"/>
          <cell r="C153" t="str">
            <v>Lord Fairfax Community College</v>
          </cell>
        </row>
        <row r="154">
          <cell r="A154">
            <v>299</v>
          </cell>
          <cell r="B154"/>
          <cell r="C154" t="str">
            <v>Mountain Empire Community Coll</v>
          </cell>
        </row>
        <row r="155">
          <cell r="A155">
            <v>301</v>
          </cell>
          <cell r="B155"/>
          <cell r="C155" t="str">
            <v>Dept of Agri &amp; Cons Services</v>
          </cell>
        </row>
        <row r="156">
          <cell r="A156">
            <v>305</v>
          </cell>
          <cell r="B156"/>
          <cell r="C156" t="str">
            <v>State Milk Commission</v>
          </cell>
        </row>
        <row r="157">
          <cell r="A157">
            <v>310</v>
          </cell>
          <cell r="B157"/>
          <cell r="C157" t="str">
            <v>Va Economic Dev Partnership</v>
          </cell>
        </row>
        <row r="158">
          <cell r="A158">
            <v>311</v>
          </cell>
          <cell r="B158"/>
          <cell r="C158" t="str">
            <v>Va National Defense Industrial</v>
          </cell>
        </row>
        <row r="159">
          <cell r="A159">
            <v>319</v>
          </cell>
          <cell r="B159"/>
          <cell r="C159" t="str">
            <v xml:space="preserve">Chippokes Plantation Farm Fd  </v>
          </cell>
        </row>
        <row r="160">
          <cell r="A160">
            <v>320</v>
          </cell>
          <cell r="B160"/>
          <cell r="C160" t="str">
            <v xml:space="preserve">Virginia Tourism Authority    </v>
          </cell>
        </row>
        <row r="161">
          <cell r="A161">
            <v>325</v>
          </cell>
          <cell r="B161"/>
          <cell r="C161" t="str">
            <v>Dept of Business Assistance</v>
          </cell>
        </row>
        <row r="162">
          <cell r="A162">
            <v>326</v>
          </cell>
          <cell r="B162"/>
          <cell r="C162" t="str">
            <v xml:space="preserve">Off of Workforce Development  </v>
          </cell>
        </row>
        <row r="163">
          <cell r="A163">
            <v>330</v>
          </cell>
          <cell r="B163"/>
          <cell r="C163" t="str">
            <v>Virginia-Israel Advisory Board</v>
          </cell>
        </row>
        <row r="164">
          <cell r="A164">
            <v>350</v>
          </cell>
          <cell r="B164"/>
          <cell r="C164" t="str">
            <v>Dept Small Bus/Supplier Div</v>
          </cell>
        </row>
        <row r="165">
          <cell r="A165">
            <v>360</v>
          </cell>
          <cell r="B165"/>
          <cell r="C165" t="str">
            <v>Fort Monroe Authority</v>
          </cell>
        </row>
        <row r="166">
          <cell r="A166">
            <v>400</v>
          </cell>
          <cell r="B166"/>
          <cell r="C166" t="str">
            <v>Jamestown-Yorktown Commemor</v>
          </cell>
        </row>
        <row r="167">
          <cell r="A167">
            <v>402</v>
          </cell>
          <cell r="B167"/>
          <cell r="C167" t="str">
            <v>Marine Resources Commission</v>
          </cell>
        </row>
        <row r="168">
          <cell r="A168">
            <v>403</v>
          </cell>
          <cell r="B168"/>
          <cell r="C168" t="str">
            <v>Dept Game and Inland Fisheries</v>
          </cell>
        </row>
        <row r="169">
          <cell r="A169">
            <v>405</v>
          </cell>
          <cell r="B169"/>
          <cell r="C169" t="str">
            <v>Virginia Racing Commission</v>
          </cell>
        </row>
        <row r="170">
          <cell r="A170">
            <v>407</v>
          </cell>
          <cell r="B170"/>
          <cell r="C170" t="str">
            <v>Virginia Port Authority</v>
          </cell>
        </row>
        <row r="171">
          <cell r="A171">
            <v>408</v>
          </cell>
          <cell r="B171"/>
          <cell r="C171" t="str">
            <v>Chesapeake Bay Local Asst Dept</v>
          </cell>
        </row>
        <row r="172">
          <cell r="A172">
            <v>409</v>
          </cell>
          <cell r="B172"/>
          <cell r="C172" t="str">
            <v xml:space="preserve">Dept Mines Minerals &amp; Energy  </v>
          </cell>
        </row>
        <row r="173">
          <cell r="A173">
            <v>411</v>
          </cell>
          <cell r="B173"/>
          <cell r="C173" t="str">
            <v xml:space="preserve">Dept of Forestry              </v>
          </cell>
        </row>
        <row r="174">
          <cell r="A174">
            <v>413</v>
          </cell>
          <cell r="B174"/>
          <cell r="C174" t="str">
            <v>Comm on Va Alcohol Saf Act Pro</v>
          </cell>
        </row>
        <row r="175">
          <cell r="A175">
            <v>417</v>
          </cell>
          <cell r="B175"/>
          <cell r="C175" t="str">
            <v xml:space="preserve">Gunston Hall                  </v>
          </cell>
        </row>
        <row r="176">
          <cell r="A176">
            <v>423</v>
          </cell>
          <cell r="B176"/>
          <cell r="C176" t="str">
            <v>Dept of Historic Resources</v>
          </cell>
        </row>
        <row r="177">
          <cell r="A177">
            <v>425</v>
          </cell>
          <cell r="B177"/>
          <cell r="C177" t="str">
            <v>Jamestown-Yorktown Foundation</v>
          </cell>
        </row>
        <row r="178">
          <cell r="A178">
            <v>440</v>
          </cell>
          <cell r="B178"/>
          <cell r="C178" t="str">
            <v>Dept of Environmental Quality</v>
          </cell>
        </row>
        <row r="179">
          <cell r="A179">
            <v>450</v>
          </cell>
          <cell r="B179"/>
          <cell r="C179" t="str">
            <v>Gov Adv Cncl Self-Det &amp; Fed</v>
          </cell>
        </row>
        <row r="180">
          <cell r="A180">
            <v>451</v>
          </cell>
          <cell r="B180"/>
          <cell r="C180" t="str">
            <v xml:space="preserve">Govs Comm On Comp &amp; Equit Tax </v>
          </cell>
        </row>
        <row r="181">
          <cell r="A181">
            <v>452</v>
          </cell>
          <cell r="B181"/>
          <cell r="C181" t="str">
            <v xml:space="preserve">Govs Comm On Env Stewardship  </v>
          </cell>
        </row>
        <row r="182">
          <cell r="A182">
            <v>453</v>
          </cell>
          <cell r="B182"/>
          <cell r="C182" t="str">
            <v xml:space="preserve">Govs Comm on Phy Fitness &amp; Sp </v>
          </cell>
        </row>
        <row r="183">
          <cell r="A183">
            <v>454</v>
          </cell>
          <cell r="B183"/>
          <cell r="C183" t="str">
            <v>Secretary of Veterans Affairs and Homeland Security</v>
          </cell>
        </row>
        <row r="184">
          <cell r="A184">
            <v>501</v>
          </cell>
          <cell r="B184"/>
          <cell r="C184" t="str">
            <v>Dept of Transportation</v>
          </cell>
        </row>
        <row r="185">
          <cell r="A185">
            <v>502</v>
          </cell>
          <cell r="B185"/>
          <cell r="C185" t="str">
            <v>Central Garage</v>
          </cell>
        </row>
        <row r="186">
          <cell r="A186">
            <v>505</v>
          </cell>
          <cell r="B186"/>
          <cell r="C186" t="str">
            <v>Dept of Rail &amp; Public Trans</v>
          </cell>
        </row>
        <row r="187">
          <cell r="A187">
            <v>506</v>
          </cell>
          <cell r="B187"/>
          <cell r="C187" t="str">
            <v>Motor Vehicle Dealer Board</v>
          </cell>
        </row>
        <row r="188">
          <cell r="A188">
            <v>507</v>
          </cell>
          <cell r="B188"/>
          <cell r="C188" t="str">
            <v>BRD Towing and Recovery Operator</v>
          </cell>
        </row>
        <row r="189">
          <cell r="A189">
            <v>522</v>
          </cell>
          <cell r="B189"/>
          <cell r="C189" t="str">
            <v>Virginia Passenger Rail Authority</v>
          </cell>
        </row>
        <row r="190">
          <cell r="A190">
            <v>601</v>
          </cell>
          <cell r="B190"/>
          <cell r="C190" t="str">
            <v>Dept of Health</v>
          </cell>
        </row>
        <row r="191">
          <cell r="A191">
            <v>602</v>
          </cell>
          <cell r="B191"/>
          <cell r="C191" t="str">
            <v>Dept of Medical Asst Services</v>
          </cell>
        </row>
        <row r="192">
          <cell r="A192">
            <v>606</v>
          </cell>
          <cell r="B192"/>
          <cell r="C192" t="str">
            <v>Va Bd for People With Disabil</v>
          </cell>
        </row>
        <row r="193">
          <cell r="A193">
            <v>701</v>
          </cell>
          <cell r="B193"/>
          <cell r="C193" t="str">
            <v>Dept of Corrections</v>
          </cell>
        </row>
        <row r="194">
          <cell r="A194">
            <v>702</v>
          </cell>
          <cell r="B194"/>
          <cell r="C194" t="str">
            <v>Dept f/t Blind &amp; Vision Impair</v>
          </cell>
        </row>
        <row r="195">
          <cell r="A195">
            <v>703</v>
          </cell>
          <cell r="B195"/>
          <cell r="C195" t="str">
            <v>Central State Hospital</v>
          </cell>
        </row>
        <row r="196">
          <cell r="A196">
            <v>704</v>
          </cell>
          <cell r="B196"/>
          <cell r="C196" t="str">
            <v>Eastern State Hospital</v>
          </cell>
        </row>
        <row r="197">
          <cell r="A197">
            <v>705</v>
          </cell>
          <cell r="B197"/>
          <cell r="C197" t="str">
            <v>Southwestern Va Ment Hlth Inst</v>
          </cell>
        </row>
        <row r="198">
          <cell r="A198">
            <v>706</v>
          </cell>
          <cell r="B198"/>
          <cell r="C198" t="str">
            <v>Western State Hospital</v>
          </cell>
        </row>
        <row r="199">
          <cell r="A199">
            <v>707</v>
          </cell>
          <cell r="B199"/>
          <cell r="C199" t="str">
            <v>Central Virginia Training Ctr</v>
          </cell>
        </row>
        <row r="200">
          <cell r="A200">
            <v>708</v>
          </cell>
          <cell r="B200"/>
          <cell r="C200" t="str">
            <v xml:space="preserve">COV Center for Child &amp; Adoles </v>
          </cell>
        </row>
        <row r="201">
          <cell r="A201">
            <v>709</v>
          </cell>
          <cell r="B201"/>
          <cell r="C201" t="str">
            <v>Powhatan Correctional Center</v>
          </cell>
        </row>
        <row r="202">
          <cell r="A202">
            <v>711</v>
          </cell>
          <cell r="B202"/>
          <cell r="C202" t="str">
            <v>Virginia Corr Enterprises</v>
          </cell>
        </row>
        <row r="203">
          <cell r="A203">
            <v>716</v>
          </cell>
          <cell r="B203"/>
          <cell r="C203" t="str">
            <v>Virginia Corr Center for Women</v>
          </cell>
        </row>
        <row r="204">
          <cell r="A204">
            <v>717</v>
          </cell>
          <cell r="B204"/>
          <cell r="C204" t="str">
            <v>Southampton Memorial Hospital</v>
          </cell>
        </row>
        <row r="205">
          <cell r="A205">
            <v>718</v>
          </cell>
          <cell r="B205"/>
          <cell r="C205" t="str">
            <v>Bland Correctional Center</v>
          </cell>
        </row>
        <row r="206">
          <cell r="A206">
            <v>719</v>
          </cell>
          <cell r="B206"/>
          <cell r="C206" t="str">
            <v>James River Correctional Ctr</v>
          </cell>
        </row>
        <row r="207">
          <cell r="A207">
            <v>720</v>
          </cell>
          <cell r="B207"/>
          <cell r="C207" t="str">
            <v>Dept Behav Hlth &amp; Develop Svcs</v>
          </cell>
        </row>
        <row r="208">
          <cell r="A208">
            <v>721</v>
          </cell>
          <cell r="B208"/>
          <cell r="C208" t="str">
            <v>Powhatan Recpt and Class Ctr</v>
          </cell>
        </row>
        <row r="209">
          <cell r="A209">
            <v>722</v>
          </cell>
          <cell r="B209"/>
          <cell r="C209" t="str">
            <v xml:space="preserve">Office Inspec Gen Behav &amp; Dev </v>
          </cell>
        </row>
        <row r="210">
          <cell r="A210">
            <v>723</v>
          </cell>
          <cell r="B210"/>
          <cell r="C210" t="str">
            <v>Southeastern Va Training Centr</v>
          </cell>
        </row>
        <row r="211">
          <cell r="A211">
            <v>724</v>
          </cell>
          <cell r="B211"/>
          <cell r="C211" t="str">
            <v>Catawba Hospital</v>
          </cell>
        </row>
        <row r="212">
          <cell r="A212">
            <v>725</v>
          </cell>
          <cell r="B212"/>
          <cell r="C212" t="str">
            <v>Northern Virginia Training Ctr</v>
          </cell>
        </row>
        <row r="213">
          <cell r="A213">
            <v>726</v>
          </cell>
          <cell r="B213"/>
          <cell r="C213" t="str">
            <v>Southside Va Training Center</v>
          </cell>
        </row>
        <row r="214">
          <cell r="A214">
            <v>728</v>
          </cell>
          <cell r="B214"/>
          <cell r="C214" t="str">
            <v>No Va Mental Health Institute</v>
          </cell>
        </row>
        <row r="215">
          <cell r="A215">
            <v>729</v>
          </cell>
          <cell r="B215"/>
          <cell r="C215" t="str">
            <v>Piedmont Geriatric Hospital</v>
          </cell>
        </row>
        <row r="216">
          <cell r="A216">
            <v>730</v>
          </cell>
          <cell r="B216"/>
          <cell r="C216" t="str">
            <v>Brunswick Correctional Center</v>
          </cell>
        </row>
        <row r="217">
          <cell r="A217">
            <v>731</v>
          </cell>
          <cell r="B217"/>
          <cell r="C217" t="str">
            <v xml:space="preserve">Staunton Correctional Center  </v>
          </cell>
        </row>
        <row r="218">
          <cell r="A218">
            <v>733</v>
          </cell>
          <cell r="B218"/>
          <cell r="C218" t="str">
            <v xml:space="preserve">Sussex I State Prison         </v>
          </cell>
        </row>
        <row r="219">
          <cell r="A219">
            <v>734</v>
          </cell>
          <cell r="B219"/>
          <cell r="C219" t="str">
            <v xml:space="preserve">Sussex II State Prison        </v>
          </cell>
        </row>
        <row r="220">
          <cell r="A220">
            <v>735</v>
          </cell>
          <cell r="B220"/>
          <cell r="C220" t="str">
            <v xml:space="preserve">Wallens Ridge State Prison    </v>
          </cell>
        </row>
        <row r="221">
          <cell r="A221">
            <v>736</v>
          </cell>
          <cell r="B221"/>
          <cell r="C221" t="str">
            <v>Southampton Intensive Treat Ct</v>
          </cell>
        </row>
        <row r="222">
          <cell r="A222">
            <v>737</v>
          </cell>
          <cell r="B222"/>
          <cell r="C222" t="str">
            <v xml:space="preserve">St Brides Correctional Center </v>
          </cell>
        </row>
        <row r="223">
          <cell r="A223">
            <v>738</v>
          </cell>
          <cell r="B223"/>
          <cell r="C223" t="str">
            <v>Southwestern Va Training Ctr</v>
          </cell>
        </row>
        <row r="224">
          <cell r="A224">
            <v>739</v>
          </cell>
          <cell r="B224"/>
          <cell r="C224" t="str">
            <v>Southern Va Mental Health Inst</v>
          </cell>
        </row>
        <row r="225">
          <cell r="A225">
            <v>740</v>
          </cell>
          <cell r="B225"/>
          <cell r="C225" t="str">
            <v>Southampton Reception &amp; Class</v>
          </cell>
        </row>
        <row r="226">
          <cell r="A226">
            <v>741</v>
          </cell>
          <cell r="B226"/>
          <cell r="C226" t="str">
            <v xml:space="preserve">Red Onion State Prison        </v>
          </cell>
        </row>
        <row r="227">
          <cell r="A227">
            <v>742</v>
          </cell>
          <cell r="B227"/>
          <cell r="C227" t="str">
            <v>Employee Rel &amp; Trg Div</v>
          </cell>
        </row>
        <row r="228">
          <cell r="A228">
            <v>743</v>
          </cell>
          <cell r="B228"/>
          <cell r="C228" t="str">
            <v xml:space="preserve">Fluvanna Corr Ctr for Women   </v>
          </cell>
        </row>
        <row r="229">
          <cell r="A229">
            <v>744</v>
          </cell>
          <cell r="B229"/>
          <cell r="C229" t="str">
            <v>Mecklenburg Correctional Ctr</v>
          </cell>
        </row>
        <row r="230">
          <cell r="A230">
            <v>745</v>
          </cell>
          <cell r="B230"/>
          <cell r="C230" t="str">
            <v>Nottoway Correctional Center</v>
          </cell>
        </row>
        <row r="231">
          <cell r="A231">
            <v>747</v>
          </cell>
          <cell r="B231"/>
          <cell r="C231" t="str">
            <v>Marion Correctional Center</v>
          </cell>
        </row>
        <row r="232">
          <cell r="A232">
            <v>748</v>
          </cell>
          <cell r="B232"/>
          <cell r="C232" t="str">
            <v xml:space="preserve">Hiram W Davis Medical Center  </v>
          </cell>
        </row>
        <row r="233">
          <cell r="A233">
            <v>749</v>
          </cell>
          <cell r="B233"/>
          <cell r="C233" t="str">
            <v>Buckingham Correctional Center</v>
          </cell>
        </row>
        <row r="234">
          <cell r="A234">
            <v>750</v>
          </cell>
          <cell r="B234"/>
          <cell r="C234" t="str">
            <v>Dept of Correctional Education</v>
          </cell>
        </row>
        <row r="235">
          <cell r="A235">
            <v>751</v>
          </cell>
          <cell r="B235"/>
          <cell r="C235" t="str">
            <v>Va Dep F/T Deaf &amp; Hard of Hear</v>
          </cell>
        </row>
        <row r="236">
          <cell r="A236">
            <v>752</v>
          </cell>
          <cell r="B236"/>
          <cell r="C236" t="str">
            <v>Deep Meadow Correctional Ctr</v>
          </cell>
        </row>
        <row r="237">
          <cell r="A237">
            <v>753</v>
          </cell>
          <cell r="B237"/>
          <cell r="C237" t="str">
            <v>Deerfield Correctional Center</v>
          </cell>
        </row>
        <row r="238">
          <cell r="A238">
            <v>754</v>
          </cell>
          <cell r="B238"/>
          <cell r="C238" t="str">
            <v>Augusta Correctional Center</v>
          </cell>
        </row>
        <row r="239">
          <cell r="A239">
            <v>756</v>
          </cell>
          <cell r="B239"/>
          <cell r="C239" t="str">
            <v xml:space="preserve">Div of Institutions           </v>
          </cell>
        </row>
        <row r="240">
          <cell r="A240">
            <v>757</v>
          </cell>
          <cell r="B240"/>
          <cell r="C240" t="str">
            <v>Western Region Corr Fld Units</v>
          </cell>
        </row>
        <row r="241">
          <cell r="A241">
            <v>759</v>
          </cell>
          <cell r="B241"/>
          <cell r="C241" t="str">
            <v>Northern Region Corr Fld Units</v>
          </cell>
        </row>
        <row r="242">
          <cell r="A242">
            <v>760</v>
          </cell>
          <cell r="B242"/>
          <cell r="C242" t="str">
            <v>Central Region Corr Fld Unit</v>
          </cell>
        </row>
        <row r="243">
          <cell r="A243">
            <v>761</v>
          </cell>
          <cell r="B243"/>
          <cell r="C243" t="str">
            <v>Eastern Region Corr Fld Unit</v>
          </cell>
        </row>
        <row r="244">
          <cell r="A244">
            <v>762</v>
          </cell>
          <cell r="B244"/>
          <cell r="C244" t="str">
            <v xml:space="preserve">Dept f/t Rights of Va w/Disab </v>
          </cell>
        </row>
        <row r="245">
          <cell r="A245">
            <v>765</v>
          </cell>
          <cell r="B245"/>
          <cell r="C245" t="str">
            <v>Dept of Social Services</v>
          </cell>
        </row>
        <row r="246">
          <cell r="A246">
            <v>766</v>
          </cell>
          <cell r="B246"/>
          <cell r="C246" t="str">
            <v>Virginia Parole Board</v>
          </cell>
        </row>
        <row r="247">
          <cell r="A247">
            <v>767</v>
          </cell>
          <cell r="B247"/>
          <cell r="C247" t="str">
            <v>Div of Community Corrections</v>
          </cell>
        </row>
        <row r="248">
          <cell r="A248">
            <v>768</v>
          </cell>
          <cell r="B248"/>
          <cell r="C248" t="str">
            <v>Keen Mountain Correctional Ctr</v>
          </cell>
        </row>
        <row r="249">
          <cell r="A249">
            <v>769</v>
          </cell>
          <cell r="B249"/>
          <cell r="C249" t="str">
            <v xml:space="preserve">Greensville Correctional Ctr  </v>
          </cell>
        </row>
        <row r="250">
          <cell r="A250">
            <v>770</v>
          </cell>
          <cell r="B250"/>
          <cell r="C250" t="str">
            <v>Dillwyn Correctional Center</v>
          </cell>
        </row>
        <row r="251">
          <cell r="A251">
            <v>771</v>
          </cell>
          <cell r="B251"/>
          <cell r="C251" t="str">
            <v>Indian Creek Corr Center</v>
          </cell>
        </row>
        <row r="252">
          <cell r="A252">
            <v>772</v>
          </cell>
          <cell r="B252"/>
          <cell r="C252" t="str">
            <v>Haynesville Correctional Ctr</v>
          </cell>
        </row>
        <row r="253">
          <cell r="A253">
            <v>773</v>
          </cell>
          <cell r="B253"/>
          <cell r="C253" t="str">
            <v>Coffeewood Correctional Center</v>
          </cell>
        </row>
        <row r="254">
          <cell r="A254">
            <v>774</v>
          </cell>
          <cell r="B254"/>
          <cell r="C254" t="str">
            <v>Lunenburg Correctional Center</v>
          </cell>
        </row>
        <row r="255">
          <cell r="A255">
            <v>775</v>
          </cell>
          <cell r="B255"/>
          <cell r="C255" t="str">
            <v>Pocahontas Correctional Center</v>
          </cell>
        </row>
        <row r="256">
          <cell r="A256">
            <v>776</v>
          </cell>
          <cell r="B256"/>
          <cell r="C256" t="str">
            <v>Green Rock Correctional Center</v>
          </cell>
        </row>
        <row r="257">
          <cell r="A257">
            <v>777</v>
          </cell>
          <cell r="B257"/>
          <cell r="C257" t="str">
            <v xml:space="preserve">Dept of Juvenile Justice      </v>
          </cell>
        </row>
        <row r="258">
          <cell r="A258">
            <v>778</v>
          </cell>
          <cell r="B258"/>
          <cell r="C258" t="str">
            <v>Dept of Forensic Science</v>
          </cell>
        </row>
        <row r="259">
          <cell r="A259">
            <v>779</v>
          </cell>
          <cell r="B259"/>
          <cell r="C259" t="str">
            <v>Sussex I and II State Prisons Complex</v>
          </cell>
        </row>
        <row r="260">
          <cell r="A260">
            <v>785</v>
          </cell>
          <cell r="B260"/>
          <cell r="C260" t="str">
            <v>River North Correctional Cntr</v>
          </cell>
        </row>
        <row r="261">
          <cell r="A261">
            <v>786</v>
          </cell>
          <cell r="B261"/>
          <cell r="C261" t="str">
            <v>Culpeper Correctional Facility for Women</v>
          </cell>
        </row>
        <row r="262">
          <cell r="A262">
            <v>794</v>
          </cell>
          <cell r="B262"/>
          <cell r="C262" t="str">
            <v>Va Center for Behavioral Rehab</v>
          </cell>
        </row>
        <row r="263">
          <cell r="A263">
            <v>820</v>
          </cell>
          <cell r="B263"/>
          <cell r="C263" t="str">
            <v>Capital Sq Preservation Coun</v>
          </cell>
        </row>
        <row r="264">
          <cell r="A264">
            <v>834</v>
          </cell>
          <cell r="B264"/>
          <cell r="C264" t="str">
            <v>Va Freedom of Info Advisory Cl</v>
          </cell>
        </row>
        <row r="265">
          <cell r="A265">
            <v>837</v>
          </cell>
          <cell r="B265"/>
          <cell r="C265" t="str">
            <v>Virginia Disability Commission</v>
          </cell>
        </row>
        <row r="266">
          <cell r="A266">
            <v>838</v>
          </cell>
          <cell r="B266"/>
          <cell r="C266" t="str">
            <v>Comm on Population Grow &amp; Dev</v>
          </cell>
        </row>
        <row r="267">
          <cell r="A267">
            <v>839</v>
          </cell>
          <cell r="B267"/>
          <cell r="C267" t="str">
            <v>Virginia Commission on Youth</v>
          </cell>
        </row>
        <row r="268">
          <cell r="A268">
            <v>840</v>
          </cell>
          <cell r="B268"/>
          <cell r="C268" t="str">
            <v xml:space="preserve">Virginia Housing Commission   </v>
          </cell>
        </row>
        <row r="269">
          <cell r="A269">
            <v>841</v>
          </cell>
          <cell r="B269"/>
          <cell r="C269" t="str">
            <v>Dept of Aviation</v>
          </cell>
        </row>
        <row r="270">
          <cell r="A270">
            <v>842</v>
          </cell>
          <cell r="B270"/>
          <cell r="C270" t="str">
            <v>Chesapeake Bay Commission</v>
          </cell>
        </row>
        <row r="271">
          <cell r="A271">
            <v>844</v>
          </cell>
          <cell r="B271"/>
          <cell r="C271" t="str">
            <v>Joint Comm on Health Care</v>
          </cell>
        </row>
        <row r="272">
          <cell r="A272">
            <v>845</v>
          </cell>
          <cell r="B272"/>
          <cell r="C272" t="str">
            <v xml:space="preserve">Dr Martin L King Jr Mem Comm  </v>
          </cell>
        </row>
        <row r="273">
          <cell r="A273">
            <v>847</v>
          </cell>
          <cell r="B273"/>
          <cell r="C273" t="str">
            <v xml:space="preserve">Joint Comm on Techn &amp; Science </v>
          </cell>
        </row>
        <row r="274">
          <cell r="A274">
            <v>848</v>
          </cell>
          <cell r="B274"/>
          <cell r="C274" t="str">
            <v xml:space="preserve">Indigent Defense Commission   </v>
          </cell>
        </row>
        <row r="275">
          <cell r="A275">
            <v>850</v>
          </cell>
          <cell r="B275"/>
          <cell r="C275" t="str">
            <v>Personal Prop Tax Relief Act</v>
          </cell>
        </row>
        <row r="276">
          <cell r="A276">
            <v>851</v>
          </cell>
          <cell r="B276"/>
          <cell r="C276" t="str">
            <v>Tobacco Commission</v>
          </cell>
        </row>
        <row r="277">
          <cell r="A277">
            <v>852</v>
          </cell>
          <cell r="B277"/>
          <cell r="C277" t="str">
            <v>Va Foundation Healthy Youth</v>
          </cell>
        </row>
        <row r="278">
          <cell r="A278">
            <v>853</v>
          </cell>
          <cell r="B278"/>
          <cell r="C278" t="str">
            <v>Substance Abuse Prevention Off</v>
          </cell>
        </row>
        <row r="279">
          <cell r="A279">
            <v>859</v>
          </cell>
          <cell r="B279"/>
          <cell r="C279" t="str">
            <v xml:space="preserve">Va Sesquicent Amer Civil War  </v>
          </cell>
        </row>
        <row r="280">
          <cell r="A280">
            <v>861</v>
          </cell>
          <cell r="B280"/>
          <cell r="C280" t="str">
            <v xml:space="preserve">Virginia Enterprise Appl Prog </v>
          </cell>
        </row>
        <row r="281">
          <cell r="A281">
            <v>862</v>
          </cell>
          <cell r="B281"/>
          <cell r="C281" t="str">
            <v xml:space="preserve">Small Business Commission     </v>
          </cell>
        </row>
        <row r="282">
          <cell r="A282">
            <v>863</v>
          </cell>
          <cell r="B282"/>
          <cell r="C282" t="str">
            <v>Comm on Electric Utility Restr</v>
          </cell>
        </row>
        <row r="283">
          <cell r="A283">
            <v>864</v>
          </cell>
          <cell r="B283"/>
          <cell r="C283" t="str">
            <v>Manufacturing Development Comm</v>
          </cell>
        </row>
        <row r="284">
          <cell r="A284">
            <v>865</v>
          </cell>
          <cell r="B284"/>
          <cell r="C284" t="str">
            <v xml:space="preserve">Joint Comm on Admin Rules     </v>
          </cell>
        </row>
        <row r="285">
          <cell r="A285">
            <v>866</v>
          </cell>
          <cell r="B285"/>
          <cell r="C285" t="str">
            <v>Comm on Prevention Human Traff</v>
          </cell>
        </row>
        <row r="286">
          <cell r="A286">
            <v>867</v>
          </cell>
          <cell r="B286"/>
          <cell r="C286" t="str">
            <v>Virginia Bicentennial of the American War of 1812 Commission</v>
          </cell>
        </row>
        <row r="287">
          <cell r="A287">
            <v>868</v>
          </cell>
          <cell r="B287"/>
          <cell r="C287" t="str">
            <v>Va Comm Energy &amp; Environment</v>
          </cell>
        </row>
        <row r="288">
          <cell r="A288">
            <v>869</v>
          </cell>
          <cell r="B288"/>
          <cell r="C288" t="str">
            <v>Va Comm Centen Woodrow Wilson</v>
          </cell>
        </row>
        <row r="289">
          <cell r="A289">
            <v>876</v>
          </cell>
          <cell r="B289"/>
          <cell r="C289" t="str">
            <v>Virginia Conflict of Interest and Ethics Advisory Council</v>
          </cell>
        </row>
        <row r="290">
          <cell r="A290">
            <v>879</v>
          </cell>
          <cell r="B290"/>
          <cell r="C290" t="str">
            <v xml:space="preserve">Va Bicentennial Amer War 1812 </v>
          </cell>
        </row>
        <row r="291">
          <cell r="A291">
            <v>882</v>
          </cell>
          <cell r="B291"/>
          <cell r="C291" t="str">
            <v>Behavioral Health Commission</v>
          </cell>
        </row>
        <row r="292">
          <cell r="A292">
            <v>911</v>
          </cell>
          <cell r="B292"/>
          <cell r="C292" t="str">
            <v>Virginia Pub Broadcasting Brd</v>
          </cell>
        </row>
        <row r="293">
          <cell r="A293">
            <v>912</v>
          </cell>
          <cell r="B293"/>
          <cell r="C293" t="str">
            <v>Dept of Veterans Services</v>
          </cell>
        </row>
        <row r="294">
          <cell r="A294">
            <v>913</v>
          </cell>
          <cell r="B294"/>
          <cell r="C294" t="str">
            <v>Veteran Services Foundation</v>
          </cell>
        </row>
        <row r="295">
          <cell r="A295">
            <v>916</v>
          </cell>
          <cell r="B295"/>
          <cell r="C295" t="str">
            <v>Gov Employment &amp; Training Dept</v>
          </cell>
        </row>
        <row r="296">
          <cell r="A296">
            <v>920</v>
          </cell>
          <cell r="B296"/>
          <cell r="C296" t="str">
            <v>Opportunity Educational Inst</v>
          </cell>
        </row>
        <row r="297">
          <cell r="A297">
            <v>922</v>
          </cell>
          <cell r="B297"/>
          <cell r="C297" t="str">
            <v>Sitter-Barfoot Veterans Care</v>
          </cell>
        </row>
        <row r="298">
          <cell r="A298">
            <v>937</v>
          </cell>
          <cell r="B298"/>
          <cell r="C298" t="str">
            <v xml:space="preserve">Southern Va Higher Education  </v>
          </cell>
        </row>
        <row r="299">
          <cell r="A299">
            <v>938</v>
          </cell>
          <cell r="B299"/>
          <cell r="C299" t="str">
            <v>New College Institute</v>
          </cell>
        </row>
        <row r="300">
          <cell r="A300">
            <v>942</v>
          </cell>
          <cell r="B300"/>
          <cell r="C300" t="str">
            <v>Va Museum of Natural History</v>
          </cell>
        </row>
        <row r="301">
          <cell r="A301">
            <v>946</v>
          </cell>
          <cell r="B301"/>
          <cell r="C301" t="str">
            <v>Council on Indians</v>
          </cell>
        </row>
        <row r="302">
          <cell r="A302">
            <v>948</v>
          </cell>
          <cell r="B302"/>
          <cell r="C302" t="str">
            <v>Southwest Va Higher Ed Center</v>
          </cell>
        </row>
        <row r="303">
          <cell r="A303">
            <v>957</v>
          </cell>
          <cell r="B303"/>
          <cell r="C303" t="str">
            <v>Commonwealth Att Serv Council</v>
          </cell>
        </row>
        <row r="304">
          <cell r="A304">
            <v>960</v>
          </cell>
          <cell r="B304"/>
          <cell r="C304" t="str">
            <v>Dept of Fire Programs</v>
          </cell>
        </row>
        <row r="305">
          <cell r="A305">
            <v>961</v>
          </cell>
          <cell r="B305"/>
          <cell r="C305" t="str">
            <v xml:space="preserve">Div of Capitol Police         </v>
          </cell>
        </row>
        <row r="306">
          <cell r="A306">
            <v>962</v>
          </cell>
          <cell r="B306"/>
          <cell r="C306" t="str">
            <v>Dept of Emp Dispute Resolution</v>
          </cell>
        </row>
        <row r="307">
          <cell r="A307">
            <v>963</v>
          </cell>
          <cell r="B307"/>
          <cell r="C307" t="str">
            <v>Virginia Liaison Office</v>
          </cell>
        </row>
        <row r="308">
          <cell r="A308">
            <v>964</v>
          </cell>
          <cell r="B308"/>
          <cell r="C308" t="str">
            <v>VA Hlth Serv Cost Rev Council</v>
          </cell>
        </row>
        <row r="309">
          <cell r="A309">
            <v>968</v>
          </cell>
          <cell r="B309"/>
          <cell r="C309" t="str">
            <v>Commission on Local Government</v>
          </cell>
        </row>
        <row r="310">
          <cell r="A310">
            <v>972</v>
          </cell>
          <cell r="B310"/>
          <cell r="C310" t="str">
            <v xml:space="preserve">Virginia Resources Authority  </v>
          </cell>
        </row>
        <row r="311">
          <cell r="A311">
            <v>977</v>
          </cell>
          <cell r="B311"/>
          <cell r="C311" t="str">
            <v>Virginia Cannabis Control Authority</v>
          </cell>
        </row>
        <row r="312">
          <cell r="A312">
            <v>980</v>
          </cell>
          <cell r="B312"/>
          <cell r="C312" t="str">
            <v>Higher Education Tuition Moderation Incentive Fund</v>
          </cell>
        </row>
        <row r="313">
          <cell r="A313">
            <v>986</v>
          </cell>
          <cell r="B313"/>
          <cell r="C313" t="str">
            <v xml:space="preserve">State Grants to Nonstate Agys </v>
          </cell>
        </row>
        <row r="314">
          <cell r="A314">
            <v>989</v>
          </cell>
          <cell r="B314"/>
          <cell r="C314" t="str">
            <v>Higher Education Research Init</v>
          </cell>
        </row>
        <row r="315">
          <cell r="A315">
            <v>992</v>
          </cell>
          <cell r="B315"/>
          <cell r="C315" t="str">
            <v>Planned Reversions</v>
          </cell>
        </row>
        <row r="316">
          <cell r="A316">
            <v>993</v>
          </cell>
          <cell r="B316"/>
          <cell r="C316" t="str">
            <v xml:space="preserve">Treasury Construction Fin     </v>
          </cell>
        </row>
        <row r="317">
          <cell r="A317">
            <v>995</v>
          </cell>
          <cell r="B317"/>
          <cell r="C317" t="str">
            <v>Central Appropriations</v>
          </cell>
        </row>
        <row r="318">
          <cell r="A318">
            <v>999</v>
          </cell>
          <cell r="B318"/>
          <cell r="C318" t="str">
            <v>Dept Alcoholic Beverage Control</v>
          </cell>
        </row>
      </sheetData>
      <sheetData sheetId="2"/>
      <sheetData sheetId="3"/>
      <sheetData sheetId="4"/>
      <sheetData sheetId="5"/>
      <sheetData sheetId="6"/>
      <sheetData sheetId="7"/>
      <sheetData sheetId="8">
        <row r="1">
          <cell r="A1" t="str">
            <v>Appendix H - Schedule of Benefit Payments</v>
          </cell>
        </row>
      </sheetData>
      <sheetData sheetId="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H Schedule of Benefit Pmt"/>
      <sheetName val="State AGency Listing"/>
      <sheetName val="Employer Allocation"/>
    </sheetNames>
    <sheetDataSet>
      <sheetData sheetId="0" refreshError="1"/>
      <sheetData sheetId="1" refreshError="1"/>
      <sheetData sheetId="2" refreshError="1">
        <row r="6">
          <cell r="A6">
            <v>90</v>
          </cell>
          <cell r="B6">
            <v>58331.971098544949</v>
          </cell>
          <cell r="C6">
            <v>4.85036823994008E-5</v>
          </cell>
        </row>
        <row r="7">
          <cell r="A7">
            <v>91</v>
          </cell>
          <cell r="B7">
            <v>44805.702376391178</v>
          </cell>
          <cell r="C7">
            <v>3.7256439595965671E-5</v>
          </cell>
        </row>
        <row r="8">
          <cell r="A8">
            <v>100</v>
          </cell>
          <cell r="B8">
            <v>1306534.7231663989</v>
          </cell>
          <cell r="C8">
            <v>1.086398146038868E-3</v>
          </cell>
        </row>
        <row r="9">
          <cell r="A9">
            <v>101</v>
          </cell>
          <cell r="B9">
            <v>2931864.1879249057</v>
          </cell>
          <cell r="C9">
            <v>2.4378776635037109E-3</v>
          </cell>
        </row>
        <row r="10">
          <cell r="A10">
            <v>103</v>
          </cell>
          <cell r="B10">
            <v>4584123.6713969978</v>
          </cell>
          <cell r="C10">
            <v>3.811749790888884E-3</v>
          </cell>
        </row>
        <row r="11">
          <cell r="A11">
            <v>107</v>
          </cell>
          <cell r="B11">
            <v>712655.30354530842</v>
          </cell>
          <cell r="C11">
            <v>5.9258080693029157E-4</v>
          </cell>
        </row>
        <row r="12">
          <cell r="A12">
            <v>109</v>
          </cell>
          <cell r="B12">
            <v>371959.83671058918</v>
          </cell>
          <cell r="C12">
            <v>3.0928873901182863E-4</v>
          </cell>
        </row>
        <row r="13">
          <cell r="A13">
            <v>110</v>
          </cell>
          <cell r="B13">
            <v>424863.82633736625</v>
          </cell>
          <cell r="C13">
            <v>3.5327899447882411E-4</v>
          </cell>
        </row>
        <row r="14">
          <cell r="A14">
            <v>111</v>
          </cell>
          <cell r="B14">
            <v>4044323.2161153522</v>
          </cell>
          <cell r="C14">
            <v>3.3628997117821626E-3</v>
          </cell>
        </row>
        <row r="15">
          <cell r="A15">
            <v>112</v>
          </cell>
          <cell r="B15">
            <v>37683.547964221412</v>
          </cell>
          <cell r="C15">
            <v>3.13342890308189E-5</v>
          </cell>
        </row>
        <row r="16">
          <cell r="A16">
            <v>113</v>
          </cell>
          <cell r="B16">
            <v>2806503.4243502934</v>
          </cell>
          <cell r="C16">
            <v>2.3336387950537293E-3</v>
          </cell>
        </row>
        <row r="17">
          <cell r="A17">
            <v>114</v>
          </cell>
          <cell r="B17">
            <v>12328268.522125453</v>
          </cell>
          <cell r="C17">
            <v>1.0251092319879092E-2</v>
          </cell>
        </row>
        <row r="18">
          <cell r="A18">
            <v>115</v>
          </cell>
          <cell r="B18">
            <v>8163344.6963996282</v>
          </cell>
          <cell r="C18">
            <v>6.787911860583043E-3</v>
          </cell>
        </row>
        <row r="19">
          <cell r="A19">
            <v>116</v>
          </cell>
          <cell r="B19">
            <v>2046272.6917127499</v>
          </cell>
          <cell r="C19">
            <v>1.7014984899743593E-3</v>
          </cell>
        </row>
        <row r="20">
          <cell r="A20">
            <v>117</v>
          </cell>
          <cell r="B20">
            <v>1080389.248297859</v>
          </cell>
          <cell r="C20">
            <v>8.9835566980307096E-4</v>
          </cell>
        </row>
        <row r="21">
          <cell r="A21">
            <v>119</v>
          </cell>
          <cell r="B21">
            <v>45007.557006516123</v>
          </cell>
          <cell r="C21">
            <v>3.7424283964774823E-5</v>
          </cell>
        </row>
        <row r="22">
          <cell r="A22">
            <v>121</v>
          </cell>
          <cell r="B22">
            <v>649986.97278069623</v>
          </cell>
          <cell r="C22">
            <v>5.404713932646325E-4</v>
          </cell>
        </row>
        <row r="23">
          <cell r="A23">
            <v>122</v>
          </cell>
          <cell r="B23">
            <v>599146.72079027118</v>
          </cell>
          <cell r="C23">
            <v>4.9819715858322308E-4</v>
          </cell>
        </row>
        <row r="24">
          <cell r="A24">
            <v>123</v>
          </cell>
          <cell r="B24">
            <v>3450454.8432650645</v>
          </cell>
          <cell r="C24">
            <v>2.8690915581863069E-3</v>
          </cell>
        </row>
        <row r="25">
          <cell r="A25">
            <v>125</v>
          </cell>
          <cell r="B25">
            <v>1454160.7554201167</v>
          </cell>
          <cell r="C25">
            <v>1.209150832901127E-3</v>
          </cell>
        </row>
        <row r="26">
          <cell r="A26">
            <v>127</v>
          </cell>
          <cell r="B26">
            <v>2109991.4699555249</v>
          </cell>
          <cell r="C26">
            <v>1.754481362395115E-3</v>
          </cell>
        </row>
        <row r="27">
          <cell r="A27">
            <v>128</v>
          </cell>
          <cell r="B27">
            <v>2702421.7540976587</v>
          </cell>
          <cell r="C27">
            <v>2.2470937292440318E-3</v>
          </cell>
        </row>
        <row r="28">
          <cell r="A28">
            <v>129</v>
          </cell>
          <cell r="B28">
            <v>1333085.134665122</v>
          </cell>
          <cell r="C28">
            <v>1.1084751083402429E-3</v>
          </cell>
        </row>
        <row r="29">
          <cell r="A29">
            <v>132</v>
          </cell>
          <cell r="B29">
            <v>793138.05860736559</v>
          </cell>
          <cell r="C29">
            <v>6.5950311242831653E-4</v>
          </cell>
        </row>
        <row r="30">
          <cell r="A30">
            <v>133</v>
          </cell>
          <cell r="B30">
            <v>1480481.1932357622</v>
          </cell>
          <cell r="C30">
            <v>1.2310365695285849E-3</v>
          </cell>
        </row>
        <row r="31">
          <cell r="A31">
            <v>136</v>
          </cell>
          <cell r="B31">
            <v>3308769.9651995017</v>
          </cell>
          <cell r="C31">
            <v>2.7512790070746695E-3</v>
          </cell>
        </row>
        <row r="32">
          <cell r="A32">
            <v>140</v>
          </cell>
          <cell r="B32">
            <v>2047962.8476455871</v>
          </cell>
          <cell r="C32">
            <v>1.7029038734206569E-3</v>
          </cell>
        </row>
        <row r="33">
          <cell r="A33">
            <v>141</v>
          </cell>
          <cell r="B33">
            <v>6130136.3175390949</v>
          </cell>
          <cell r="C33">
            <v>5.0972764919710633E-3</v>
          </cell>
        </row>
        <row r="34">
          <cell r="A34">
            <v>142</v>
          </cell>
          <cell r="B34">
            <v>124674.85953294413</v>
          </cell>
          <cell r="C34">
            <v>1.0366853161467524E-4</v>
          </cell>
        </row>
        <row r="35">
          <cell r="A35">
            <v>143</v>
          </cell>
          <cell r="B35">
            <v>292069.59026432165</v>
          </cell>
          <cell r="C35">
            <v>2.4285911101428826E-4</v>
          </cell>
        </row>
        <row r="36">
          <cell r="A36">
            <v>146</v>
          </cell>
          <cell r="B36">
            <v>656983.59570646985</v>
          </cell>
          <cell r="C36">
            <v>5.4628916300340541E-4</v>
          </cell>
        </row>
        <row r="37">
          <cell r="A37">
            <v>147</v>
          </cell>
          <cell r="B37">
            <v>524033.70059029409</v>
          </cell>
          <cell r="C37">
            <v>4.3573984731416592E-4</v>
          </cell>
        </row>
        <row r="38">
          <cell r="A38">
            <v>148</v>
          </cell>
          <cell r="B38">
            <v>114471.66031866822</v>
          </cell>
          <cell r="C38">
            <v>9.5184458047008677E-5</v>
          </cell>
        </row>
        <row r="39">
          <cell r="A39">
            <v>151</v>
          </cell>
          <cell r="B39">
            <v>1942868.8914866541</v>
          </cell>
          <cell r="C39">
            <v>1.6155170806270804E-3</v>
          </cell>
        </row>
        <row r="40">
          <cell r="A40">
            <v>152</v>
          </cell>
          <cell r="B40">
            <v>1448892.4499990449</v>
          </cell>
          <cell r="C40">
            <v>1.2047701783798692E-3</v>
          </cell>
        </row>
        <row r="41">
          <cell r="A41">
            <v>154</v>
          </cell>
          <cell r="B41">
            <v>23268407.859178927</v>
          </cell>
          <cell r="C41">
            <v>1.9347939791622925E-2</v>
          </cell>
        </row>
        <row r="42">
          <cell r="A42">
            <v>156</v>
          </cell>
          <cell r="B42">
            <v>39818298.260301813</v>
          </cell>
          <cell r="C42">
            <v>3.3109357632361378E-2</v>
          </cell>
        </row>
        <row r="43">
          <cell r="A43">
            <v>157</v>
          </cell>
          <cell r="B43">
            <v>196151.48363499867</v>
          </cell>
          <cell r="C43">
            <v>1.6310213910533466E-4</v>
          </cell>
        </row>
        <row r="44">
          <cell r="A44">
            <v>158</v>
          </cell>
          <cell r="C44">
            <v>0</v>
          </cell>
        </row>
        <row r="45">
          <cell r="A45">
            <v>160</v>
          </cell>
          <cell r="B45">
            <v>107640.73895493743</v>
          </cell>
          <cell r="C45">
            <v>8.950447099904924E-5</v>
          </cell>
        </row>
        <row r="46">
          <cell r="A46">
            <v>161</v>
          </cell>
          <cell r="B46">
            <v>10104990.409082839</v>
          </cell>
          <cell r="C46">
            <v>8.4024118544379373E-3</v>
          </cell>
        </row>
        <row r="47">
          <cell r="A47">
            <v>162</v>
          </cell>
          <cell r="B47">
            <v>22402.851188195589</v>
          </cell>
          <cell r="C47">
            <v>1.8628219797982836E-5</v>
          </cell>
        </row>
        <row r="48">
          <cell r="A48">
            <v>164</v>
          </cell>
          <cell r="B48">
            <v>96533.713038609509</v>
          </cell>
          <cell r="C48">
            <v>8.0268855481490956E-5</v>
          </cell>
        </row>
        <row r="49">
          <cell r="A49">
            <v>165</v>
          </cell>
          <cell r="B49">
            <v>1837269.7966264631</v>
          </cell>
          <cell r="C49">
            <v>1.5277102593881755E-3</v>
          </cell>
        </row>
        <row r="50">
          <cell r="A50">
            <v>166</v>
          </cell>
          <cell r="B50">
            <v>312521.18002797611</v>
          </cell>
          <cell r="C50">
            <v>2.5986483524711594E-4</v>
          </cell>
        </row>
        <row r="51">
          <cell r="A51">
            <v>171</v>
          </cell>
          <cell r="B51">
            <v>9173593.9798625782</v>
          </cell>
          <cell r="C51">
            <v>7.6279453699346824E-3</v>
          </cell>
        </row>
        <row r="52">
          <cell r="A52">
            <v>172</v>
          </cell>
          <cell r="B52">
            <v>4908093.3229842996</v>
          </cell>
          <cell r="C52">
            <v>4.0811341575012951E-3</v>
          </cell>
        </row>
        <row r="53">
          <cell r="A53">
            <v>174</v>
          </cell>
          <cell r="B53">
            <v>2009721.9398817669</v>
          </cell>
          <cell r="C53">
            <v>1.671106133520738E-3</v>
          </cell>
        </row>
        <row r="54">
          <cell r="A54">
            <v>180</v>
          </cell>
          <cell r="B54">
            <v>245416.06440817972</v>
          </cell>
          <cell r="C54">
            <v>2.040661856540995E-4</v>
          </cell>
        </row>
        <row r="55">
          <cell r="A55">
            <v>181</v>
          </cell>
          <cell r="B55">
            <v>1945703.8945754238</v>
          </cell>
          <cell r="C55">
            <v>1.6178744172099075E-3</v>
          </cell>
        </row>
        <row r="56">
          <cell r="A56">
            <v>182</v>
          </cell>
          <cell r="B56">
            <v>10497307.435879312</v>
          </cell>
          <cell r="C56">
            <v>8.7286278233011591E-3</v>
          </cell>
        </row>
        <row r="57">
          <cell r="A57">
            <v>183</v>
          </cell>
          <cell r="B57">
            <v>44514.469327952196</v>
          </cell>
          <cell r="C57">
            <v>3.7014276078778337E-5</v>
          </cell>
        </row>
        <row r="58">
          <cell r="A58">
            <v>185</v>
          </cell>
          <cell r="B58">
            <v>68816.360842348164</v>
          </cell>
          <cell r="C58">
            <v>5.722156901814479E-5</v>
          </cell>
        </row>
        <row r="59">
          <cell r="A59">
            <v>186</v>
          </cell>
          <cell r="B59">
            <v>71148.233733642322</v>
          </cell>
          <cell r="C59">
            <v>5.9160547248865435E-5</v>
          </cell>
        </row>
        <row r="60">
          <cell r="A60">
            <v>187</v>
          </cell>
          <cell r="B60">
            <v>49709.464360968865</v>
          </cell>
          <cell r="C60">
            <v>4.1333972197433762E-5</v>
          </cell>
        </row>
        <row r="61">
          <cell r="A61">
            <v>188</v>
          </cell>
          <cell r="B61">
            <v>66898.239730215573</v>
          </cell>
          <cell r="C61">
            <v>5.562662999115235E-5</v>
          </cell>
        </row>
        <row r="62">
          <cell r="A62">
            <v>190</v>
          </cell>
          <cell r="B62">
            <v>67205.540808913254</v>
          </cell>
          <cell r="C62">
            <v>5.5882154254115535E-5</v>
          </cell>
        </row>
        <row r="63">
          <cell r="A63">
            <v>191</v>
          </cell>
          <cell r="B63">
            <v>3503020.4000045178</v>
          </cell>
          <cell r="C63">
            <v>2.9128004029453985E-3</v>
          </cell>
        </row>
        <row r="64">
          <cell r="A64">
            <v>192</v>
          </cell>
          <cell r="B64">
            <v>97133.251417637337</v>
          </cell>
          <cell r="C64">
            <v>8.0767378308252462E-5</v>
          </cell>
        </row>
        <row r="65">
          <cell r="A65">
            <v>193</v>
          </cell>
          <cell r="B65">
            <v>35931.128414131701</v>
          </cell>
          <cell r="C65">
            <v>2.9877132694639946E-5</v>
          </cell>
        </row>
        <row r="66">
          <cell r="A66">
            <v>194</v>
          </cell>
          <cell r="B66">
            <v>7682463.6995728612</v>
          </cell>
          <cell r="C66">
            <v>6.388053966143151E-3</v>
          </cell>
        </row>
        <row r="67">
          <cell r="A67">
            <v>195</v>
          </cell>
          <cell r="B67">
            <v>40893.137008397185</v>
          </cell>
          <cell r="C67">
            <v>3.4003097999545503E-5</v>
          </cell>
        </row>
        <row r="68">
          <cell r="A68">
            <v>199</v>
          </cell>
          <cell r="B68">
            <v>6190488.8434426719</v>
          </cell>
          <cell r="C68">
            <v>5.1474602881517771E-3</v>
          </cell>
        </row>
        <row r="69">
          <cell r="A69">
            <v>200</v>
          </cell>
          <cell r="B69">
            <v>187526.96839364024</v>
          </cell>
          <cell r="C69">
            <v>1.5593075881014564E-4</v>
          </cell>
        </row>
        <row r="70">
          <cell r="A70">
            <v>201</v>
          </cell>
          <cell r="B70">
            <v>6755031.0525670452</v>
          </cell>
          <cell r="C70">
            <v>5.6168834106134794E-3</v>
          </cell>
        </row>
        <row r="71">
          <cell r="A71">
            <v>202</v>
          </cell>
          <cell r="B71">
            <v>1480348.6319861279</v>
          </cell>
          <cell r="C71">
            <v>1.230926343375934E-3</v>
          </cell>
        </row>
        <row r="72">
          <cell r="A72">
            <v>203</v>
          </cell>
          <cell r="B72">
            <v>2283044.1558417478</v>
          </cell>
          <cell r="C72">
            <v>1.8983765944010501E-3</v>
          </cell>
        </row>
        <row r="73">
          <cell r="A73">
            <v>204</v>
          </cell>
          <cell r="B73">
            <v>27413985.776473273</v>
          </cell>
          <cell r="C73">
            <v>2.2795033913004845E-2</v>
          </cell>
        </row>
        <row r="74">
          <cell r="A74">
            <v>206</v>
          </cell>
          <cell r="B74">
            <v>2544118.515737033</v>
          </cell>
          <cell r="C74">
            <v>2.1154628268137184E-3</v>
          </cell>
        </row>
        <row r="75">
          <cell r="A75">
            <v>207</v>
          </cell>
          <cell r="B75">
            <v>0</v>
          </cell>
          <cell r="C75">
            <v>0</v>
          </cell>
        </row>
        <row r="76">
          <cell r="A76">
            <v>208</v>
          </cell>
          <cell r="B76">
            <v>100294040.84966554</v>
          </cell>
          <cell r="C76">
            <v>8.3395609857011194E-2</v>
          </cell>
        </row>
        <row r="77">
          <cell r="A77">
            <v>209</v>
          </cell>
          <cell r="B77">
            <v>0</v>
          </cell>
          <cell r="C77">
            <v>0</v>
          </cell>
        </row>
        <row r="78">
          <cell r="A78">
            <v>211</v>
          </cell>
          <cell r="B78">
            <v>7849689.7159865228</v>
          </cell>
          <cell r="C78">
            <v>6.5271042577121187E-3</v>
          </cell>
        </row>
        <row r="79">
          <cell r="A79">
            <v>212</v>
          </cell>
          <cell r="B79">
            <v>7994483.7579071447</v>
          </cell>
          <cell r="C79">
            <v>6.6475021131313832E-3</v>
          </cell>
        </row>
        <row r="80">
          <cell r="A80">
            <v>213</v>
          </cell>
          <cell r="B80">
            <v>10100523.49667092</v>
          </cell>
          <cell r="C80">
            <v>8.3986975671122496E-3</v>
          </cell>
        </row>
        <row r="81">
          <cell r="A81">
            <v>214</v>
          </cell>
          <cell r="B81">
            <v>9713206.6400405765</v>
          </cell>
          <cell r="C81">
            <v>8.0766392953251498E-3</v>
          </cell>
        </row>
        <row r="82">
          <cell r="A82">
            <v>215</v>
          </cell>
          <cell r="B82">
            <v>8154385.7652785107</v>
          </cell>
          <cell r="C82">
            <v>6.7804624097663937E-3</v>
          </cell>
        </row>
        <row r="83">
          <cell r="A83">
            <v>216</v>
          </cell>
          <cell r="B83">
            <v>43676815.79576499</v>
          </cell>
          <cell r="C83">
            <v>3.6317757855224633E-2</v>
          </cell>
        </row>
        <row r="84">
          <cell r="A84">
            <v>217</v>
          </cell>
          <cell r="B84">
            <v>16835068.81491001</v>
          </cell>
          <cell r="C84">
            <v>1.3998546861908125E-2</v>
          </cell>
        </row>
        <row r="85">
          <cell r="A85">
            <v>218</v>
          </cell>
          <cell r="B85">
            <v>1882678.0501375555</v>
          </cell>
          <cell r="C85">
            <v>1.5654677269507356E-3</v>
          </cell>
        </row>
        <row r="86">
          <cell r="A86">
            <v>221</v>
          </cell>
          <cell r="B86">
            <v>29650940.796021715</v>
          </cell>
          <cell r="C86">
            <v>2.465508687824108E-2</v>
          </cell>
        </row>
        <row r="87">
          <cell r="A87">
            <v>222</v>
          </cell>
          <cell r="B87">
            <v>2142784.3112097536</v>
          </cell>
          <cell r="C87">
            <v>1.7817489744304084E-3</v>
          </cell>
        </row>
        <row r="88">
          <cell r="A88">
            <v>223</v>
          </cell>
          <cell r="B88">
            <v>3661271.4172668024</v>
          </cell>
          <cell r="C88">
            <v>3.0443878829519403E-3</v>
          </cell>
        </row>
        <row r="89">
          <cell r="A89">
            <v>226</v>
          </cell>
          <cell r="B89">
            <v>143108.90724724028</v>
          </cell>
          <cell r="C89">
            <v>1.1899664720602243E-4</v>
          </cell>
        </row>
        <row r="90">
          <cell r="A90">
            <v>229</v>
          </cell>
          <cell r="B90">
            <v>10970158.434584294</v>
          </cell>
          <cell r="C90">
            <v>9.1218086850395688E-3</v>
          </cell>
        </row>
        <row r="91">
          <cell r="A91">
            <v>233</v>
          </cell>
          <cell r="B91">
            <v>98861.568922338993</v>
          </cell>
          <cell r="C91">
            <v>8.2204493525767631E-5</v>
          </cell>
        </row>
        <row r="92">
          <cell r="A92">
            <v>234</v>
          </cell>
          <cell r="B92">
            <v>970865.53704697988</v>
          </cell>
          <cell r="C92">
            <v>8.0728548640841391E-4</v>
          </cell>
        </row>
        <row r="93">
          <cell r="A93">
            <v>236</v>
          </cell>
          <cell r="B93">
            <v>87388096.512183011</v>
          </cell>
          <cell r="C93">
            <v>7.266417367509187E-2</v>
          </cell>
        </row>
        <row r="94">
          <cell r="A94">
            <v>238</v>
          </cell>
          <cell r="B94">
            <v>2686077.5545688849</v>
          </cell>
          <cell r="C94">
            <v>2.233503345650156E-3</v>
          </cell>
        </row>
        <row r="95">
          <cell r="A95">
            <v>239</v>
          </cell>
          <cell r="B95">
            <v>348333.80671894987</v>
          </cell>
          <cell r="C95">
            <v>2.89643432441659E-4</v>
          </cell>
        </row>
        <row r="96">
          <cell r="A96">
            <v>241</v>
          </cell>
          <cell r="B96">
            <v>1422903.415307485</v>
          </cell>
          <cell r="C96">
            <v>1.1831600071340381E-3</v>
          </cell>
        </row>
        <row r="97">
          <cell r="A97">
            <v>242</v>
          </cell>
          <cell r="B97">
            <v>11752790.009906249</v>
          </cell>
          <cell r="C97">
            <v>9.7725755398236983E-3</v>
          </cell>
        </row>
        <row r="98">
          <cell r="A98">
            <v>245</v>
          </cell>
          <cell r="B98">
            <v>605111.97702381446</v>
          </cell>
          <cell r="C98">
            <v>5.031573354525085E-4</v>
          </cell>
        </row>
        <row r="99">
          <cell r="A99">
            <v>246</v>
          </cell>
          <cell r="B99">
            <v>0</v>
          </cell>
          <cell r="C99">
            <v>0</v>
          </cell>
        </row>
        <row r="100">
          <cell r="A100">
            <v>247</v>
          </cell>
          <cell r="B100">
            <v>56400327.734697782</v>
          </cell>
          <cell r="C100">
            <v>4.6897499469791375E-2</v>
          </cell>
        </row>
        <row r="101">
          <cell r="A101">
            <v>261</v>
          </cell>
          <cell r="B101">
            <v>2942485.1559259081</v>
          </cell>
          <cell r="C101">
            <v>2.4467091164615501E-3</v>
          </cell>
        </row>
        <row r="102">
          <cell r="A102">
            <v>262</v>
          </cell>
          <cell r="B102">
            <v>11056397.561486531</v>
          </cell>
          <cell r="C102">
            <v>9.1935174777117937E-3</v>
          </cell>
        </row>
        <row r="103">
          <cell r="A103">
            <v>263</v>
          </cell>
          <cell r="B103">
            <v>184650.79097733257</v>
          </cell>
          <cell r="C103">
            <v>1.5353918531626798E-4</v>
          </cell>
        </row>
        <row r="104">
          <cell r="A104">
            <v>268</v>
          </cell>
          <cell r="B104">
            <v>4136486.4249235946</v>
          </cell>
          <cell r="C104">
            <v>3.4395344444126215E-3</v>
          </cell>
        </row>
        <row r="105">
          <cell r="A105">
            <v>270</v>
          </cell>
          <cell r="B105">
            <v>1228459.1598874736</v>
          </cell>
          <cell r="C105">
            <v>1.0214774472673879E-3</v>
          </cell>
        </row>
        <row r="106">
          <cell r="A106">
            <v>275</v>
          </cell>
          <cell r="B106">
            <v>1786335.1449582682</v>
          </cell>
          <cell r="C106">
            <v>1.485357530325333E-3</v>
          </cell>
        </row>
        <row r="107">
          <cell r="A107">
            <v>276</v>
          </cell>
          <cell r="B107">
            <v>2044618.6888479947</v>
          </cell>
          <cell r="C107">
            <v>1.7001231682060576E-3</v>
          </cell>
        </row>
        <row r="108">
          <cell r="A108">
            <v>277</v>
          </cell>
          <cell r="B108">
            <v>798300.91757986485</v>
          </cell>
          <cell r="C108">
            <v>6.6379608705542019E-4</v>
          </cell>
        </row>
        <row r="109">
          <cell r="A109">
            <v>278</v>
          </cell>
          <cell r="B109">
            <v>1543863.5470949956</v>
          </cell>
          <cell r="C109">
            <v>1.2837397013346586E-3</v>
          </cell>
        </row>
        <row r="110">
          <cell r="A110">
            <v>279</v>
          </cell>
          <cell r="B110">
            <v>1582636.7083611351</v>
          </cell>
          <cell r="C110">
            <v>1.3159800159384023E-3</v>
          </cell>
        </row>
        <row r="111">
          <cell r="A111">
            <v>280</v>
          </cell>
          <cell r="B111">
            <v>18412896.160964336</v>
          </cell>
          <cell r="C111">
            <v>1.5310527839626492E-2</v>
          </cell>
        </row>
        <row r="112">
          <cell r="A112">
            <v>282</v>
          </cell>
          <cell r="B112">
            <v>2531786.3025134788</v>
          </cell>
          <cell r="C112">
            <v>2.1052084544307512E-3</v>
          </cell>
        </row>
        <row r="113">
          <cell r="A113">
            <v>283</v>
          </cell>
          <cell r="B113">
            <v>4378817.4275221033</v>
          </cell>
          <cell r="C113">
            <v>3.6410353668777568E-3</v>
          </cell>
        </row>
        <row r="114">
          <cell r="A114">
            <v>284</v>
          </cell>
          <cell r="B114">
            <v>661902.42146941507</v>
          </cell>
          <cell r="C114">
            <v>5.5037922130403828E-4</v>
          </cell>
        </row>
        <row r="115">
          <cell r="A115">
            <v>285</v>
          </cell>
          <cell r="B115">
            <v>2636530.7790142852</v>
          </cell>
          <cell r="C115">
            <v>2.1923046510037027E-3</v>
          </cell>
        </row>
        <row r="116">
          <cell r="A116">
            <v>286</v>
          </cell>
          <cell r="B116">
            <v>3150365.2973978682</v>
          </cell>
          <cell r="C116">
            <v>2.6195637649366462E-3</v>
          </cell>
        </row>
        <row r="117">
          <cell r="A117">
            <v>287</v>
          </cell>
          <cell r="B117">
            <v>914961.84702128125</v>
          </cell>
          <cell r="C117">
            <v>7.608009467143888E-4</v>
          </cell>
        </row>
        <row r="118">
          <cell r="A118">
            <v>288</v>
          </cell>
          <cell r="B118">
            <v>1425432.1215694484</v>
          </cell>
          <cell r="C118">
            <v>1.1852626545005131E-3</v>
          </cell>
        </row>
        <row r="119">
          <cell r="A119">
            <v>290</v>
          </cell>
          <cell r="B119">
            <v>3822298.1867562784</v>
          </cell>
          <cell r="C119">
            <v>3.1782834317912608E-3</v>
          </cell>
        </row>
        <row r="120">
          <cell r="A120">
            <v>291</v>
          </cell>
          <cell r="B120">
            <v>2740402.5606216658</v>
          </cell>
          <cell r="C120">
            <v>2.2786751920717036E-3</v>
          </cell>
        </row>
        <row r="121">
          <cell r="A121">
            <v>292</v>
          </cell>
          <cell r="B121">
            <v>2292740.2078509834</v>
          </cell>
          <cell r="C121">
            <v>1.9064389694301662E-3</v>
          </cell>
        </row>
        <row r="122">
          <cell r="A122">
            <v>293</v>
          </cell>
          <cell r="B122">
            <v>2757224.784050636</v>
          </cell>
          <cell r="C122">
            <v>2.2926630578524107E-3</v>
          </cell>
        </row>
        <row r="123">
          <cell r="A123">
            <v>294</v>
          </cell>
          <cell r="B123">
            <v>2239464.6450244738</v>
          </cell>
          <cell r="C123">
            <v>1.862139746717104E-3</v>
          </cell>
        </row>
        <row r="124">
          <cell r="A124">
            <v>295</v>
          </cell>
          <cell r="B124">
            <v>9111193.7843529079</v>
          </cell>
          <cell r="C124">
            <v>7.5760589137141583E-3</v>
          </cell>
        </row>
        <row r="125">
          <cell r="A125">
            <v>296</v>
          </cell>
          <cell r="B125">
            <v>1541033.5652656816</v>
          </cell>
          <cell r="C125">
            <v>1.2813865399848865E-3</v>
          </cell>
        </row>
        <row r="126">
          <cell r="A126">
            <v>297</v>
          </cell>
          <cell r="B126">
            <v>3311594.9257693598</v>
          </cell>
          <cell r="C126">
            <v>2.7536279931913866E-3</v>
          </cell>
        </row>
        <row r="127">
          <cell r="A127">
            <v>298</v>
          </cell>
          <cell r="B127">
            <v>3008144.1488224212</v>
          </cell>
          <cell r="C127">
            <v>2.5013052989347399E-3</v>
          </cell>
        </row>
        <row r="128">
          <cell r="A128">
            <v>299</v>
          </cell>
          <cell r="B128">
            <v>1955781.5623033035</v>
          </cell>
          <cell r="C128">
            <v>1.6262541099512E-3</v>
          </cell>
        </row>
        <row r="129">
          <cell r="A129">
            <v>301</v>
          </cell>
          <cell r="B129">
            <v>6298334.4497834072</v>
          </cell>
          <cell r="C129">
            <v>5.2371351086594681E-3</v>
          </cell>
        </row>
        <row r="130">
          <cell r="A130">
            <v>310</v>
          </cell>
          <cell r="B130">
            <v>2185812.487738776</v>
          </cell>
          <cell r="C130">
            <v>1.8175273815249206E-3</v>
          </cell>
        </row>
        <row r="131">
          <cell r="A131">
            <v>320</v>
          </cell>
          <cell r="B131">
            <v>1066326.709065821</v>
          </cell>
          <cell r="C131">
            <v>8.8666251210936672E-4</v>
          </cell>
        </row>
        <row r="132">
          <cell r="A132">
            <v>330</v>
          </cell>
          <cell r="B132">
            <v>11912.435933045368</v>
          </cell>
          <cell r="C132">
            <v>9.9053228995729068E-6</v>
          </cell>
        </row>
        <row r="133">
          <cell r="A133">
            <v>350</v>
          </cell>
          <cell r="B133">
            <v>536685.26591523981</v>
          </cell>
          <cell r="C133">
            <v>4.4625976451942808E-4</v>
          </cell>
        </row>
        <row r="134">
          <cell r="A134">
            <v>360</v>
          </cell>
          <cell r="B134">
            <v>271950.40787664411</v>
          </cell>
          <cell r="C134">
            <v>2.2612978720969849E-4</v>
          </cell>
        </row>
        <row r="135">
          <cell r="A135">
            <v>400</v>
          </cell>
          <cell r="B135">
            <v>28084.908388429165</v>
          </cell>
          <cell r="C135">
            <v>2.3352913522968801E-5</v>
          </cell>
        </row>
        <row r="136">
          <cell r="A136">
            <v>402</v>
          </cell>
          <cell r="B136">
            <v>2122341.7597131198</v>
          </cell>
          <cell r="C136">
            <v>1.7647507656170798E-3</v>
          </cell>
        </row>
        <row r="137">
          <cell r="A137">
            <v>403</v>
          </cell>
          <cell r="B137">
            <v>6276480.9243796812</v>
          </cell>
          <cell r="C137">
            <v>5.2189636593576979E-3</v>
          </cell>
        </row>
        <row r="138">
          <cell r="A138">
            <v>405</v>
          </cell>
          <cell r="B138">
            <v>63646.472106610716</v>
          </cell>
          <cell r="C138">
            <v>5.2922749064764134E-5</v>
          </cell>
        </row>
        <row r="139">
          <cell r="A139">
            <v>409</v>
          </cell>
          <cell r="B139">
            <v>2493776.3726846278</v>
          </cell>
          <cell r="C139">
            <v>2.0736027752513604E-3</v>
          </cell>
        </row>
        <row r="140">
          <cell r="A140">
            <v>411</v>
          </cell>
          <cell r="B140">
            <v>3348757.2670020647</v>
          </cell>
          <cell r="C140">
            <v>2.7845288930311014E-3</v>
          </cell>
        </row>
        <row r="141">
          <cell r="A141">
            <v>413</v>
          </cell>
          <cell r="B141">
            <v>102385.48880845062</v>
          </cell>
          <cell r="C141">
            <v>8.5134672083734357E-5</v>
          </cell>
        </row>
        <row r="142">
          <cell r="A142">
            <v>417</v>
          </cell>
          <cell r="B142">
            <v>53274.558574618422</v>
          </cell>
          <cell r="C142">
            <v>4.4298387666451114E-5</v>
          </cell>
        </row>
        <row r="143">
          <cell r="A143">
            <v>423</v>
          </cell>
          <cell r="B143">
            <v>586799.44378834974</v>
          </cell>
          <cell r="C143">
            <v>4.8793026050109116E-4</v>
          </cell>
        </row>
        <row r="144">
          <cell r="A144">
            <v>425</v>
          </cell>
          <cell r="B144">
            <v>1825227.8121994569</v>
          </cell>
          <cell r="C144">
            <v>1.5176972154757847E-3</v>
          </cell>
        </row>
        <row r="145">
          <cell r="A145">
            <v>440</v>
          </cell>
          <cell r="B145">
            <v>11121269.220900368</v>
          </cell>
          <cell r="C145">
            <v>9.2474589836419666E-3</v>
          </cell>
        </row>
        <row r="146">
          <cell r="A146">
            <v>454</v>
          </cell>
          <cell r="B146">
            <v>43350.541386087454</v>
          </cell>
          <cell r="C146">
            <v>3.6046457056639999E-5</v>
          </cell>
        </row>
        <row r="147">
          <cell r="A147">
            <v>501</v>
          </cell>
          <cell r="B147">
            <v>105413339.39213346</v>
          </cell>
          <cell r="C147">
            <v>8.7652363502316574E-2</v>
          </cell>
        </row>
        <row r="148">
          <cell r="A148">
            <v>505</v>
          </cell>
          <cell r="B148">
            <v>820834.32151391241</v>
          </cell>
          <cell r="C148">
            <v>6.8253286291283192E-4</v>
          </cell>
        </row>
        <row r="149">
          <cell r="A149">
            <v>506</v>
          </cell>
          <cell r="B149">
            <v>308334.45389369299</v>
          </cell>
          <cell r="C149">
            <v>2.5638352592589528E-4</v>
          </cell>
        </row>
        <row r="150">
          <cell r="A150">
            <v>522</v>
          </cell>
          <cell r="B150">
            <v>456668.48373068502</v>
          </cell>
          <cell r="C150">
            <v>3.7972492064890288E-4</v>
          </cell>
        </row>
        <row r="151">
          <cell r="A151">
            <v>601</v>
          </cell>
          <cell r="B151">
            <v>38940285.85311231</v>
          </cell>
          <cell r="C151">
            <v>3.2379280555605176E-2</v>
          </cell>
        </row>
        <row r="152">
          <cell r="A152">
            <v>602</v>
          </cell>
          <cell r="B152">
            <v>6560285.5215796828</v>
          </cell>
          <cell r="C152">
            <v>5.4549503367635312E-3</v>
          </cell>
        </row>
        <row r="153">
          <cell r="A153">
            <v>606</v>
          </cell>
          <cell r="B153">
            <v>113760.64997972065</v>
          </cell>
          <cell r="C153">
            <v>9.4593245046427195E-5</v>
          </cell>
        </row>
        <row r="154">
          <cell r="A154">
            <v>701</v>
          </cell>
          <cell r="B154">
            <v>5228509.9313806454</v>
          </cell>
          <cell r="C154">
            <v>4.3475641292040207E-3</v>
          </cell>
        </row>
        <row r="155">
          <cell r="A155">
            <v>702</v>
          </cell>
          <cell r="B155">
            <v>2821101.2298403243</v>
          </cell>
          <cell r="C155">
            <v>2.3457770325910916E-3</v>
          </cell>
        </row>
        <row r="156">
          <cell r="A156">
            <v>703</v>
          </cell>
          <cell r="B156">
            <v>7952567.2882216461</v>
          </cell>
          <cell r="C156">
            <v>6.6126481026352385E-3</v>
          </cell>
        </row>
        <row r="157">
          <cell r="A157">
            <v>704</v>
          </cell>
          <cell r="B157">
            <v>6616374.9982052473</v>
          </cell>
          <cell r="C157">
            <v>5.5015893600805898E-3</v>
          </cell>
        </row>
        <row r="158">
          <cell r="A158">
            <v>705</v>
          </cell>
          <cell r="B158">
            <v>6198121.1578155551</v>
          </cell>
          <cell r="C158">
            <v>5.1538066423953074E-3</v>
          </cell>
        </row>
        <row r="159">
          <cell r="A159">
            <v>706</v>
          </cell>
          <cell r="B159">
            <v>7557295.7523613535</v>
          </cell>
          <cell r="C159">
            <v>6.2839754266424798E-3</v>
          </cell>
        </row>
        <row r="160">
          <cell r="A160">
            <v>707</v>
          </cell>
          <cell r="B160">
            <v>8544.1750900649131</v>
          </cell>
          <cell r="C160">
            <v>7.1045765663097536E-6</v>
          </cell>
        </row>
        <row r="161">
          <cell r="A161">
            <v>708</v>
          </cell>
          <cell r="B161">
            <v>1121051.4073712872</v>
          </cell>
          <cell r="C161">
            <v>9.3216670708208852E-4</v>
          </cell>
        </row>
        <row r="162">
          <cell r="A162">
            <v>711</v>
          </cell>
          <cell r="B162">
            <v>2117391.8021415481</v>
          </cell>
          <cell r="C162">
            <v>1.760634820871506E-3</v>
          </cell>
        </row>
        <row r="163">
          <cell r="A163">
            <v>716</v>
          </cell>
          <cell r="B163">
            <v>2931706.5203779922</v>
          </cell>
          <cell r="C163">
            <v>2.4377465611857855E-3</v>
          </cell>
        </row>
        <row r="164">
          <cell r="A164">
            <v>718</v>
          </cell>
          <cell r="B164">
            <v>3671703.5859122649</v>
          </cell>
          <cell r="C164">
            <v>3.0530623471469128E-3</v>
          </cell>
        </row>
        <row r="165">
          <cell r="A165">
            <v>720</v>
          </cell>
          <cell r="B165">
            <v>7216761.9700811123</v>
          </cell>
          <cell r="C165">
            <v>6.0008178012283869E-3</v>
          </cell>
        </row>
        <row r="166">
          <cell r="A166">
            <v>723</v>
          </cell>
          <cell r="B166">
            <v>3117824.5233683228</v>
          </cell>
          <cell r="C166">
            <v>2.5925057496007115E-3</v>
          </cell>
        </row>
        <row r="167">
          <cell r="A167">
            <v>724</v>
          </cell>
          <cell r="B167">
            <v>3657081.678376846</v>
          </cell>
          <cell r="C167">
            <v>3.0409040684908867E-3</v>
          </cell>
        </row>
        <row r="168">
          <cell r="A168">
            <v>728</v>
          </cell>
          <cell r="B168">
            <v>4313754.9602489443</v>
          </cell>
          <cell r="C168">
            <v>3.5869352020914957E-3</v>
          </cell>
        </row>
        <row r="169">
          <cell r="A169">
            <v>729</v>
          </cell>
          <cell r="B169">
            <v>3459911.8833242022</v>
          </cell>
          <cell r="C169">
            <v>2.8769551921220076E-3</v>
          </cell>
        </row>
        <row r="170">
          <cell r="A170">
            <v>735</v>
          </cell>
          <cell r="B170">
            <v>6085671.0565538099</v>
          </cell>
          <cell r="C170">
            <v>5.060303133176223E-3</v>
          </cell>
        </row>
        <row r="171">
          <cell r="A171">
            <v>737</v>
          </cell>
          <cell r="B171">
            <v>2452006.5237752399</v>
          </cell>
          <cell r="C171">
            <v>2.0388706815604196E-3</v>
          </cell>
        </row>
        <row r="172">
          <cell r="A172">
            <v>739</v>
          </cell>
          <cell r="B172">
            <v>1841479.620554243</v>
          </cell>
          <cell r="C172">
            <v>1.5312107747814489E-3</v>
          </cell>
        </row>
        <row r="173">
          <cell r="A173">
            <v>741</v>
          </cell>
          <cell r="B173">
            <v>5762706.6611095686</v>
          </cell>
          <cell r="C173">
            <v>4.7917546482214137E-3</v>
          </cell>
        </row>
        <row r="174">
          <cell r="A174">
            <v>742</v>
          </cell>
          <cell r="B174">
            <v>2062745.4354835933</v>
          </cell>
          <cell r="C174">
            <v>1.7151957595344415E-3</v>
          </cell>
        </row>
        <row r="175">
          <cell r="A175">
            <v>743</v>
          </cell>
          <cell r="B175">
            <v>3310552.5123063265</v>
          </cell>
          <cell r="C175">
            <v>2.7527612148091781E-3</v>
          </cell>
        </row>
        <row r="176">
          <cell r="A176">
            <v>745</v>
          </cell>
          <cell r="B176">
            <v>3917710.1504324521</v>
          </cell>
          <cell r="C176">
            <v>3.257619540208275E-3</v>
          </cell>
        </row>
        <row r="177">
          <cell r="A177">
            <v>747</v>
          </cell>
          <cell r="B177">
            <v>3256446.4331658203</v>
          </cell>
          <cell r="C177">
            <v>2.7077714085488266E-3</v>
          </cell>
        </row>
        <row r="178">
          <cell r="A178">
            <v>748</v>
          </cell>
          <cell r="B178">
            <v>1854754.8263036045</v>
          </cell>
          <cell r="C178">
            <v>1.5422492559321363E-3</v>
          </cell>
        </row>
        <row r="179">
          <cell r="A179">
            <v>749</v>
          </cell>
          <cell r="B179">
            <v>3447832.7415772225</v>
          </cell>
          <cell r="C179">
            <v>2.8669112514850101E-3</v>
          </cell>
        </row>
        <row r="180">
          <cell r="A180">
            <v>751</v>
          </cell>
          <cell r="B180">
            <v>132724.94269255394</v>
          </cell>
          <cell r="C180">
            <v>1.1036226524837751E-4</v>
          </cell>
        </row>
        <row r="181">
          <cell r="A181">
            <v>752</v>
          </cell>
          <cell r="B181">
            <v>5490300.3228743337</v>
          </cell>
          <cell r="C181">
            <v>4.5652457498503258E-3</v>
          </cell>
        </row>
        <row r="182">
          <cell r="A182">
            <v>753</v>
          </cell>
          <cell r="B182">
            <v>4389829.04950877</v>
          </cell>
          <cell r="C182">
            <v>3.6501916529672711E-3</v>
          </cell>
        </row>
        <row r="183">
          <cell r="A183">
            <v>754</v>
          </cell>
          <cell r="B183">
            <v>2202039.1897962829</v>
          </cell>
          <cell r="C183">
            <v>1.83102006466531E-3</v>
          </cell>
        </row>
        <row r="184">
          <cell r="A184">
            <v>756</v>
          </cell>
          <cell r="B184">
            <v>9062020.5905018244</v>
          </cell>
          <cell r="C184">
            <v>7.5351708564069938E-3</v>
          </cell>
        </row>
        <row r="185">
          <cell r="A185">
            <v>757</v>
          </cell>
          <cell r="B185">
            <v>1894822.4682574607</v>
          </cell>
          <cell r="C185">
            <v>1.5755659456174473E-3</v>
          </cell>
        </row>
        <row r="186">
          <cell r="A186">
            <v>761</v>
          </cell>
          <cell r="B186">
            <v>1718738.9501636901</v>
          </cell>
          <cell r="C186">
            <v>1.429150542939542E-3</v>
          </cell>
        </row>
        <row r="187">
          <cell r="A187">
            <v>765</v>
          </cell>
          <cell r="B187">
            <v>19454852.689387165</v>
          </cell>
          <cell r="C187">
            <v>1.617692627562695E-2</v>
          </cell>
        </row>
        <row r="188">
          <cell r="A188">
            <v>766</v>
          </cell>
          <cell r="B188">
            <v>145249.97227921235</v>
          </cell>
          <cell r="C188">
            <v>1.2077696658065481E-4</v>
          </cell>
        </row>
        <row r="189">
          <cell r="A189">
            <v>767</v>
          </cell>
          <cell r="B189">
            <v>17868557.491386499</v>
          </cell>
          <cell r="C189">
            <v>1.4857904184884705E-2</v>
          </cell>
        </row>
        <row r="190">
          <cell r="A190">
            <v>768</v>
          </cell>
          <cell r="B190">
            <v>3887807.5461210073</v>
          </cell>
          <cell r="C190">
            <v>3.2327551923194129E-3</v>
          </cell>
        </row>
        <row r="191">
          <cell r="A191">
            <v>769</v>
          </cell>
          <cell r="B191">
            <v>6366364.4813949699</v>
          </cell>
          <cell r="C191">
            <v>5.2937028361812067E-3</v>
          </cell>
        </row>
        <row r="192">
          <cell r="A192">
            <v>770</v>
          </cell>
          <cell r="B192">
            <v>3390947.897453852</v>
          </cell>
          <cell r="C192">
            <v>2.8196108712520468E-3</v>
          </cell>
        </row>
        <row r="193">
          <cell r="A193">
            <v>771</v>
          </cell>
          <cell r="B193">
            <v>2336638.0665177582</v>
          </cell>
          <cell r="C193">
            <v>1.9429405268897965E-3</v>
          </cell>
        </row>
        <row r="194">
          <cell r="A194">
            <v>772</v>
          </cell>
          <cell r="B194">
            <v>3815265.4107624223</v>
          </cell>
          <cell r="C194">
            <v>3.1724356003744918E-3</v>
          </cell>
        </row>
        <row r="195">
          <cell r="A195">
            <v>773</v>
          </cell>
          <cell r="B195">
            <v>2432355.322768847</v>
          </cell>
          <cell r="C195">
            <v>2.0225304894765516E-3</v>
          </cell>
        </row>
        <row r="196">
          <cell r="A196">
            <v>774</v>
          </cell>
          <cell r="B196">
            <v>3155824.4106782624</v>
          </cell>
          <cell r="C196">
            <v>2.6241030783139925E-3</v>
          </cell>
        </row>
        <row r="197">
          <cell r="A197">
            <v>775</v>
          </cell>
          <cell r="B197">
            <v>3781221.271651797</v>
          </cell>
          <cell r="C197">
            <v>3.1441275202619039E-3</v>
          </cell>
        </row>
        <row r="198">
          <cell r="A198">
            <v>776</v>
          </cell>
          <cell r="B198">
            <v>3546677.2382174116</v>
          </cell>
          <cell r="C198">
            <v>2.9491015492183908E-3</v>
          </cell>
        </row>
        <row r="199">
          <cell r="A199">
            <v>777</v>
          </cell>
          <cell r="B199">
            <v>17101706.73028237</v>
          </cell>
          <cell r="C199">
            <v>1.4220259252545683E-2</v>
          </cell>
        </row>
        <row r="200">
          <cell r="A200">
            <v>778</v>
          </cell>
          <cell r="B200">
            <v>4418972.4393904917</v>
          </cell>
          <cell r="C200">
            <v>3.6744247056182244E-3</v>
          </cell>
        </row>
        <row r="201">
          <cell r="A201">
            <v>779</v>
          </cell>
          <cell r="B201">
            <v>5131653.8534849705</v>
          </cell>
          <cell r="C201">
            <v>4.2670272237604022E-3</v>
          </cell>
        </row>
        <row r="202">
          <cell r="A202">
            <v>785</v>
          </cell>
          <cell r="B202">
            <v>4391517.1969378255</v>
          </cell>
          <cell r="C202">
            <v>3.651595366320347E-3</v>
          </cell>
        </row>
        <row r="203">
          <cell r="A203">
            <v>794</v>
          </cell>
          <cell r="B203">
            <v>5070102.2508233376</v>
          </cell>
          <cell r="C203">
            <v>4.215846381926164E-3</v>
          </cell>
        </row>
        <row r="204">
          <cell r="A204">
            <v>834</v>
          </cell>
          <cell r="B204">
            <v>41753.780879128921</v>
          </cell>
          <cell r="C204">
            <v>3.4718732945164619E-5</v>
          </cell>
        </row>
        <row r="205">
          <cell r="A205">
            <v>839</v>
          </cell>
          <cell r="B205">
            <v>30778.311960544128</v>
          </cell>
          <cell r="C205">
            <v>2.5592508533646137E-5</v>
          </cell>
        </row>
        <row r="206">
          <cell r="A206">
            <v>840</v>
          </cell>
          <cell r="B206">
            <v>11090.957886069216</v>
          </cell>
          <cell r="C206">
            <v>9.2222547717824307E-6</v>
          </cell>
        </row>
        <row r="207">
          <cell r="A207">
            <v>841</v>
          </cell>
          <cell r="B207">
            <v>455891.19276692026</v>
          </cell>
          <cell r="C207">
            <v>3.7907859457199595E-4</v>
          </cell>
        </row>
        <row r="208">
          <cell r="A208">
            <v>842</v>
          </cell>
          <cell r="B208">
            <v>22402.851188195589</v>
          </cell>
          <cell r="C208">
            <v>1.8628219797982836E-5</v>
          </cell>
        </row>
        <row r="209">
          <cell r="A209">
            <v>844</v>
          </cell>
          <cell r="B209">
            <v>91397.968867171803</v>
          </cell>
          <cell r="C209">
            <v>7.5998427112883987E-5</v>
          </cell>
        </row>
        <row r="210">
          <cell r="A210">
            <v>847</v>
          </cell>
          <cell r="B210">
            <v>8544.1750900649131</v>
          </cell>
          <cell r="C210">
            <v>7.1045765663097536E-6</v>
          </cell>
        </row>
        <row r="211">
          <cell r="A211">
            <v>848</v>
          </cell>
          <cell r="B211">
            <v>7312821.6762270899</v>
          </cell>
          <cell r="C211">
            <v>6.0806925147094898E-3</v>
          </cell>
        </row>
        <row r="212">
          <cell r="A212">
            <v>851</v>
          </cell>
          <cell r="B212">
            <v>174693.63347639301</v>
          </cell>
          <cell r="C212">
            <v>1.4525969816829416E-4</v>
          </cell>
        </row>
        <row r="213">
          <cell r="A213">
            <v>852</v>
          </cell>
          <cell r="B213">
            <v>241479.39699479769</v>
          </cell>
          <cell r="C213">
            <v>2.0079280293901555E-4</v>
          </cell>
        </row>
        <row r="214">
          <cell r="A214">
            <v>856</v>
          </cell>
          <cell r="B214">
            <v>49410.197297400533</v>
          </cell>
          <cell r="C214">
            <v>4.1085128307358503E-5</v>
          </cell>
        </row>
        <row r="215">
          <cell r="A215">
            <v>876</v>
          </cell>
          <cell r="B215">
            <v>46227.723054286325</v>
          </cell>
          <cell r="C215">
            <v>3.8438865597128649E-5</v>
          </cell>
        </row>
        <row r="216">
          <cell r="A216">
            <v>882</v>
          </cell>
          <cell r="B216">
            <v>39353.618859235277</v>
          </cell>
          <cell r="C216">
            <v>3.2722971544896606E-5</v>
          </cell>
        </row>
        <row r="217">
          <cell r="A217">
            <v>902</v>
          </cell>
          <cell r="B217">
            <v>73981.228318629757</v>
          </cell>
          <cell r="C217">
            <v>6.1516213738470484E-5</v>
          </cell>
        </row>
        <row r="218">
          <cell r="A218">
            <v>903</v>
          </cell>
          <cell r="B218">
            <v>172158.90170308275</v>
          </cell>
          <cell r="C218">
            <v>1.4315204052215338E-4</v>
          </cell>
        </row>
        <row r="219">
          <cell r="A219">
            <v>912</v>
          </cell>
          <cell r="B219">
            <v>2455076.5218065432</v>
          </cell>
          <cell r="C219">
            <v>2.0414234190502187E-3</v>
          </cell>
        </row>
        <row r="220">
          <cell r="A220">
            <v>913</v>
          </cell>
          <cell r="B220">
            <v>8544.1750900649131</v>
          </cell>
          <cell r="C220">
            <v>7.1045765663097536E-6</v>
          </cell>
        </row>
        <row r="221">
          <cell r="A221">
            <v>922</v>
          </cell>
          <cell r="B221">
            <v>2781566.8456406789</v>
          </cell>
          <cell r="C221">
            <v>2.3129037526562167E-3</v>
          </cell>
        </row>
        <row r="222">
          <cell r="A222">
            <v>937</v>
          </cell>
          <cell r="B222">
            <v>489547.69064755447</v>
          </cell>
          <cell r="C222">
            <v>4.0706434669274179E-4</v>
          </cell>
        </row>
        <row r="223">
          <cell r="A223">
            <v>938</v>
          </cell>
          <cell r="B223">
            <v>166163.51791280447</v>
          </cell>
          <cell r="C223">
            <v>1.3816681225453829E-4</v>
          </cell>
        </row>
        <row r="224">
          <cell r="A224">
            <v>942</v>
          </cell>
          <cell r="B224">
            <v>361088.80998868594</v>
          </cell>
          <cell r="C224">
            <v>3.002493594478532E-4</v>
          </cell>
        </row>
        <row r="225">
          <cell r="A225">
            <v>948</v>
          </cell>
          <cell r="B225">
            <v>222697.8781261571</v>
          </cell>
          <cell r="C225">
            <v>1.8517576122026555E-4</v>
          </cell>
        </row>
        <row r="226">
          <cell r="A226">
            <v>957</v>
          </cell>
          <cell r="B226">
            <v>76444.658207667046</v>
          </cell>
          <cell r="C226">
            <v>6.3564583075230923E-5</v>
          </cell>
        </row>
        <row r="227">
          <cell r="A227">
            <v>960</v>
          </cell>
          <cell r="B227">
            <v>979393.644106786</v>
          </cell>
          <cell r="C227">
            <v>8.1437670222894774E-4</v>
          </cell>
        </row>
        <row r="228">
          <cell r="A228">
            <v>961</v>
          </cell>
          <cell r="B228">
            <v>966226.89756167075</v>
          </cell>
          <cell r="C228">
            <v>8.0342840611224737E-4</v>
          </cell>
        </row>
        <row r="229">
          <cell r="A229">
            <v>977</v>
          </cell>
          <cell r="B229">
            <v>101915.49892338359</v>
          </cell>
          <cell r="C229">
            <v>8.4743870269790678E-5</v>
          </cell>
        </row>
        <row r="230">
          <cell r="A230">
            <v>999</v>
          </cell>
          <cell r="B230">
            <v>16815044.032200102</v>
          </cell>
          <cell r="C230">
            <v>1.398189603248497E-2</v>
          </cell>
        </row>
      </sheetData>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E4952-7391-43D0-A565-1B2F90715D45}">
  <sheetPr>
    <tabColor theme="6" tint="-0.249977111117893"/>
  </sheetPr>
  <dimension ref="A1:N63"/>
  <sheetViews>
    <sheetView tabSelected="1" topLeftCell="A40" workbookViewId="0">
      <selection activeCell="J24" sqref="J24"/>
    </sheetView>
  </sheetViews>
  <sheetFormatPr defaultRowHeight="14.5" x14ac:dyDescent="0.35"/>
  <cols>
    <col min="4" max="4" width="27.1796875" customWidth="1"/>
    <col min="5" max="5" width="22.26953125" customWidth="1"/>
    <col min="6" max="6" width="18.54296875" customWidth="1"/>
    <col min="8" max="8" width="14.54296875" customWidth="1"/>
    <col min="9" max="9" width="18" customWidth="1"/>
    <col min="10" max="10" width="25.81640625" customWidth="1"/>
    <col min="12" max="12" width="10" bestFit="1" customWidth="1"/>
    <col min="13" max="13" width="16.90625" customWidth="1"/>
    <col min="14" max="14" width="10.81640625" bestFit="1" customWidth="1"/>
  </cols>
  <sheetData>
    <row r="1" spans="1:10" x14ac:dyDescent="0.35">
      <c r="A1" s="96" t="s">
        <v>433</v>
      </c>
      <c r="J1" s="97"/>
    </row>
    <row r="2" spans="1:10" x14ac:dyDescent="0.35">
      <c r="A2" s="96" t="s">
        <v>457</v>
      </c>
      <c r="J2" s="97"/>
    </row>
    <row r="3" spans="1:10" x14ac:dyDescent="0.35">
      <c r="A3" s="98" t="s">
        <v>434</v>
      </c>
      <c r="B3" s="99">
        <v>129</v>
      </c>
      <c r="C3" s="99" t="str">
        <f>VLOOKUP(B3,'[1]A Employer Allocation - No 158'!A4:C318,3,0)</f>
        <v>Dept of Human Resource Mgmt</v>
      </c>
      <c r="D3" s="99"/>
      <c r="E3" s="99"/>
      <c r="F3" s="100" t="s">
        <v>435</v>
      </c>
      <c r="G3" s="101"/>
      <c r="H3" s="101"/>
      <c r="I3" s="101"/>
      <c r="J3" s="102"/>
    </row>
    <row r="4" spans="1:10" ht="34.5" customHeight="1" x14ac:dyDescent="0.35">
      <c r="J4" s="97"/>
    </row>
    <row r="5" spans="1:10" x14ac:dyDescent="0.35">
      <c r="A5" s="103"/>
      <c r="B5" s="103"/>
      <c r="C5" s="103"/>
      <c r="D5" s="103"/>
      <c r="E5" s="103"/>
      <c r="F5" s="103"/>
      <c r="G5" s="103"/>
      <c r="H5" s="103"/>
      <c r="I5" s="103"/>
      <c r="J5" s="97"/>
    </row>
    <row r="6" spans="1:10" x14ac:dyDescent="0.35">
      <c r="J6" s="97"/>
    </row>
    <row r="7" spans="1:10" x14ac:dyDescent="0.35">
      <c r="A7" s="104" t="s">
        <v>489</v>
      </c>
      <c r="J7" s="97"/>
    </row>
    <row r="8" spans="1:10" x14ac:dyDescent="0.35">
      <c r="A8" s="104"/>
      <c r="J8" s="97"/>
    </row>
    <row r="9" spans="1:10" x14ac:dyDescent="0.35">
      <c r="E9" s="178" t="s">
        <v>436</v>
      </c>
      <c r="F9" s="178"/>
      <c r="H9" s="178" t="str">
        <f>"Agency "&amp;$B$3</f>
        <v>Agency 129</v>
      </c>
      <c r="I9" s="178"/>
      <c r="J9" s="97" t="s">
        <v>454</v>
      </c>
    </row>
    <row r="10" spans="1:10" x14ac:dyDescent="0.35">
      <c r="E10" s="105" t="s">
        <v>414</v>
      </c>
      <c r="F10" s="105" t="s">
        <v>415</v>
      </c>
      <c r="G10" s="56"/>
      <c r="H10" s="105" t="s">
        <v>414</v>
      </c>
      <c r="I10" s="105" t="s">
        <v>415</v>
      </c>
      <c r="J10" s="97"/>
    </row>
    <row r="11" spans="1:10" x14ac:dyDescent="0.35">
      <c r="A11" t="s">
        <v>455</v>
      </c>
      <c r="E11" s="106">
        <f>'A Employer Allocation - No 158'!O323</f>
        <v>363415733</v>
      </c>
      <c r="F11" s="106"/>
      <c r="H11" s="106">
        <f>VLOOKUP(B3,'A Employer Allocation - No 158'!A:O,15,0)</f>
        <v>418024</v>
      </c>
      <c r="I11" s="106"/>
      <c r="J11" s="97" t="s">
        <v>437</v>
      </c>
    </row>
    <row r="12" spans="1:10" x14ac:dyDescent="0.35">
      <c r="A12" t="s">
        <v>447</v>
      </c>
      <c r="E12" s="106">
        <f>'I PY Deferred INOUT Flows'!O327</f>
        <v>557535302</v>
      </c>
      <c r="F12" s="106"/>
      <c r="H12" s="106">
        <f>IFERROR(VLOOKUP(B3,'I PY Deferred INOUT Flows'!A:O,15,0),0)</f>
        <v>627524</v>
      </c>
      <c r="I12" s="106"/>
      <c r="J12" s="97" t="s">
        <v>438</v>
      </c>
    </row>
    <row r="13" spans="1:10" x14ac:dyDescent="0.35">
      <c r="A13" s="107" t="s">
        <v>445</v>
      </c>
      <c r="E13" s="106"/>
      <c r="F13" s="108">
        <f>'I PY Deferred INOUT Flows'!I327</f>
        <v>55170830</v>
      </c>
      <c r="H13" s="108"/>
      <c r="I13" s="108">
        <f>IFERROR(VLOOKUP(B3,'I PY Deferred INOUT Flows'!A:O,9,0),0)</f>
        <v>55566</v>
      </c>
      <c r="J13" s="97" t="s">
        <v>439</v>
      </c>
    </row>
    <row r="14" spans="1:10" x14ac:dyDescent="0.35">
      <c r="A14" s="107" t="s">
        <v>458</v>
      </c>
      <c r="E14" s="108"/>
      <c r="F14" s="108">
        <f>+E15-F13</f>
        <v>865780205</v>
      </c>
      <c r="H14" s="108"/>
      <c r="I14" s="108">
        <f>+H15-I13</f>
        <v>989982</v>
      </c>
      <c r="J14" s="97" t="s">
        <v>440</v>
      </c>
    </row>
    <row r="15" spans="1:10" ht="15" thickBot="1" x14ac:dyDescent="0.4">
      <c r="E15" s="109">
        <f>SUM(E11:E14)</f>
        <v>920951035</v>
      </c>
      <c r="F15" s="109">
        <f>SUM(F11:F14)</f>
        <v>920951035</v>
      </c>
      <c r="H15" s="109">
        <f>SUM(H11:H14)</f>
        <v>1045548</v>
      </c>
      <c r="I15" s="109">
        <f>SUM(I11:I14)</f>
        <v>1045548</v>
      </c>
      <c r="J15" s="97"/>
    </row>
    <row r="16" spans="1:10" ht="15" thickTop="1" x14ac:dyDescent="0.35">
      <c r="E16" s="110"/>
      <c r="F16" s="110"/>
      <c r="H16" s="110"/>
      <c r="I16" s="110"/>
      <c r="J16" s="97"/>
    </row>
    <row r="17" spans="1:14" x14ac:dyDescent="0.35">
      <c r="A17" s="111" t="s">
        <v>459</v>
      </c>
      <c r="E17" s="106"/>
      <c r="F17" s="108"/>
      <c r="H17" s="108"/>
      <c r="I17" s="108"/>
      <c r="J17" s="97"/>
    </row>
    <row r="18" spans="1:14" x14ac:dyDescent="0.35">
      <c r="A18" s="112" t="s">
        <v>460</v>
      </c>
      <c r="B18" s="113"/>
      <c r="C18" s="113"/>
      <c r="D18" s="113"/>
      <c r="E18" s="114">
        <f>E11-E29</f>
        <v>323678987</v>
      </c>
      <c r="F18" s="115"/>
      <c r="G18" s="113"/>
      <c r="H18" s="115">
        <f>H11-H29</f>
        <v>372316.16985136637</v>
      </c>
      <c r="I18" s="115"/>
      <c r="J18" s="113" t="s">
        <v>441</v>
      </c>
    </row>
    <row r="19" spans="1:14" x14ac:dyDescent="0.35">
      <c r="A19" s="112" t="s">
        <v>461</v>
      </c>
      <c r="B19" s="113"/>
      <c r="C19" s="113"/>
      <c r="D19" s="113"/>
      <c r="E19" s="176">
        <f>'Schedule H'!J323</f>
        <v>39736746</v>
      </c>
      <c r="F19" s="115"/>
      <c r="G19" s="113"/>
      <c r="H19" s="176">
        <f>H29</f>
        <v>45707.830148633635</v>
      </c>
      <c r="I19" s="115"/>
      <c r="J19" s="113" t="s">
        <v>442</v>
      </c>
    </row>
    <row r="20" spans="1:14" x14ac:dyDescent="0.35">
      <c r="A20" s="107" t="s">
        <v>488</v>
      </c>
      <c r="E20" s="106">
        <f>'A Employer Allocation - No 158'!O323</f>
        <v>363415733</v>
      </c>
      <c r="F20" s="106"/>
      <c r="H20" s="106">
        <f>VLOOKUP(B3,'A Employer Allocation - No 158'!A:O,15,0)</f>
        <v>418024</v>
      </c>
      <c r="I20" s="108"/>
      <c r="J20" s="97" t="s">
        <v>437</v>
      </c>
      <c r="M20" s="110"/>
      <c r="N20" s="110"/>
    </row>
    <row r="21" spans="1:14" x14ac:dyDescent="0.35">
      <c r="A21" s="107"/>
      <c r="E21" s="106"/>
      <c r="F21" s="108"/>
      <c r="H21" s="108"/>
      <c r="I21" s="108"/>
      <c r="J21" s="97"/>
    </row>
    <row r="22" spans="1:14" x14ac:dyDescent="0.35">
      <c r="A22" s="104" t="s">
        <v>462</v>
      </c>
      <c r="E22" s="110"/>
      <c r="F22" s="110"/>
      <c r="H22" s="110"/>
      <c r="I22" s="110"/>
      <c r="J22" s="97"/>
    </row>
    <row r="23" spans="1:14" x14ac:dyDescent="0.35">
      <c r="A23" s="111"/>
      <c r="F23" s="110"/>
      <c r="J23" s="97"/>
    </row>
    <row r="24" spans="1:14" x14ac:dyDescent="0.35">
      <c r="A24" s="103"/>
      <c r="B24" s="103"/>
      <c r="C24" s="103"/>
      <c r="D24" s="103"/>
      <c r="E24" s="103"/>
      <c r="F24" s="103"/>
      <c r="G24" s="103"/>
      <c r="H24" s="103"/>
      <c r="I24" s="103"/>
      <c r="J24" s="97"/>
    </row>
    <row r="25" spans="1:14" x14ac:dyDescent="0.35">
      <c r="A25" s="104" t="s">
        <v>490</v>
      </c>
      <c r="J25" s="97"/>
    </row>
    <row r="26" spans="1:14" x14ac:dyDescent="0.35">
      <c r="J26" s="97"/>
    </row>
    <row r="27" spans="1:14" x14ac:dyDescent="0.35">
      <c r="E27" s="178" t="s">
        <v>436</v>
      </c>
      <c r="F27" s="178"/>
      <c r="H27" s="178" t="str">
        <f>"Agency "&amp;$B$3</f>
        <v>Agency 129</v>
      </c>
      <c r="I27" s="178"/>
      <c r="J27" s="97"/>
    </row>
    <row r="28" spans="1:14" x14ac:dyDescent="0.35">
      <c r="E28" s="105" t="s">
        <v>414</v>
      </c>
      <c r="F28" s="105" t="s">
        <v>415</v>
      </c>
      <c r="G28" s="56"/>
      <c r="H28" s="105" t="s">
        <v>414</v>
      </c>
      <c r="I28" s="105" t="s">
        <v>415</v>
      </c>
      <c r="J28" s="97"/>
    </row>
    <row r="29" spans="1:14" x14ac:dyDescent="0.35">
      <c r="A29" t="s">
        <v>452</v>
      </c>
      <c r="E29" s="106">
        <f>'Schedule H'!J323</f>
        <v>39736746</v>
      </c>
      <c r="H29" s="106">
        <f>VLOOKUP(B3,'Schedule H'!A:J,10,0)</f>
        <v>45707.830148633635</v>
      </c>
      <c r="J29" s="97" t="s">
        <v>442</v>
      </c>
    </row>
    <row r="30" spans="1:14" x14ac:dyDescent="0.35">
      <c r="A30" s="107" t="s">
        <v>445</v>
      </c>
      <c r="F30" s="110">
        <f>E29</f>
        <v>39736746</v>
      </c>
      <c r="I30" s="110">
        <f>H29</f>
        <v>45707.830148633635</v>
      </c>
      <c r="J30" s="97"/>
    </row>
    <row r="31" spans="1:14" x14ac:dyDescent="0.35">
      <c r="J31" s="97"/>
    </row>
    <row r="32" spans="1:14" ht="28.5" customHeight="1" x14ac:dyDescent="0.35">
      <c r="A32" s="180" t="s">
        <v>492</v>
      </c>
      <c r="B32" s="180"/>
      <c r="C32" s="180"/>
      <c r="D32" s="180"/>
      <c r="E32" s="180"/>
      <c r="F32" s="180"/>
      <c r="G32" s="180"/>
      <c r="H32" s="180"/>
      <c r="I32" s="180"/>
      <c r="J32" s="116"/>
    </row>
    <row r="33" spans="1:13" x14ac:dyDescent="0.35">
      <c r="F33" s="110"/>
      <c r="J33" s="97"/>
    </row>
    <row r="34" spans="1:13" x14ac:dyDescent="0.35">
      <c r="A34" s="103"/>
      <c r="B34" s="103"/>
      <c r="C34" s="103"/>
      <c r="D34" s="103"/>
      <c r="E34" s="103"/>
      <c r="F34" s="103"/>
      <c r="G34" s="103"/>
      <c r="H34" s="103"/>
      <c r="I34" s="103"/>
      <c r="J34" s="97"/>
    </row>
    <row r="35" spans="1:13" x14ac:dyDescent="0.35">
      <c r="A35" s="104" t="s">
        <v>463</v>
      </c>
      <c r="J35" s="97"/>
    </row>
    <row r="36" spans="1:13" x14ac:dyDescent="0.35">
      <c r="A36" s="104"/>
      <c r="J36" s="97"/>
    </row>
    <row r="37" spans="1:13" x14ac:dyDescent="0.35">
      <c r="E37" s="178" t="s">
        <v>436</v>
      </c>
      <c r="F37" s="178"/>
      <c r="H37" s="178" t="str">
        <f>"Agency "&amp;$B$3</f>
        <v>Agency 129</v>
      </c>
      <c r="I37" s="178"/>
      <c r="J37" s="97"/>
    </row>
    <row r="38" spans="1:13" x14ac:dyDescent="0.35">
      <c r="E38" s="105" t="s">
        <v>414</v>
      </c>
      <c r="F38" s="105" t="s">
        <v>415</v>
      </c>
      <c r="G38" s="56"/>
      <c r="H38" s="105" t="s">
        <v>414</v>
      </c>
      <c r="I38" s="105" t="s">
        <v>415</v>
      </c>
      <c r="J38" s="97"/>
    </row>
    <row r="39" spans="1:13" x14ac:dyDescent="0.35">
      <c r="A39" t="s">
        <v>458</v>
      </c>
      <c r="E39" s="117">
        <f>F14</f>
        <v>865780205</v>
      </c>
      <c r="F39" s="56"/>
      <c r="G39" s="56"/>
      <c r="H39" s="117">
        <f>I14</f>
        <v>989982</v>
      </c>
      <c r="I39" s="56"/>
      <c r="J39" s="97" t="s">
        <v>443</v>
      </c>
    </row>
    <row r="40" spans="1:13" x14ac:dyDescent="0.35">
      <c r="A40" t="s">
        <v>452</v>
      </c>
      <c r="E40" s="106"/>
      <c r="F40" s="106">
        <f>-'B OPEB Expense'!P322</f>
        <v>182605925</v>
      </c>
      <c r="H40" s="106"/>
      <c r="I40" s="106">
        <f>-VLOOKUP(B3,'B OPEB Expense'!B:P,15,FALSE)</f>
        <v>198098</v>
      </c>
      <c r="J40" s="97" t="s">
        <v>444</v>
      </c>
    </row>
    <row r="41" spans="1:13" x14ac:dyDescent="0.35">
      <c r="A41" t="s">
        <v>464</v>
      </c>
      <c r="E41" s="106">
        <f>'E Deferred InOutFlows'!I330</f>
        <v>56677934</v>
      </c>
      <c r="F41" s="106"/>
      <c r="H41" s="106">
        <f>VLOOKUP(B3,'E Deferred InOutFlows'!A:I,9,0)</f>
        <v>38742</v>
      </c>
      <c r="I41" s="106"/>
      <c r="J41" s="97" t="s">
        <v>446</v>
      </c>
    </row>
    <row r="42" spans="1:13" x14ac:dyDescent="0.35">
      <c r="A42" s="107" t="s">
        <v>465</v>
      </c>
      <c r="E42" s="106"/>
      <c r="F42" s="108">
        <f>'E Deferred InOutFlows'!O330</f>
        <v>348195707</v>
      </c>
      <c r="H42" s="108"/>
      <c r="I42" s="108">
        <f>VLOOKUP(B3,'E Deferred InOutFlows'!A:O,15,0)</f>
        <v>396484</v>
      </c>
      <c r="J42" s="97" t="s">
        <v>448</v>
      </c>
    </row>
    <row r="43" spans="1:13" ht="15" thickBot="1" x14ac:dyDescent="0.4">
      <c r="A43" s="107" t="s">
        <v>466</v>
      </c>
      <c r="E43" s="106"/>
      <c r="F43" s="118">
        <f>-'C Liability Recon'!P322</f>
        <v>39736746</v>
      </c>
      <c r="H43" s="108"/>
      <c r="I43" s="108">
        <f>-VLOOKUP(B3,'C Liability Recon'!A:P,16,0)</f>
        <v>44047</v>
      </c>
      <c r="J43" s="97" t="s">
        <v>449</v>
      </c>
    </row>
    <row r="44" spans="1:13" ht="43.5" x14ac:dyDescent="0.35">
      <c r="A44" s="107" t="s">
        <v>467</v>
      </c>
      <c r="E44" s="108"/>
      <c r="F44" s="108">
        <f>'A Employer Allocation - No 158'!I323-'Schedule H'!G323</f>
        <v>324019669</v>
      </c>
      <c r="H44" s="108"/>
      <c r="I44" s="108">
        <f>VLOOKUP(B3,'A Employer Allocation - No 158'!A:I,9,FALSE)-VLOOKUP(B3,'Schedule H'!A1:G326,7,FALSE)</f>
        <v>359168.44249759725</v>
      </c>
      <c r="J44" s="119" t="s">
        <v>450</v>
      </c>
    </row>
    <row r="45" spans="1:13" x14ac:dyDescent="0.35">
      <c r="A45" s="107" t="s">
        <v>468</v>
      </c>
      <c r="E45" s="120"/>
      <c r="F45" s="120">
        <f>E56</f>
        <v>27900092</v>
      </c>
      <c r="H45" s="120"/>
      <c r="I45" s="120">
        <f>H56</f>
        <v>30926.557502402742</v>
      </c>
      <c r="J45" s="97" t="s">
        <v>451</v>
      </c>
    </row>
    <row r="46" spans="1:13" ht="15" thickBot="1" x14ac:dyDescent="0.4">
      <c r="E46" s="109">
        <f>SUM(E39:E45)</f>
        <v>922458139</v>
      </c>
      <c r="F46" s="109">
        <f>SUM(F40:F45)</f>
        <v>922458139</v>
      </c>
      <c r="H46" s="109">
        <f>SUM(H39:H45)</f>
        <v>1028724</v>
      </c>
      <c r="I46" s="109">
        <f>SUM(I40:I45)</f>
        <v>1028724</v>
      </c>
      <c r="J46" s="97"/>
      <c r="M46" s="177"/>
    </row>
    <row r="47" spans="1:13" ht="15" thickTop="1" x14ac:dyDescent="0.35">
      <c r="E47" s="110"/>
      <c r="F47" s="110">
        <f>E46-F46</f>
        <v>0</v>
      </c>
      <c r="H47" s="110"/>
      <c r="I47" s="121">
        <f>H46-I46</f>
        <v>0</v>
      </c>
      <c r="J47" s="97"/>
    </row>
    <row r="48" spans="1:13" x14ac:dyDescent="0.35">
      <c r="A48" s="104" t="s">
        <v>491</v>
      </c>
      <c r="E48" s="106"/>
      <c r="F48" s="108"/>
      <c r="H48" s="108"/>
      <c r="I48" s="108"/>
      <c r="J48" s="97"/>
    </row>
    <row r="49" spans="1:10" x14ac:dyDescent="0.35">
      <c r="A49" s="104" t="s">
        <v>469</v>
      </c>
      <c r="E49" s="110"/>
      <c r="F49" s="110"/>
      <c r="H49" s="110"/>
      <c r="I49" s="110"/>
      <c r="J49" s="97"/>
    </row>
    <row r="50" spans="1:10" x14ac:dyDescent="0.35">
      <c r="E50" s="110"/>
      <c r="F50" s="110"/>
      <c r="H50" s="110"/>
      <c r="I50" s="110"/>
      <c r="J50" s="97"/>
    </row>
    <row r="51" spans="1:10" x14ac:dyDescent="0.35">
      <c r="A51" s="103"/>
      <c r="B51" s="103"/>
      <c r="C51" s="103"/>
      <c r="D51" s="103"/>
      <c r="E51" s="103"/>
      <c r="F51" s="103"/>
      <c r="G51" s="103"/>
      <c r="H51" s="103"/>
      <c r="I51" s="103"/>
      <c r="J51" s="97"/>
    </row>
    <row r="52" spans="1:10" x14ac:dyDescent="0.35">
      <c r="A52" s="104" t="s">
        <v>470</v>
      </c>
      <c r="J52" s="97"/>
    </row>
    <row r="53" spans="1:10" x14ac:dyDescent="0.35">
      <c r="J53" s="97"/>
    </row>
    <row r="54" spans="1:10" x14ac:dyDescent="0.35">
      <c r="E54" s="178" t="s">
        <v>436</v>
      </c>
      <c r="F54" s="178"/>
      <c r="H54" s="178" t="str">
        <f>"Agency "&amp;$B$3</f>
        <v>Agency 129</v>
      </c>
      <c r="I54" s="178"/>
      <c r="J54" s="97"/>
    </row>
    <row r="55" spans="1:10" x14ac:dyDescent="0.35">
      <c r="E55" s="105" t="s">
        <v>414</v>
      </c>
      <c r="F55" s="105" t="s">
        <v>415</v>
      </c>
      <c r="G55" s="56"/>
      <c r="H55" s="105" t="s">
        <v>414</v>
      </c>
      <c r="I55" s="105" t="s">
        <v>415</v>
      </c>
      <c r="J55" s="97"/>
    </row>
    <row r="56" spans="1:10" x14ac:dyDescent="0.35">
      <c r="A56" t="s">
        <v>464</v>
      </c>
      <c r="E56" s="106">
        <f>'Schedule H'!G323</f>
        <v>27900092</v>
      </c>
      <c r="H56" s="106">
        <f>VLOOKUP(B3,'Schedule H'!A:G,7,0)</f>
        <v>30926.557502402742</v>
      </c>
      <c r="J56" s="97" t="s">
        <v>451</v>
      </c>
    </row>
    <row r="57" spans="1:10" x14ac:dyDescent="0.35">
      <c r="A57" s="107" t="s">
        <v>471</v>
      </c>
      <c r="F57" s="110">
        <f>E56</f>
        <v>27900092</v>
      </c>
      <c r="I57" s="110">
        <f>H56</f>
        <v>30926.557502402742</v>
      </c>
      <c r="J57" s="97"/>
    </row>
    <row r="58" spans="1:10" x14ac:dyDescent="0.35">
      <c r="J58" s="97"/>
    </row>
    <row r="59" spans="1:10" ht="56.25" customHeight="1" x14ac:dyDescent="0.35">
      <c r="A59" s="179" t="s">
        <v>472</v>
      </c>
      <c r="B59" s="179"/>
      <c r="C59" s="179"/>
      <c r="D59" s="179"/>
      <c r="E59" s="179"/>
      <c r="F59" s="179"/>
      <c r="G59" s="179"/>
      <c r="H59" s="179"/>
      <c r="I59" s="179"/>
      <c r="J59" s="102"/>
    </row>
    <row r="60" spans="1:10" x14ac:dyDescent="0.35">
      <c r="A60" s="122"/>
      <c r="B60" s="101"/>
      <c r="C60" s="101"/>
      <c r="D60" s="101"/>
      <c r="E60" s="101"/>
      <c r="F60" s="101"/>
      <c r="G60" s="101"/>
      <c r="H60" s="101"/>
      <c r="I60" s="101"/>
      <c r="J60" s="102"/>
    </row>
    <row r="61" spans="1:10" x14ac:dyDescent="0.35">
      <c r="A61" s="104" t="s">
        <v>453</v>
      </c>
      <c r="B61" s="101"/>
      <c r="C61" s="101"/>
      <c r="D61" s="101"/>
      <c r="E61" s="101"/>
      <c r="F61" s="101"/>
      <c r="G61" s="101"/>
      <c r="H61" s="101"/>
      <c r="I61" s="101"/>
      <c r="J61" s="102"/>
    </row>
    <row r="62" spans="1:10" x14ac:dyDescent="0.35">
      <c r="A62" s="101"/>
      <c r="B62" s="101"/>
      <c r="C62" s="101"/>
      <c r="D62" s="101"/>
      <c r="E62" s="101"/>
      <c r="F62" s="101"/>
      <c r="G62" s="101"/>
      <c r="H62" s="101"/>
      <c r="I62" s="101"/>
      <c r="J62" s="102"/>
    </row>
    <row r="63" spans="1:10" x14ac:dyDescent="0.35">
      <c r="A63" s="101"/>
      <c r="B63" s="101"/>
      <c r="C63" s="101"/>
      <c r="D63" s="101"/>
      <c r="E63" s="101"/>
      <c r="F63" s="101"/>
      <c r="G63" s="101"/>
      <c r="H63" s="101"/>
      <c r="I63" s="101"/>
      <c r="J63" s="102"/>
    </row>
  </sheetData>
  <mergeCells count="10">
    <mergeCell ref="E54:F54"/>
    <mergeCell ref="H54:I54"/>
    <mergeCell ref="A59:I59"/>
    <mergeCell ref="E9:F9"/>
    <mergeCell ref="H9:I9"/>
    <mergeCell ref="E27:F27"/>
    <mergeCell ref="H27:I27"/>
    <mergeCell ref="A32:I32"/>
    <mergeCell ref="E37:F37"/>
    <mergeCell ref="H37:I37"/>
  </mergeCells>
  <pageMargins left="0.7" right="0.7" top="0.75" bottom="0.75" header="0.3" footer="0.3"/>
  <drawing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C5E43808-7B02-4D3A-ADD9-3C20852A3BC5}">
          <x14:formula1>
            <xm:f>'A Employer Allocation - No 158'!$A$6:$A$321</xm:f>
          </x14:formula1>
          <xm:sqref>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C0B91D-CB67-4408-BBF7-4CD1F5ED750B}">
  <sheetPr codeName="Sheet5">
    <tabColor theme="6" tint="-0.249977111117893"/>
    <pageSetUpPr fitToPage="1"/>
  </sheetPr>
  <dimension ref="A1:W325"/>
  <sheetViews>
    <sheetView showGridLines="0" zoomScale="85" zoomScaleNormal="85" workbookViewId="0">
      <pane xSplit="4" ySplit="5" topLeftCell="E283" activePane="bottomRight" state="frozen"/>
      <selection sqref="A1:V314"/>
      <selection pane="topRight" sqref="A1:V314"/>
      <selection pane="bottomLeft" sqref="A1:V314"/>
      <selection pane="bottomRight" activeCell="I323" sqref="I323"/>
    </sheetView>
  </sheetViews>
  <sheetFormatPr defaultColWidth="9.1796875" defaultRowHeight="12.5" x14ac:dyDescent="0.25"/>
  <cols>
    <col min="1" max="1" width="10.453125" style="2" bestFit="1" customWidth="1"/>
    <col min="2" max="2" width="1.453125" style="2" customWidth="1"/>
    <col min="3" max="3" width="54.26953125" style="2" bestFit="1" customWidth="1"/>
    <col min="4" max="4" width="1.453125" style="2" customWidth="1"/>
    <col min="5" max="5" width="18" style="2" bestFit="1" customWidth="1"/>
    <col min="6" max="6" width="1.453125" style="2" customWidth="1"/>
    <col min="7" max="7" width="10.453125" style="2" bestFit="1" customWidth="1"/>
    <col min="8" max="8" width="1.26953125" style="2" customWidth="1"/>
    <col min="9" max="9" width="16.1796875" style="2" customWidth="1"/>
    <col min="10" max="10" width="1.26953125" style="2" customWidth="1"/>
    <col min="11" max="11" width="14.7265625" style="2" customWidth="1"/>
    <col min="12" max="12" width="4" style="2" customWidth="1"/>
    <col min="13" max="13" width="10.453125" style="2" bestFit="1" customWidth="1"/>
    <col min="14" max="14" width="1.453125" style="2" customWidth="1"/>
    <col min="15" max="15" width="15.54296875" style="2" customWidth="1"/>
    <col min="16" max="16" width="2.26953125" style="2" customWidth="1"/>
    <col min="17" max="18" width="18" style="2" bestFit="1" customWidth="1"/>
    <col min="19" max="20" width="16.26953125" style="2" bestFit="1" customWidth="1"/>
    <col min="21" max="22" width="18" style="2" bestFit="1" customWidth="1"/>
    <col min="23" max="16384" width="9.1796875" style="2"/>
  </cols>
  <sheetData>
    <row r="1" spans="1:23" ht="15.5" x14ac:dyDescent="0.35">
      <c r="A1" s="1" t="s">
        <v>0</v>
      </c>
      <c r="E1" s="3" t="s">
        <v>1</v>
      </c>
      <c r="F1" s="3"/>
      <c r="G1" s="3" t="s">
        <v>2</v>
      </c>
      <c r="H1" s="3"/>
      <c r="I1" s="3" t="s">
        <v>3</v>
      </c>
      <c r="J1" s="3"/>
      <c r="K1" s="3" t="s">
        <v>4</v>
      </c>
      <c r="L1" s="3"/>
      <c r="M1" s="3" t="s">
        <v>5</v>
      </c>
      <c r="N1" s="3"/>
      <c r="O1" s="3" t="s">
        <v>6</v>
      </c>
      <c r="Q1" s="3" t="s">
        <v>7</v>
      </c>
      <c r="R1" s="3" t="s">
        <v>8</v>
      </c>
      <c r="S1" s="3" t="s">
        <v>9</v>
      </c>
      <c r="T1" s="3" t="s">
        <v>10</v>
      </c>
      <c r="U1" s="3" t="s">
        <v>11</v>
      </c>
      <c r="V1" s="3" t="s">
        <v>12</v>
      </c>
    </row>
    <row r="2" spans="1:23" ht="13" x14ac:dyDescent="0.3">
      <c r="E2" s="181" t="s">
        <v>424</v>
      </c>
      <c r="F2" s="181"/>
      <c r="G2" s="181"/>
      <c r="H2" s="181"/>
      <c r="I2" s="181"/>
      <c r="J2" s="4"/>
      <c r="K2" s="181" t="s">
        <v>419</v>
      </c>
      <c r="L2" s="181"/>
      <c r="M2" s="181"/>
      <c r="N2" s="181"/>
      <c r="O2" s="181"/>
    </row>
    <row r="3" spans="1:23" x14ac:dyDescent="0.25">
      <c r="E3" s="5" t="s">
        <v>13</v>
      </c>
      <c r="G3" s="5" t="s">
        <v>14</v>
      </c>
      <c r="I3" s="5" t="s">
        <v>15</v>
      </c>
      <c r="K3" s="5" t="s">
        <v>13</v>
      </c>
      <c r="M3" s="5" t="s">
        <v>14</v>
      </c>
      <c r="O3" s="5" t="s">
        <v>15</v>
      </c>
      <c r="Q3" s="182" t="s">
        <v>16</v>
      </c>
      <c r="R3" s="182"/>
      <c r="S3" s="182"/>
      <c r="T3" s="182" t="s">
        <v>17</v>
      </c>
      <c r="U3" s="182"/>
      <c r="V3" s="182"/>
    </row>
    <row r="4" spans="1:23" s="10" customFormat="1" x14ac:dyDescent="0.25">
      <c r="A4" s="6" t="s">
        <v>18</v>
      </c>
      <c r="B4" s="7"/>
      <c r="C4" s="6" t="s">
        <v>13</v>
      </c>
      <c r="D4" s="8"/>
      <c r="E4" s="9" t="s">
        <v>19</v>
      </c>
      <c r="F4" s="7"/>
      <c r="G4" s="9" t="s">
        <v>20</v>
      </c>
      <c r="H4" s="2"/>
      <c r="I4" s="9" t="s">
        <v>21</v>
      </c>
      <c r="J4" s="2"/>
      <c r="K4" s="9" t="s">
        <v>19</v>
      </c>
      <c r="L4" s="7"/>
      <c r="M4" s="9" t="s">
        <v>20</v>
      </c>
      <c r="N4" s="7"/>
      <c r="O4" s="9" t="s">
        <v>21</v>
      </c>
      <c r="Q4" s="9" t="s">
        <v>22</v>
      </c>
      <c r="R4" s="9" t="s">
        <v>23</v>
      </c>
      <c r="S4" s="9" t="s">
        <v>24</v>
      </c>
      <c r="T4" s="9" t="s">
        <v>22</v>
      </c>
      <c r="U4" s="9" t="s">
        <v>23</v>
      </c>
      <c r="V4" s="9" t="s">
        <v>24</v>
      </c>
    </row>
    <row r="5" spans="1:23" x14ac:dyDescent="0.25">
      <c r="D5" s="11"/>
      <c r="E5" s="12"/>
      <c r="F5" s="12"/>
      <c r="G5" s="12"/>
      <c r="H5" s="12"/>
      <c r="I5" s="12"/>
      <c r="J5" s="12"/>
      <c r="K5" s="12"/>
      <c r="L5" s="12"/>
      <c r="M5" s="12"/>
      <c r="N5" s="12"/>
      <c r="O5" s="12"/>
      <c r="P5" s="12"/>
      <c r="Q5" s="12"/>
      <c r="R5" s="12"/>
      <c r="S5" s="12"/>
      <c r="T5" s="12"/>
      <c r="U5" s="12"/>
      <c r="V5" s="12"/>
    </row>
    <row r="6" spans="1:23" x14ac:dyDescent="0.25">
      <c r="A6" s="68">
        <v>5</v>
      </c>
      <c r="B6" s="78"/>
      <c r="C6" s="78" t="s">
        <v>25</v>
      </c>
      <c r="D6" s="80"/>
      <c r="E6" s="64">
        <v>0</v>
      </c>
      <c r="F6" s="80"/>
      <c r="G6" s="91">
        <v>0</v>
      </c>
      <c r="H6" s="63"/>
      <c r="I6" s="64">
        <v>0</v>
      </c>
      <c r="J6" s="63"/>
      <c r="K6" s="64">
        <v>0</v>
      </c>
      <c r="L6" s="80"/>
      <c r="M6" s="91">
        <v>0</v>
      </c>
      <c r="N6" s="80"/>
      <c r="O6" s="64">
        <v>0</v>
      </c>
      <c r="P6" s="63"/>
      <c r="Q6" s="64">
        <v>0</v>
      </c>
      <c r="R6" s="64">
        <v>0</v>
      </c>
      <c r="S6" s="64">
        <v>0</v>
      </c>
      <c r="T6" s="64">
        <v>0</v>
      </c>
      <c r="U6" s="64">
        <v>0</v>
      </c>
      <c r="V6" s="64">
        <v>0</v>
      </c>
      <c r="W6" s="63"/>
    </row>
    <row r="7" spans="1:23" x14ac:dyDescent="0.25">
      <c r="A7" s="68">
        <v>6</v>
      </c>
      <c r="B7" s="78"/>
      <c r="C7" s="78" t="s">
        <v>26</v>
      </c>
      <c r="D7" s="80"/>
      <c r="E7" s="61">
        <v>0</v>
      </c>
      <c r="F7" s="80"/>
      <c r="G7" s="91">
        <v>0</v>
      </c>
      <c r="H7" s="63"/>
      <c r="I7" s="61">
        <v>0</v>
      </c>
      <c r="J7" s="63"/>
      <c r="K7" s="61">
        <v>0</v>
      </c>
      <c r="L7" s="80"/>
      <c r="M7" s="91">
        <v>0</v>
      </c>
      <c r="N7" s="80"/>
      <c r="O7" s="61">
        <v>0</v>
      </c>
      <c r="P7" s="63"/>
      <c r="Q7" s="61">
        <v>0</v>
      </c>
      <c r="R7" s="61">
        <v>0</v>
      </c>
      <c r="S7" s="61">
        <v>0</v>
      </c>
      <c r="T7" s="61">
        <v>0</v>
      </c>
      <c r="U7" s="61">
        <v>0</v>
      </c>
      <c r="V7" s="61">
        <v>0</v>
      </c>
      <c r="W7" s="63"/>
    </row>
    <row r="8" spans="1:23" x14ac:dyDescent="0.25">
      <c r="A8" s="68">
        <v>7</v>
      </c>
      <c r="B8" s="78"/>
      <c r="C8" s="78" t="s">
        <v>27</v>
      </c>
      <c r="D8" s="80"/>
      <c r="E8" s="61">
        <v>0</v>
      </c>
      <c r="F8" s="80"/>
      <c r="G8" s="91">
        <v>0</v>
      </c>
      <c r="H8" s="63"/>
      <c r="I8" s="61">
        <v>0</v>
      </c>
      <c r="J8" s="63"/>
      <c r="K8" s="61">
        <v>0</v>
      </c>
      <c r="L8" s="80"/>
      <c r="M8" s="91">
        <v>0</v>
      </c>
      <c r="N8" s="80"/>
      <c r="O8" s="61">
        <v>0</v>
      </c>
      <c r="P8" s="63"/>
      <c r="Q8" s="61">
        <v>0</v>
      </c>
      <c r="R8" s="61">
        <v>0</v>
      </c>
      <c r="S8" s="61">
        <v>0</v>
      </c>
      <c r="T8" s="61">
        <v>0</v>
      </c>
      <c r="U8" s="61">
        <v>0</v>
      </c>
      <c r="V8" s="61">
        <v>0</v>
      </c>
      <c r="W8" s="63"/>
    </row>
    <row r="9" spans="1:23" x14ac:dyDescent="0.25">
      <c r="A9" s="68">
        <v>47</v>
      </c>
      <c r="B9" s="78"/>
      <c r="C9" s="78" t="s">
        <v>28</v>
      </c>
      <c r="D9" s="80"/>
      <c r="E9" s="61">
        <v>0</v>
      </c>
      <c r="F9" s="80"/>
      <c r="G9" s="91">
        <v>0</v>
      </c>
      <c r="H9" s="63"/>
      <c r="I9" s="61">
        <v>0</v>
      </c>
      <c r="J9" s="63"/>
      <c r="K9" s="61">
        <v>0</v>
      </c>
      <c r="L9" s="80"/>
      <c r="M9" s="91">
        <v>0</v>
      </c>
      <c r="N9" s="80"/>
      <c r="O9" s="61">
        <v>0</v>
      </c>
      <c r="P9" s="63"/>
      <c r="Q9" s="61">
        <v>0</v>
      </c>
      <c r="R9" s="61">
        <v>0</v>
      </c>
      <c r="S9" s="61">
        <v>0</v>
      </c>
      <c r="T9" s="61">
        <v>0</v>
      </c>
      <c r="U9" s="61">
        <v>0</v>
      </c>
      <c r="V9" s="61">
        <v>0</v>
      </c>
      <c r="W9" s="63"/>
    </row>
    <row r="10" spans="1:23" x14ac:dyDescent="0.25">
      <c r="A10" s="68">
        <v>48</v>
      </c>
      <c r="B10" s="78"/>
      <c r="C10" s="78" t="s">
        <v>29</v>
      </c>
      <c r="D10" s="80"/>
      <c r="E10" s="61">
        <v>0</v>
      </c>
      <c r="F10" s="80"/>
      <c r="G10" s="91">
        <v>0</v>
      </c>
      <c r="H10" s="63"/>
      <c r="I10" s="61">
        <v>0</v>
      </c>
      <c r="J10" s="63"/>
      <c r="K10" s="61">
        <v>0</v>
      </c>
      <c r="L10" s="80"/>
      <c r="M10" s="91">
        <v>0</v>
      </c>
      <c r="N10" s="80"/>
      <c r="O10" s="61">
        <v>0</v>
      </c>
      <c r="P10" s="63"/>
      <c r="Q10" s="61">
        <v>0</v>
      </c>
      <c r="R10" s="61">
        <v>0</v>
      </c>
      <c r="S10" s="61">
        <v>0</v>
      </c>
      <c r="T10" s="61">
        <v>0</v>
      </c>
      <c r="U10" s="61">
        <v>0</v>
      </c>
      <c r="V10" s="61">
        <v>0</v>
      </c>
      <c r="W10" s="63"/>
    </row>
    <row r="11" spans="1:23" x14ac:dyDescent="0.25">
      <c r="A11" s="68">
        <v>90</v>
      </c>
      <c r="B11" s="78"/>
      <c r="C11" s="78" t="s">
        <v>30</v>
      </c>
      <c r="D11" s="80"/>
      <c r="E11" s="61">
        <v>58331.971098544949</v>
      </c>
      <c r="F11" s="80"/>
      <c r="G11" s="91">
        <v>4.85036823994008E-5</v>
      </c>
      <c r="H11" s="63"/>
      <c r="I11" s="61">
        <v>17070</v>
      </c>
      <c r="J11" s="63"/>
      <c r="K11" s="61">
        <v>61848</v>
      </c>
      <c r="L11" s="80"/>
      <c r="M11" s="91">
        <v>5.1267168306226732E-5</v>
      </c>
      <c r="N11" s="80"/>
      <c r="O11" s="61">
        <v>18633</v>
      </c>
      <c r="P11" s="63"/>
      <c r="Q11" s="61">
        <v>18079</v>
      </c>
      <c r="R11" s="61">
        <v>17070</v>
      </c>
      <c r="S11" s="61">
        <v>16107</v>
      </c>
      <c r="T11" s="61">
        <v>15529</v>
      </c>
      <c r="U11" s="61">
        <v>17070</v>
      </c>
      <c r="V11" s="61">
        <v>18858</v>
      </c>
      <c r="W11" s="63"/>
    </row>
    <row r="12" spans="1:23" x14ac:dyDescent="0.25">
      <c r="A12" s="68">
        <v>91</v>
      </c>
      <c r="B12" s="78"/>
      <c r="C12" s="78" t="s">
        <v>31</v>
      </c>
      <c r="D12" s="80"/>
      <c r="E12" s="61">
        <v>44805.702376391178</v>
      </c>
      <c r="F12" s="80"/>
      <c r="G12" s="91">
        <v>3.7256439595965671E-5</v>
      </c>
      <c r="H12" s="63"/>
      <c r="I12" s="61">
        <v>13112</v>
      </c>
      <c r="J12" s="63"/>
      <c r="K12" s="61">
        <v>45053</v>
      </c>
      <c r="L12" s="80"/>
      <c r="M12" s="91">
        <v>3.7345423193966384E-5</v>
      </c>
      <c r="N12" s="80"/>
      <c r="O12" s="61">
        <v>13572</v>
      </c>
      <c r="P12" s="63"/>
      <c r="Q12" s="61">
        <v>13887</v>
      </c>
      <c r="R12" s="61">
        <v>13112</v>
      </c>
      <c r="S12" s="61">
        <v>12372</v>
      </c>
      <c r="T12" s="61">
        <v>11928</v>
      </c>
      <c r="U12" s="61">
        <v>13112</v>
      </c>
      <c r="V12" s="61">
        <v>14485</v>
      </c>
      <c r="W12" s="63"/>
    </row>
    <row r="13" spans="1:23" x14ac:dyDescent="0.25">
      <c r="A13" s="68">
        <v>100</v>
      </c>
      <c r="B13" s="78"/>
      <c r="C13" s="78" t="s">
        <v>32</v>
      </c>
      <c r="D13" s="80"/>
      <c r="E13" s="61">
        <v>1306534.7231663989</v>
      </c>
      <c r="F13" s="80"/>
      <c r="G13" s="91">
        <v>1.086398146038868E-3</v>
      </c>
      <c r="H13" s="63"/>
      <c r="I13" s="61">
        <v>382325</v>
      </c>
      <c r="J13" s="63"/>
      <c r="K13" s="61">
        <v>1324845</v>
      </c>
      <c r="L13" s="80"/>
      <c r="M13" s="91">
        <v>1.0981931767342996E-3</v>
      </c>
      <c r="N13" s="80"/>
      <c r="O13" s="61">
        <v>399099</v>
      </c>
      <c r="P13" s="63"/>
      <c r="Q13" s="61">
        <v>404927</v>
      </c>
      <c r="R13" s="61">
        <v>382325</v>
      </c>
      <c r="S13" s="61">
        <v>360752</v>
      </c>
      <c r="T13" s="61">
        <v>347808</v>
      </c>
      <c r="U13" s="61">
        <v>382325</v>
      </c>
      <c r="V13" s="61">
        <v>422368</v>
      </c>
      <c r="W13" s="63"/>
    </row>
    <row r="14" spans="1:23" x14ac:dyDescent="0.25">
      <c r="A14" s="68">
        <v>101</v>
      </c>
      <c r="B14" s="78"/>
      <c r="C14" s="78" t="s">
        <v>33</v>
      </c>
      <c r="D14" s="80"/>
      <c r="E14" s="61">
        <v>2931864.1879249057</v>
      </c>
      <c r="F14" s="80"/>
      <c r="G14" s="91">
        <v>2.4378776635037109E-3</v>
      </c>
      <c r="H14" s="63"/>
      <c r="I14" s="61">
        <v>857937</v>
      </c>
      <c r="J14" s="63"/>
      <c r="K14" s="61">
        <v>2901971</v>
      </c>
      <c r="L14" s="80"/>
      <c r="M14" s="91">
        <v>2.4055076263870957E-3</v>
      </c>
      <c r="N14" s="80"/>
      <c r="O14" s="61">
        <v>874200</v>
      </c>
      <c r="P14" s="63"/>
      <c r="Q14" s="61">
        <v>908656</v>
      </c>
      <c r="R14" s="61">
        <v>857937</v>
      </c>
      <c r="S14" s="61">
        <v>809526</v>
      </c>
      <c r="T14" s="61">
        <v>780481</v>
      </c>
      <c r="U14" s="61">
        <v>857937</v>
      </c>
      <c r="V14" s="61">
        <v>947793</v>
      </c>
      <c r="W14" s="63"/>
    </row>
    <row r="15" spans="1:23" x14ac:dyDescent="0.25">
      <c r="A15" s="68">
        <v>102</v>
      </c>
      <c r="B15" s="78"/>
      <c r="C15" s="78" t="s">
        <v>34</v>
      </c>
      <c r="D15" s="80"/>
      <c r="E15" s="61">
        <v>0</v>
      </c>
      <c r="F15" s="80"/>
      <c r="G15" s="91">
        <v>0</v>
      </c>
      <c r="H15" s="63"/>
      <c r="I15" s="61">
        <v>0</v>
      </c>
      <c r="J15" s="63"/>
      <c r="K15" s="61">
        <v>0</v>
      </c>
      <c r="L15" s="80"/>
      <c r="M15" s="91">
        <v>0</v>
      </c>
      <c r="N15" s="80"/>
      <c r="O15" s="61">
        <v>0</v>
      </c>
      <c r="P15" s="63"/>
      <c r="Q15" s="61">
        <v>0</v>
      </c>
      <c r="R15" s="61">
        <v>0</v>
      </c>
      <c r="S15" s="61">
        <v>0</v>
      </c>
      <c r="T15" s="61">
        <v>0</v>
      </c>
      <c r="U15" s="61">
        <v>0</v>
      </c>
      <c r="V15" s="61">
        <v>0</v>
      </c>
      <c r="W15" s="63"/>
    </row>
    <row r="16" spans="1:23" x14ac:dyDescent="0.25">
      <c r="A16" s="68">
        <v>103</v>
      </c>
      <c r="B16" s="78"/>
      <c r="C16" s="78" t="s">
        <v>35</v>
      </c>
      <c r="D16" s="80"/>
      <c r="E16" s="61">
        <v>4584123.6713969978</v>
      </c>
      <c r="F16" s="80"/>
      <c r="G16" s="91">
        <v>3.811749790888884E-3</v>
      </c>
      <c r="H16" s="63"/>
      <c r="I16" s="61">
        <v>1341433</v>
      </c>
      <c r="J16" s="63"/>
      <c r="K16" s="61">
        <v>4625721</v>
      </c>
      <c r="L16" s="80"/>
      <c r="M16" s="91">
        <v>3.8343619364352515E-3</v>
      </c>
      <c r="N16" s="80"/>
      <c r="O16" s="61">
        <v>1393471</v>
      </c>
      <c r="P16" s="63"/>
      <c r="Q16" s="61">
        <v>1420735</v>
      </c>
      <c r="R16" s="61">
        <v>1341433</v>
      </c>
      <c r="S16" s="61">
        <v>1265740</v>
      </c>
      <c r="T16" s="61">
        <v>1220326</v>
      </c>
      <c r="U16" s="61">
        <v>1341433</v>
      </c>
      <c r="V16" s="61">
        <v>1481927</v>
      </c>
      <c r="W16" s="63"/>
    </row>
    <row r="17" spans="1:23" x14ac:dyDescent="0.25">
      <c r="A17" s="68">
        <v>107</v>
      </c>
      <c r="B17" s="78"/>
      <c r="C17" s="78" t="s">
        <v>36</v>
      </c>
      <c r="D17" s="80"/>
      <c r="E17" s="61">
        <v>712655.30354530842</v>
      </c>
      <c r="F17" s="80"/>
      <c r="G17" s="91">
        <v>5.9258080693029157E-4</v>
      </c>
      <c r="H17" s="63"/>
      <c r="I17" s="61">
        <v>208539</v>
      </c>
      <c r="J17" s="63"/>
      <c r="K17" s="61">
        <v>1021443</v>
      </c>
      <c r="L17" s="80"/>
      <c r="M17" s="91">
        <v>8.4669658188166403E-4</v>
      </c>
      <c r="N17" s="80"/>
      <c r="O17" s="61">
        <v>307705</v>
      </c>
      <c r="P17" s="63"/>
      <c r="Q17" s="61">
        <v>220867</v>
      </c>
      <c r="R17" s="61">
        <v>208539</v>
      </c>
      <c r="S17" s="61">
        <v>196772</v>
      </c>
      <c r="T17" s="61">
        <v>189712</v>
      </c>
      <c r="U17" s="61">
        <v>208539</v>
      </c>
      <c r="V17" s="61">
        <v>230380</v>
      </c>
      <c r="W17" s="63"/>
    </row>
    <row r="18" spans="1:23" x14ac:dyDescent="0.25">
      <c r="A18" s="68">
        <v>109</v>
      </c>
      <c r="B18" s="78"/>
      <c r="C18" s="78" t="s">
        <v>37</v>
      </c>
      <c r="D18" s="80"/>
      <c r="E18" s="61">
        <v>371959.83671058918</v>
      </c>
      <c r="F18" s="80"/>
      <c r="G18" s="91">
        <v>3.0928873901182863E-4</v>
      </c>
      <c r="H18" s="63"/>
      <c r="I18" s="61">
        <v>108846</v>
      </c>
      <c r="J18" s="63"/>
      <c r="K18" s="61">
        <v>331117</v>
      </c>
      <c r="L18" s="80"/>
      <c r="M18" s="91">
        <v>2.7447016828438878E-4</v>
      </c>
      <c r="N18" s="80"/>
      <c r="O18" s="61">
        <v>99746</v>
      </c>
      <c r="P18" s="63"/>
      <c r="Q18" s="61">
        <v>115281</v>
      </c>
      <c r="R18" s="61">
        <v>108846</v>
      </c>
      <c r="S18" s="61">
        <v>102704</v>
      </c>
      <c r="T18" s="61">
        <v>99019</v>
      </c>
      <c r="U18" s="61">
        <v>108846</v>
      </c>
      <c r="V18" s="61">
        <v>120246</v>
      </c>
      <c r="W18" s="63"/>
    </row>
    <row r="19" spans="1:23" x14ac:dyDescent="0.25">
      <c r="A19" s="68">
        <v>110</v>
      </c>
      <c r="B19" s="78"/>
      <c r="C19" s="78" t="s">
        <v>38</v>
      </c>
      <c r="D19" s="80"/>
      <c r="E19" s="61">
        <v>424863.82633736625</v>
      </c>
      <c r="F19" s="80"/>
      <c r="G19" s="91">
        <v>3.5327899447882411E-4</v>
      </c>
      <c r="H19" s="63"/>
      <c r="I19" s="61">
        <v>124329</v>
      </c>
      <c r="J19" s="63"/>
      <c r="K19" s="61">
        <v>419264</v>
      </c>
      <c r="L19" s="80"/>
      <c r="M19" s="91">
        <v>3.4753715646006087E-4</v>
      </c>
      <c r="N19" s="80"/>
      <c r="O19" s="61">
        <v>126303</v>
      </c>
      <c r="P19" s="63"/>
      <c r="Q19" s="61">
        <v>131679</v>
      </c>
      <c r="R19" s="61">
        <v>124329</v>
      </c>
      <c r="S19" s="61">
        <v>117313</v>
      </c>
      <c r="T19" s="61">
        <v>113104</v>
      </c>
      <c r="U19" s="61">
        <v>124329</v>
      </c>
      <c r="V19" s="61">
        <v>137351</v>
      </c>
      <c r="W19" s="63"/>
    </row>
    <row r="20" spans="1:23" x14ac:dyDescent="0.25">
      <c r="A20" s="68">
        <v>111</v>
      </c>
      <c r="B20" s="78"/>
      <c r="C20" s="78" t="s">
        <v>39</v>
      </c>
      <c r="D20" s="80"/>
      <c r="E20" s="61">
        <v>4044323.2161153522</v>
      </c>
      <c r="F20" s="80"/>
      <c r="G20" s="91">
        <v>3.3628997117821626E-3</v>
      </c>
      <c r="H20" s="63"/>
      <c r="I20" s="61">
        <v>1183473</v>
      </c>
      <c r="J20" s="63"/>
      <c r="K20" s="61">
        <v>3911110</v>
      </c>
      <c r="L20" s="80"/>
      <c r="M20" s="91">
        <v>3.242005151891192E-3</v>
      </c>
      <c r="N20" s="80"/>
      <c r="O20" s="61">
        <v>1178192</v>
      </c>
      <c r="P20" s="63"/>
      <c r="Q20" s="61">
        <v>1253437</v>
      </c>
      <c r="R20" s="61">
        <v>1183473</v>
      </c>
      <c r="S20" s="61">
        <v>1116693</v>
      </c>
      <c r="T20" s="61">
        <v>1076627</v>
      </c>
      <c r="U20" s="61">
        <v>1183473</v>
      </c>
      <c r="V20" s="61">
        <v>1307424</v>
      </c>
      <c r="W20" s="63"/>
    </row>
    <row r="21" spans="1:23" x14ac:dyDescent="0.25">
      <c r="A21" s="68">
        <v>112</v>
      </c>
      <c r="B21" s="78"/>
      <c r="C21" s="78" t="s">
        <v>40</v>
      </c>
      <c r="D21" s="80"/>
      <c r="E21" s="61">
        <v>37683.547964221412</v>
      </c>
      <c r="F21" s="80"/>
      <c r="G21" s="91">
        <v>3.13342890308189E-5</v>
      </c>
      <c r="H21" s="63"/>
      <c r="I21" s="61">
        <v>11028</v>
      </c>
      <c r="J21" s="63"/>
      <c r="K21" s="61">
        <v>37891</v>
      </c>
      <c r="L21" s="80"/>
      <c r="M21" s="91">
        <v>3.1408683777830122E-5</v>
      </c>
      <c r="N21" s="80"/>
      <c r="O21" s="61">
        <v>11411</v>
      </c>
      <c r="P21" s="63"/>
      <c r="Q21" s="61">
        <v>11680</v>
      </c>
      <c r="R21" s="61">
        <v>11028</v>
      </c>
      <c r="S21" s="61">
        <v>10406</v>
      </c>
      <c r="T21" s="61">
        <v>10032</v>
      </c>
      <c r="U21" s="61">
        <v>11028</v>
      </c>
      <c r="V21" s="61">
        <v>12183</v>
      </c>
      <c r="W21" s="63"/>
    </row>
    <row r="22" spans="1:23" x14ac:dyDescent="0.25">
      <c r="A22" s="68">
        <v>113</v>
      </c>
      <c r="B22" s="78"/>
      <c r="C22" s="78" t="s">
        <v>41</v>
      </c>
      <c r="D22" s="80"/>
      <c r="E22" s="61">
        <v>2806503.4243502934</v>
      </c>
      <c r="F22" s="80"/>
      <c r="G22" s="91">
        <v>2.3336387950537293E-3</v>
      </c>
      <c r="H22" s="63"/>
      <c r="I22" s="61">
        <v>821253</v>
      </c>
      <c r="J22" s="63"/>
      <c r="K22" s="61">
        <v>2715508</v>
      </c>
      <c r="L22" s="80"/>
      <c r="M22" s="91">
        <v>2.2509443421437256E-3</v>
      </c>
      <c r="N22" s="80"/>
      <c r="O22" s="61">
        <v>818030</v>
      </c>
      <c r="P22" s="63"/>
      <c r="Q22" s="61">
        <v>869803</v>
      </c>
      <c r="R22" s="61">
        <v>821253</v>
      </c>
      <c r="S22" s="61">
        <v>774912</v>
      </c>
      <c r="T22" s="61">
        <v>747109</v>
      </c>
      <c r="U22" s="61">
        <v>821253</v>
      </c>
      <c r="V22" s="61">
        <v>907267</v>
      </c>
      <c r="W22" s="63"/>
    </row>
    <row r="23" spans="1:23" x14ac:dyDescent="0.25">
      <c r="A23" s="68">
        <v>114</v>
      </c>
      <c r="B23" s="78"/>
      <c r="C23" s="78" t="s">
        <v>42</v>
      </c>
      <c r="D23" s="80"/>
      <c r="E23" s="61">
        <v>12328268.522125453</v>
      </c>
      <c r="F23" s="80"/>
      <c r="G23" s="91">
        <v>1.0251092319879092E-2</v>
      </c>
      <c r="H23" s="63"/>
      <c r="I23" s="61">
        <v>3607563</v>
      </c>
      <c r="J23" s="63"/>
      <c r="K23" s="61">
        <v>12161317</v>
      </c>
      <c r="L23" s="80"/>
      <c r="M23" s="91">
        <v>1.0080783298803136E-2</v>
      </c>
      <c r="N23" s="80"/>
      <c r="O23" s="61">
        <v>3663514</v>
      </c>
      <c r="P23" s="63"/>
      <c r="Q23" s="61">
        <v>3820833</v>
      </c>
      <c r="R23" s="61">
        <v>3607563</v>
      </c>
      <c r="S23" s="61">
        <v>3403999</v>
      </c>
      <c r="T23" s="61">
        <v>3281865</v>
      </c>
      <c r="U23" s="61">
        <v>3607563</v>
      </c>
      <c r="V23" s="61">
        <v>3985400</v>
      </c>
      <c r="W23" s="63"/>
    </row>
    <row r="24" spans="1:23" x14ac:dyDescent="0.25">
      <c r="A24" s="68">
        <v>115</v>
      </c>
      <c r="B24" s="78"/>
      <c r="C24" s="78" t="s">
        <v>43</v>
      </c>
      <c r="D24" s="80"/>
      <c r="E24" s="61">
        <v>8163344.6963996282</v>
      </c>
      <c r="F24" s="80"/>
      <c r="G24" s="91">
        <v>6.787911860583043E-3</v>
      </c>
      <c r="H24" s="63"/>
      <c r="I24" s="61">
        <v>2388801</v>
      </c>
      <c r="J24" s="63"/>
      <c r="K24" s="61">
        <v>8374565</v>
      </c>
      <c r="L24" s="80"/>
      <c r="M24" s="91">
        <v>6.941861229893217E-3</v>
      </c>
      <c r="N24" s="80"/>
      <c r="O24" s="61">
        <v>2522781</v>
      </c>
      <c r="P24" s="63"/>
      <c r="Q24" s="61">
        <v>2530021</v>
      </c>
      <c r="R24" s="61">
        <v>2388801</v>
      </c>
      <c r="S24" s="61">
        <v>2254008</v>
      </c>
      <c r="T24" s="61">
        <v>2173135</v>
      </c>
      <c r="U24" s="61">
        <v>2388801</v>
      </c>
      <c r="V24" s="61">
        <v>2638991</v>
      </c>
      <c r="W24" s="63"/>
    </row>
    <row r="25" spans="1:23" x14ac:dyDescent="0.25">
      <c r="A25" s="68">
        <v>116</v>
      </c>
      <c r="B25" s="78"/>
      <c r="C25" s="78" t="s">
        <v>44</v>
      </c>
      <c r="D25" s="80"/>
      <c r="E25" s="61">
        <v>2046272.6917127499</v>
      </c>
      <c r="F25" s="80"/>
      <c r="G25" s="91">
        <v>1.7014984899743593E-3</v>
      </c>
      <c r="H25" s="63"/>
      <c r="I25" s="61">
        <v>598791</v>
      </c>
      <c r="J25" s="63"/>
      <c r="K25" s="61">
        <v>1991649</v>
      </c>
      <c r="L25" s="80"/>
      <c r="M25" s="91">
        <v>1.6509216868763447E-3</v>
      </c>
      <c r="N25" s="80"/>
      <c r="O25" s="61">
        <v>599970</v>
      </c>
      <c r="P25" s="63"/>
      <c r="Q25" s="61">
        <v>634190</v>
      </c>
      <c r="R25" s="61">
        <v>598791</v>
      </c>
      <c r="S25" s="61">
        <v>565003</v>
      </c>
      <c r="T25" s="61">
        <v>544731</v>
      </c>
      <c r="U25" s="61">
        <v>598791</v>
      </c>
      <c r="V25" s="61">
        <v>661505</v>
      </c>
      <c r="W25" s="63"/>
    </row>
    <row r="26" spans="1:23" x14ac:dyDescent="0.25">
      <c r="A26" s="68">
        <v>117</v>
      </c>
      <c r="B26" s="78"/>
      <c r="C26" s="78" t="s">
        <v>45</v>
      </c>
      <c r="D26" s="80"/>
      <c r="E26" s="61">
        <v>1080389.248297859</v>
      </c>
      <c r="F26" s="80"/>
      <c r="G26" s="91">
        <v>8.9835566980307096E-4</v>
      </c>
      <c r="H26" s="63"/>
      <c r="I26" s="61">
        <v>316147</v>
      </c>
      <c r="J26" s="63"/>
      <c r="K26" s="61">
        <v>1142038</v>
      </c>
      <c r="L26" s="80"/>
      <c r="M26" s="91">
        <v>9.4666043134954353E-4</v>
      </c>
      <c r="N26" s="80"/>
      <c r="O26" s="61">
        <v>344032</v>
      </c>
      <c r="P26" s="63"/>
      <c r="Q26" s="61">
        <v>334837</v>
      </c>
      <c r="R26" s="61">
        <v>316147</v>
      </c>
      <c r="S26" s="61">
        <v>298308</v>
      </c>
      <c r="T26" s="61">
        <v>287605</v>
      </c>
      <c r="U26" s="61">
        <v>316147</v>
      </c>
      <c r="V26" s="61">
        <v>349259</v>
      </c>
      <c r="W26" s="63"/>
    </row>
    <row r="27" spans="1:23" x14ac:dyDescent="0.25">
      <c r="A27" s="68">
        <v>119</v>
      </c>
      <c r="B27" s="78"/>
      <c r="C27" s="78" t="s">
        <v>46</v>
      </c>
      <c r="D27" s="80"/>
      <c r="E27" s="61">
        <v>45007.557006516123</v>
      </c>
      <c r="F27" s="80"/>
      <c r="G27" s="91">
        <v>3.7424283964774823E-5</v>
      </c>
      <c r="H27" s="63"/>
      <c r="I27" s="61">
        <v>13172</v>
      </c>
      <c r="J27" s="63"/>
      <c r="K27" s="61">
        <v>40305</v>
      </c>
      <c r="L27" s="80"/>
      <c r="M27" s="91">
        <v>3.3409701503402999E-5</v>
      </c>
      <c r="N27" s="80"/>
      <c r="O27" s="61">
        <v>12143</v>
      </c>
      <c r="P27" s="63"/>
      <c r="Q27" s="61">
        <v>13951</v>
      </c>
      <c r="R27" s="61">
        <v>13172</v>
      </c>
      <c r="S27" s="61">
        <v>12429</v>
      </c>
      <c r="T27" s="61">
        <v>11983</v>
      </c>
      <c r="U27" s="61">
        <v>13172</v>
      </c>
      <c r="V27" s="61">
        <v>14552</v>
      </c>
      <c r="W27" s="63"/>
    </row>
    <row r="28" spans="1:23" x14ac:dyDescent="0.25">
      <c r="A28" s="68">
        <v>121</v>
      </c>
      <c r="B28" s="78"/>
      <c r="C28" s="78" t="s">
        <v>47</v>
      </c>
      <c r="D28" s="80"/>
      <c r="E28" s="61">
        <v>649986.97278069623</v>
      </c>
      <c r="F28" s="80"/>
      <c r="G28" s="91">
        <v>5.404713932646325E-4</v>
      </c>
      <c r="H28" s="63"/>
      <c r="I28" s="61">
        <v>190202</v>
      </c>
      <c r="J28" s="63"/>
      <c r="K28" s="61">
        <v>572417</v>
      </c>
      <c r="L28" s="80"/>
      <c r="M28" s="91">
        <v>4.7448904864094861E-4</v>
      </c>
      <c r="N28" s="80"/>
      <c r="O28" s="61">
        <v>172436</v>
      </c>
      <c r="P28" s="63"/>
      <c r="Q28" s="61">
        <v>201446</v>
      </c>
      <c r="R28" s="61">
        <v>190202</v>
      </c>
      <c r="S28" s="61">
        <v>179469</v>
      </c>
      <c r="T28" s="61">
        <v>173030</v>
      </c>
      <c r="U28" s="61">
        <v>190202</v>
      </c>
      <c r="V28" s="61">
        <v>210123</v>
      </c>
      <c r="W28" s="63"/>
    </row>
    <row r="29" spans="1:23" x14ac:dyDescent="0.25">
      <c r="A29" s="68">
        <v>122</v>
      </c>
      <c r="B29" s="78"/>
      <c r="C29" s="78" t="s">
        <v>48</v>
      </c>
      <c r="D29" s="80"/>
      <c r="E29" s="61">
        <v>599146.72079027118</v>
      </c>
      <c r="F29" s="80"/>
      <c r="G29" s="91">
        <v>4.9819715858322308E-4</v>
      </c>
      <c r="H29" s="63"/>
      <c r="I29" s="61">
        <v>175328</v>
      </c>
      <c r="J29" s="63"/>
      <c r="K29" s="61">
        <v>607927</v>
      </c>
      <c r="L29" s="80"/>
      <c r="M29" s="91">
        <v>5.0392406911944606E-4</v>
      </c>
      <c r="N29" s="80"/>
      <c r="O29" s="61">
        <v>183136</v>
      </c>
      <c r="P29" s="63"/>
      <c r="Q29" s="61">
        <v>185693</v>
      </c>
      <c r="R29" s="61">
        <v>175328</v>
      </c>
      <c r="S29" s="61">
        <v>165435</v>
      </c>
      <c r="T29" s="61">
        <v>159499</v>
      </c>
      <c r="U29" s="61">
        <v>175328</v>
      </c>
      <c r="V29" s="61">
        <v>193691</v>
      </c>
      <c r="W29" s="63"/>
    </row>
    <row r="30" spans="1:23" x14ac:dyDescent="0.25">
      <c r="A30" s="68">
        <v>123</v>
      </c>
      <c r="B30" s="78"/>
      <c r="C30" s="78" t="s">
        <v>49</v>
      </c>
      <c r="D30" s="80"/>
      <c r="E30" s="61">
        <v>3450454.8432650645</v>
      </c>
      <c r="F30" s="80"/>
      <c r="G30" s="91">
        <v>2.8690915581863069E-3</v>
      </c>
      <c r="H30" s="63"/>
      <c r="I30" s="61">
        <v>1009693</v>
      </c>
      <c r="J30" s="63"/>
      <c r="K30" s="61">
        <v>3297743</v>
      </c>
      <c r="L30" s="80"/>
      <c r="M30" s="91">
        <v>2.7335717470521451E-3</v>
      </c>
      <c r="N30" s="80"/>
      <c r="O30" s="61">
        <v>993415</v>
      </c>
      <c r="P30" s="63"/>
      <c r="Q30" s="61">
        <v>1069384</v>
      </c>
      <c r="R30" s="61">
        <v>1009693</v>
      </c>
      <c r="S30" s="61">
        <v>952719</v>
      </c>
      <c r="T30" s="61">
        <v>918536</v>
      </c>
      <c r="U30" s="61">
        <v>1009693</v>
      </c>
      <c r="V30" s="61">
        <v>1115443</v>
      </c>
      <c r="W30" s="63"/>
    </row>
    <row r="31" spans="1:23" x14ac:dyDescent="0.25">
      <c r="A31" s="68">
        <v>124</v>
      </c>
      <c r="B31" s="78"/>
      <c r="C31" s="78" t="s">
        <v>50</v>
      </c>
      <c r="D31" s="80"/>
      <c r="E31" s="61">
        <v>0</v>
      </c>
      <c r="F31" s="80"/>
      <c r="G31" s="91">
        <v>0</v>
      </c>
      <c r="H31" s="63"/>
      <c r="I31" s="61">
        <v>0</v>
      </c>
      <c r="J31" s="63"/>
      <c r="K31" s="61">
        <v>0</v>
      </c>
      <c r="L31" s="80"/>
      <c r="M31" s="91">
        <v>0</v>
      </c>
      <c r="N31" s="80"/>
      <c r="O31" s="61">
        <v>0</v>
      </c>
      <c r="P31" s="63"/>
      <c r="Q31" s="61">
        <v>0</v>
      </c>
      <c r="R31" s="61">
        <v>0</v>
      </c>
      <c r="S31" s="61">
        <v>0</v>
      </c>
      <c r="T31" s="61">
        <v>0</v>
      </c>
      <c r="U31" s="61">
        <v>0</v>
      </c>
      <c r="V31" s="61">
        <v>0</v>
      </c>
      <c r="W31" s="63"/>
    </row>
    <row r="32" spans="1:23" x14ac:dyDescent="0.25">
      <c r="A32" s="68">
        <v>125</v>
      </c>
      <c r="B32" s="78"/>
      <c r="C32" s="78" t="s">
        <v>51</v>
      </c>
      <c r="D32" s="80"/>
      <c r="E32" s="61">
        <v>1454160.7554201167</v>
      </c>
      <c r="F32" s="80"/>
      <c r="G32" s="91">
        <v>1.209150832901127E-3</v>
      </c>
      <c r="H32" s="63"/>
      <c r="I32" s="61">
        <v>425524</v>
      </c>
      <c r="J32" s="63"/>
      <c r="K32" s="61">
        <v>1333505</v>
      </c>
      <c r="L32" s="80"/>
      <c r="M32" s="91">
        <v>1.1053716413173406E-3</v>
      </c>
      <c r="N32" s="80"/>
      <c r="O32" s="61">
        <v>401712</v>
      </c>
      <c r="P32" s="63"/>
      <c r="Q32" s="61">
        <v>450680</v>
      </c>
      <c r="R32" s="61">
        <v>425524</v>
      </c>
      <c r="S32" s="61">
        <v>401513</v>
      </c>
      <c r="T32" s="61">
        <v>387107</v>
      </c>
      <c r="U32" s="61">
        <v>425524</v>
      </c>
      <c r="V32" s="61">
        <v>470091</v>
      </c>
      <c r="W32" s="63"/>
    </row>
    <row r="33" spans="1:23" x14ac:dyDescent="0.25">
      <c r="A33" s="68">
        <v>126</v>
      </c>
      <c r="B33" s="78"/>
      <c r="C33" s="78" t="s">
        <v>52</v>
      </c>
      <c r="D33" s="80"/>
      <c r="E33" s="61">
        <v>0</v>
      </c>
      <c r="F33" s="80"/>
      <c r="G33" s="91">
        <v>0</v>
      </c>
      <c r="H33" s="63"/>
      <c r="I33" s="61">
        <v>0</v>
      </c>
      <c r="J33" s="63"/>
      <c r="K33" s="61">
        <v>0</v>
      </c>
      <c r="L33" s="80"/>
      <c r="M33" s="91">
        <v>0</v>
      </c>
      <c r="N33" s="80"/>
      <c r="O33" s="61">
        <v>0</v>
      </c>
      <c r="P33" s="63"/>
      <c r="Q33" s="61">
        <v>0</v>
      </c>
      <c r="R33" s="61">
        <v>0</v>
      </c>
      <c r="S33" s="61">
        <v>0</v>
      </c>
      <c r="T33" s="61">
        <v>0</v>
      </c>
      <c r="U33" s="61">
        <v>0</v>
      </c>
      <c r="V33" s="61">
        <v>0</v>
      </c>
      <c r="W33" s="63"/>
    </row>
    <row r="34" spans="1:23" x14ac:dyDescent="0.25">
      <c r="A34" s="68">
        <v>127</v>
      </c>
      <c r="B34" s="78"/>
      <c r="C34" s="78" t="s">
        <v>53</v>
      </c>
      <c r="D34" s="80"/>
      <c r="E34" s="61">
        <v>2109991.4699555249</v>
      </c>
      <c r="F34" s="80"/>
      <c r="G34" s="91">
        <v>1.754481362395115E-3</v>
      </c>
      <c r="H34" s="63"/>
      <c r="I34" s="61">
        <v>617437</v>
      </c>
      <c r="J34" s="63"/>
      <c r="K34" s="61">
        <v>1984460</v>
      </c>
      <c r="L34" s="80"/>
      <c r="M34" s="91">
        <v>1.644962566566012E-3</v>
      </c>
      <c r="N34" s="80"/>
      <c r="O34" s="61">
        <v>597804</v>
      </c>
      <c r="P34" s="63"/>
      <c r="Q34" s="61">
        <v>653938</v>
      </c>
      <c r="R34" s="61">
        <v>617437</v>
      </c>
      <c r="S34" s="61">
        <v>582597</v>
      </c>
      <c r="T34" s="61">
        <v>561693</v>
      </c>
      <c r="U34" s="61">
        <v>617437</v>
      </c>
      <c r="V34" s="61">
        <v>682104</v>
      </c>
      <c r="W34" s="63"/>
    </row>
    <row r="35" spans="1:23" x14ac:dyDescent="0.25">
      <c r="A35" s="68">
        <v>128</v>
      </c>
      <c r="B35" s="78"/>
      <c r="C35" s="78" t="s">
        <v>54</v>
      </c>
      <c r="D35" s="80"/>
      <c r="E35" s="61">
        <v>2702421.7540976587</v>
      </c>
      <c r="F35" s="80"/>
      <c r="G35" s="91">
        <v>2.2470937292440318E-3</v>
      </c>
      <c r="H35" s="63"/>
      <c r="I35" s="61">
        <v>790800</v>
      </c>
      <c r="J35" s="63"/>
      <c r="K35" s="61">
        <v>2805807</v>
      </c>
      <c r="L35" s="80"/>
      <c r="M35" s="91">
        <v>2.3257951704790635E-3</v>
      </c>
      <c r="N35" s="80"/>
      <c r="O35" s="61">
        <v>845228</v>
      </c>
      <c r="P35" s="63"/>
      <c r="Q35" s="61">
        <v>837550</v>
      </c>
      <c r="R35" s="61">
        <v>790800</v>
      </c>
      <c r="S35" s="61">
        <v>746178</v>
      </c>
      <c r="T35" s="61">
        <v>719405</v>
      </c>
      <c r="U35" s="61">
        <v>790800</v>
      </c>
      <c r="V35" s="61">
        <v>873624</v>
      </c>
      <c r="W35" s="63"/>
    </row>
    <row r="36" spans="1:23" x14ac:dyDescent="0.25">
      <c r="A36" s="68">
        <v>129</v>
      </c>
      <c r="B36" s="78"/>
      <c r="C36" s="78" t="s">
        <v>55</v>
      </c>
      <c r="D36" s="80"/>
      <c r="E36" s="61">
        <v>1333085.134665122</v>
      </c>
      <c r="F36" s="80"/>
      <c r="G36" s="91">
        <v>1.1084751083402429E-3</v>
      </c>
      <c r="H36" s="63"/>
      <c r="I36" s="61">
        <v>390095</v>
      </c>
      <c r="J36" s="63"/>
      <c r="K36" s="61">
        <v>1387665</v>
      </c>
      <c r="L36" s="80"/>
      <c r="M36" s="91">
        <v>1.1502660572316021E-3</v>
      </c>
      <c r="N36" s="80"/>
      <c r="O36" s="61">
        <v>418024</v>
      </c>
      <c r="P36" s="63"/>
      <c r="Q36" s="61">
        <v>413156</v>
      </c>
      <c r="R36" s="61">
        <v>390095</v>
      </c>
      <c r="S36" s="61">
        <v>368083</v>
      </c>
      <c r="T36" s="61">
        <v>354876</v>
      </c>
      <c r="U36" s="61">
        <v>390095</v>
      </c>
      <c r="V36" s="61">
        <v>430951</v>
      </c>
      <c r="W36" s="63"/>
    </row>
    <row r="37" spans="1:23" x14ac:dyDescent="0.25">
      <c r="A37" s="68">
        <v>131</v>
      </c>
      <c r="B37" s="78"/>
      <c r="C37" s="78" t="s">
        <v>56</v>
      </c>
      <c r="D37" s="80"/>
      <c r="E37" s="61">
        <v>0</v>
      </c>
      <c r="F37" s="80"/>
      <c r="G37" s="91">
        <v>0</v>
      </c>
      <c r="H37" s="63"/>
      <c r="I37" s="61">
        <v>0</v>
      </c>
      <c r="J37" s="63"/>
      <c r="K37" s="61">
        <v>0</v>
      </c>
      <c r="L37" s="80"/>
      <c r="M37" s="91">
        <v>0</v>
      </c>
      <c r="N37" s="80"/>
      <c r="O37" s="61">
        <v>0</v>
      </c>
      <c r="P37" s="63"/>
      <c r="Q37" s="61">
        <v>0</v>
      </c>
      <c r="R37" s="61">
        <v>0</v>
      </c>
      <c r="S37" s="61">
        <v>0</v>
      </c>
      <c r="T37" s="61">
        <v>0</v>
      </c>
      <c r="U37" s="61">
        <v>0</v>
      </c>
      <c r="V37" s="61">
        <v>0</v>
      </c>
      <c r="W37" s="63"/>
    </row>
    <row r="38" spans="1:23" x14ac:dyDescent="0.25">
      <c r="A38" s="68">
        <v>132</v>
      </c>
      <c r="B38" s="78"/>
      <c r="C38" s="78" t="s">
        <v>57</v>
      </c>
      <c r="D38" s="80"/>
      <c r="E38" s="61">
        <v>793138.05860736559</v>
      </c>
      <c r="F38" s="80"/>
      <c r="G38" s="91">
        <v>6.5950311242831653E-4</v>
      </c>
      <c r="H38" s="63"/>
      <c r="I38" s="61">
        <v>232093</v>
      </c>
      <c r="J38" s="63"/>
      <c r="K38" s="61">
        <v>715715</v>
      </c>
      <c r="L38" s="80"/>
      <c r="M38" s="91">
        <v>5.9327191444009616E-4</v>
      </c>
      <c r="N38" s="80"/>
      <c r="O38" s="61">
        <v>215603</v>
      </c>
      <c r="P38" s="63"/>
      <c r="Q38" s="61">
        <v>245814</v>
      </c>
      <c r="R38" s="61">
        <v>232093</v>
      </c>
      <c r="S38" s="61">
        <v>218997</v>
      </c>
      <c r="T38" s="61">
        <v>211139</v>
      </c>
      <c r="U38" s="61">
        <v>232093</v>
      </c>
      <c r="V38" s="61">
        <v>256401</v>
      </c>
      <c r="W38" s="63"/>
    </row>
    <row r="39" spans="1:23" x14ac:dyDescent="0.25">
      <c r="A39" s="68">
        <v>133</v>
      </c>
      <c r="B39" s="78"/>
      <c r="C39" s="78" t="s">
        <v>58</v>
      </c>
      <c r="D39" s="80"/>
      <c r="E39" s="61">
        <v>1480481.1932357622</v>
      </c>
      <c r="F39" s="80"/>
      <c r="G39" s="91">
        <v>1.2310365695285849E-3</v>
      </c>
      <c r="H39" s="63"/>
      <c r="I39" s="61">
        <v>433223</v>
      </c>
      <c r="J39" s="63"/>
      <c r="K39" s="61">
        <v>1518218</v>
      </c>
      <c r="L39" s="80"/>
      <c r="M39" s="91">
        <v>1.2584843120479715E-3</v>
      </c>
      <c r="N39" s="80"/>
      <c r="O39" s="61">
        <v>457354</v>
      </c>
      <c r="P39" s="63"/>
      <c r="Q39" s="61">
        <v>458834</v>
      </c>
      <c r="R39" s="61">
        <v>433223</v>
      </c>
      <c r="S39" s="61">
        <v>408778</v>
      </c>
      <c r="T39" s="61">
        <v>394111</v>
      </c>
      <c r="U39" s="61">
        <v>433223</v>
      </c>
      <c r="V39" s="61">
        <v>478596</v>
      </c>
      <c r="W39" s="63"/>
    </row>
    <row r="40" spans="1:23" x14ac:dyDescent="0.25">
      <c r="A40" s="68">
        <v>135</v>
      </c>
      <c r="B40" s="78"/>
      <c r="C40" s="78" t="s">
        <v>59</v>
      </c>
      <c r="D40" s="80"/>
      <c r="E40" s="61">
        <v>0</v>
      </c>
      <c r="F40" s="80"/>
      <c r="G40" s="91">
        <v>0</v>
      </c>
      <c r="H40" s="63"/>
      <c r="I40" s="61">
        <v>0</v>
      </c>
      <c r="J40" s="63"/>
      <c r="K40" s="61">
        <v>0</v>
      </c>
      <c r="L40" s="80"/>
      <c r="M40" s="91">
        <v>0</v>
      </c>
      <c r="N40" s="80"/>
      <c r="O40" s="61">
        <v>0</v>
      </c>
      <c r="P40" s="63"/>
      <c r="Q40" s="61">
        <v>0</v>
      </c>
      <c r="R40" s="61">
        <v>0</v>
      </c>
      <c r="S40" s="61">
        <v>0</v>
      </c>
      <c r="T40" s="61">
        <v>0</v>
      </c>
      <c r="U40" s="61">
        <v>0</v>
      </c>
      <c r="V40" s="61">
        <v>0</v>
      </c>
      <c r="W40" s="63"/>
    </row>
    <row r="41" spans="1:23" x14ac:dyDescent="0.25">
      <c r="A41" s="68">
        <v>136</v>
      </c>
      <c r="B41" s="78"/>
      <c r="C41" s="78" t="s">
        <v>60</v>
      </c>
      <c r="D41" s="80"/>
      <c r="E41" s="61">
        <v>3308769.9651995017</v>
      </c>
      <c r="F41" s="80"/>
      <c r="G41" s="91">
        <v>2.7512790070746695E-3</v>
      </c>
      <c r="H41" s="63"/>
      <c r="I41" s="61">
        <v>968227</v>
      </c>
      <c r="J41" s="63"/>
      <c r="K41" s="61">
        <v>3087231</v>
      </c>
      <c r="L41" s="80"/>
      <c r="M41" s="91">
        <v>2.5590737174557088E-3</v>
      </c>
      <c r="N41" s="80"/>
      <c r="O41" s="61">
        <v>930004</v>
      </c>
      <c r="P41" s="63"/>
      <c r="Q41" s="61">
        <v>1025466</v>
      </c>
      <c r="R41" s="61">
        <v>968227</v>
      </c>
      <c r="S41" s="61">
        <v>913593</v>
      </c>
      <c r="T41" s="61">
        <v>880813</v>
      </c>
      <c r="U41" s="61">
        <v>968227</v>
      </c>
      <c r="V41" s="61">
        <v>1069634</v>
      </c>
      <c r="W41" s="63"/>
    </row>
    <row r="42" spans="1:23" x14ac:dyDescent="0.25">
      <c r="A42" s="68">
        <v>137</v>
      </c>
      <c r="B42" s="78"/>
      <c r="C42" s="78" t="s">
        <v>61</v>
      </c>
      <c r="D42" s="80"/>
      <c r="E42" s="61">
        <v>0</v>
      </c>
      <c r="F42" s="80"/>
      <c r="G42" s="91">
        <v>0</v>
      </c>
      <c r="H42" s="63"/>
      <c r="I42" s="61">
        <v>0</v>
      </c>
      <c r="J42" s="63"/>
      <c r="K42" s="61">
        <v>0</v>
      </c>
      <c r="L42" s="80"/>
      <c r="M42" s="91">
        <v>0</v>
      </c>
      <c r="N42" s="80"/>
      <c r="O42" s="61">
        <v>0</v>
      </c>
      <c r="P42" s="63"/>
      <c r="Q42" s="61">
        <v>0</v>
      </c>
      <c r="R42" s="61">
        <v>0</v>
      </c>
      <c r="S42" s="61">
        <v>0</v>
      </c>
      <c r="T42" s="61">
        <v>0</v>
      </c>
      <c r="U42" s="61">
        <v>0</v>
      </c>
      <c r="V42" s="61">
        <v>0</v>
      </c>
      <c r="W42" s="63"/>
    </row>
    <row r="43" spans="1:23" x14ac:dyDescent="0.25">
      <c r="A43" s="68">
        <v>138</v>
      </c>
      <c r="B43" s="78"/>
      <c r="C43" s="78" t="s">
        <v>62</v>
      </c>
      <c r="D43" s="80"/>
      <c r="E43" s="61">
        <v>0</v>
      </c>
      <c r="F43" s="80"/>
      <c r="G43" s="91">
        <v>0</v>
      </c>
      <c r="H43" s="63"/>
      <c r="I43" s="61">
        <v>0</v>
      </c>
      <c r="J43" s="63"/>
      <c r="K43" s="61">
        <v>0</v>
      </c>
      <c r="L43" s="80"/>
      <c r="M43" s="91">
        <v>0</v>
      </c>
      <c r="N43" s="80"/>
      <c r="O43" s="61">
        <v>0</v>
      </c>
      <c r="P43" s="63"/>
      <c r="Q43" s="61">
        <v>0</v>
      </c>
      <c r="R43" s="61">
        <v>0</v>
      </c>
      <c r="S43" s="61">
        <v>0</v>
      </c>
      <c r="T43" s="61">
        <v>0</v>
      </c>
      <c r="U43" s="61">
        <v>0</v>
      </c>
      <c r="V43" s="61">
        <v>0</v>
      </c>
      <c r="W43" s="63"/>
    </row>
    <row r="44" spans="1:23" x14ac:dyDescent="0.25">
      <c r="A44" s="68">
        <v>140</v>
      </c>
      <c r="B44" s="78"/>
      <c r="C44" s="78" t="s">
        <v>63</v>
      </c>
      <c r="D44" s="80"/>
      <c r="E44" s="61">
        <v>2047962.8476455871</v>
      </c>
      <c r="F44" s="80"/>
      <c r="G44" s="91">
        <v>1.7029038734206569E-3</v>
      </c>
      <c r="H44" s="63"/>
      <c r="I44" s="61">
        <v>599283</v>
      </c>
      <c r="J44" s="63"/>
      <c r="K44" s="61">
        <v>1876449</v>
      </c>
      <c r="L44" s="80"/>
      <c r="M44" s="91">
        <v>1.5554298716377384E-3</v>
      </c>
      <c r="N44" s="80"/>
      <c r="O44" s="61">
        <v>565270</v>
      </c>
      <c r="P44" s="63"/>
      <c r="Q44" s="61">
        <v>634711</v>
      </c>
      <c r="R44" s="61">
        <v>599283</v>
      </c>
      <c r="S44" s="61">
        <v>565467</v>
      </c>
      <c r="T44" s="61">
        <v>545178</v>
      </c>
      <c r="U44" s="61">
        <v>599283</v>
      </c>
      <c r="V44" s="61">
        <v>662049</v>
      </c>
      <c r="W44" s="63"/>
    </row>
    <row r="45" spans="1:23" x14ac:dyDescent="0.25">
      <c r="A45" s="68">
        <v>141</v>
      </c>
      <c r="B45" s="78"/>
      <c r="C45" s="78" t="s">
        <v>64</v>
      </c>
      <c r="D45" s="80"/>
      <c r="E45" s="61">
        <v>6130136.3175390949</v>
      </c>
      <c r="F45" s="80"/>
      <c r="G45" s="91">
        <v>5.0972764919710633E-3</v>
      </c>
      <c r="H45" s="63"/>
      <c r="I45" s="61">
        <v>1793831</v>
      </c>
      <c r="J45" s="63"/>
      <c r="K45" s="61">
        <v>5673141</v>
      </c>
      <c r="L45" s="80"/>
      <c r="M45" s="91">
        <v>4.7025914253000164E-3</v>
      </c>
      <c r="N45" s="80"/>
      <c r="O45" s="61">
        <v>1708998</v>
      </c>
      <c r="P45" s="63"/>
      <c r="Q45" s="61">
        <v>1899878</v>
      </c>
      <c r="R45" s="61">
        <v>1793831</v>
      </c>
      <c r="S45" s="61">
        <v>1692611</v>
      </c>
      <c r="T45" s="61">
        <v>1631880</v>
      </c>
      <c r="U45" s="61">
        <v>1793831</v>
      </c>
      <c r="V45" s="61">
        <v>1981707</v>
      </c>
      <c r="W45" s="63"/>
    </row>
    <row r="46" spans="1:23" x14ac:dyDescent="0.25">
      <c r="A46" s="68">
        <v>142</v>
      </c>
      <c r="B46" s="78"/>
      <c r="C46" s="78" t="s">
        <v>65</v>
      </c>
      <c r="D46" s="80"/>
      <c r="E46" s="61">
        <v>124674.85953294413</v>
      </c>
      <c r="F46" s="80"/>
      <c r="G46" s="91">
        <v>1.0366853161467524E-4</v>
      </c>
      <c r="H46" s="63"/>
      <c r="I46" s="61">
        <v>36485</v>
      </c>
      <c r="J46" s="63"/>
      <c r="K46" s="61">
        <v>39464</v>
      </c>
      <c r="L46" s="80"/>
      <c r="M46" s="91">
        <v>3.2712578095280882E-5</v>
      </c>
      <c r="N46" s="80"/>
      <c r="O46" s="61">
        <v>11887</v>
      </c>
      <c r="P46" s="63"/>
      <c r="Q46" s="61">
        <v>38642</v>
      </c>
      <c r="R46" s="61">
        <v>36485</v>
      </c>
      <c r="S46" s="61">
        <v>34426</v>
      </c>
      <c r="T46" s="61">
        <v>33191</v>
      </c>
      <c r="U46" s="61">
        <v>36485</v>
      </c>
      <c r="V46" s="61">
        <v>40306</v>
      </c>
      <c r="W46" s="63"/>
    </row>
    <row r="47" spans="1:23" x14ac:dyDescent="0.25">
      <c r="A47" s="68">
        <v>143</v>
      </c>
      <c r="B47" s="78"/>
      <c r="C47" s="78" t="s">
        <v>66</v>
      </c>
      <c r="D47" s="80"/>
      <c r="E47" s="61">
        <v>292069.59026432165</v>
      </c>
      <c r="F47" s="80"/>
      <c r="G47" s="91">
        <v>2.4285911101428826E-4</v>
      </c>
      <c r="H47" s="63"/>
      <c r="I47" s="61">
        <v>85466</v>
      </c>
      <c r="J47" s="63"/>
      <c r="K47" s="61">
        <v>321337</v>
      </c>
      <c r="L47" s="80"/>
      <c r="M47" s="91">
        <v>2.6636331105319463E-4</v>
      </c>
      <c r="N47" s="80"/>
      <c r="O47" s="61">
        <v>96799</v>
      </c>
      <c r="P47" s="63"/>
      <c r="Q47" s="61">
        <v>90519</v>
      </c>
      <c r="R47" s="61">
        <v>85466</v>
      </c>
      <c r="S47" s="61">
        <v>80643</v>
      </c>
      <c r="T47" s="61">
        <v>77750</v>
      </c>
      <c r="U47" s="61">
        <v>85466</v>
      </c>
      <c r="V47" s="61">
        <v>94417</v>
      </c>
      <c r="W47" s="63"/>
    </row>
    <row r="48" spans="1:23" x14ac:dyDescent="0.25">
      <c r="A48" s="68">
        <v>146</v>
      </c>
      <c r="B48" s="78"/>
      <c r="C48" s="78" t="s">
        <v>67</v>
      </c>
      <c r="D48" s="80"/>
      <c r="E48" s="61">
        <v>656983.59570646985</v>
      </c>
      <c r="F48" s="80"/>
      <c r="G48" s="91">
        <v>5.4628916300340541E-4</v>
      </c>
      <c r="H48" s="63"/>
      <c r="I48" s="61">
        <v>192249</v>
      </c>
      <c r="J48" s="63"/>
      <c r="K48" s="61">
        <v>656787</v>
      </c>
      <c r="L48" s="80"/>
      <c r="M48" s="91">
        <v>5.4442519839512571E-4</v>
      </c>
      <c r="N48" s="80"/>
      <c r="O48" s="61">
        <v>197850</v>
      </c>
      <c r="P48" s="63"/>
      <c r="Q48" s="61">
        <v>203614</v>
      </c>
      <c r="R48" s="61">
        <v>192249</v>
      </c>
      <c r="S48" s="61">
        <v>181401</v>
      </c>
      <c r="T48" s="61">
        <v>174892</v>
      </c>
      <c r="U48" s="61">
        <v>192249</v>
      </c>
      <c r="V48" s="61">
        <v>212384</v>
      </c>
      <c r="W48" s="63"/>
    </row>
    <row r="49" spans="1:23" x14ac:dyDescent="0.25">
      <c r="A49" s="68">
        <v>147</v>
      </c>
      <c r="B49" s="78"/>
      <c r="C49" s="78" t="s">
        <v>68</v>
      </c>
      <c r="D49" s="80"/>
      <c r="E49" s="61">
        <v>524033.70059029409</v>
      </c>
      <c r="F49" s="80"/>
      <c r="G49" s="91">
        <v>4.3573984731416592E-4</v>
      </c>
      <c r="H49" s="63"/>
      <c r="I49" s="61">
        <v>153344</v>
      </c>
      <c r="J49" s="63"/>
      <c r="K49" s="61">
        <v>558369</v>
      </c>
      <c r="L49" s="80"/>
      <c r="M49" s="91">
        <v>4.6284435228268519E-4</v>
      </c>
      <c r="N49" s="80"/>
      <c r="O49" s="61">
        <v>168205</v>
      </c>
      <c r="P49" s="63"/>
      <c r="Q49" s="61">
        <v>162409</v>
      </c>
      <c r="R49" s="61">
        <v>153344</v>
      </c>
      <c r="S49" s="61">
        <v>144691</v>
      </c>
      <c r="T49" s="61">
        <v>139500</v>
      </c>
      <c r="U49" s="61">
        <v>153344</v>
      </c>
      <c r="V49" s="61">
        <v>169404</v>
      </c>
      <c r="W49" s="63"/>
    </row>
    <row r="50" spans="1:23" x14ac:dyDescent="0.25">
      <c r="A50" s="68">
        <v>148</v>
      </c>
      <c r="B50" s="78"/>
      <c r="C50" s="78" t="s">
        <v>69</v>
      </c>
      <c r="D50" s="80"/>
      <c r="E50" s="61">
        <v>114471.66031866822</v>
      </c>
      <c r="F50" s="80"/>
      <c r="G50" s="91">
        <v>9.5184458047008677E-5</v>
      </c>
      <c r="H50" s="63"/>
      <c r="I50" s="61">
        <v>33498</v>
      </c>
      <c r="J50" s="63"/>
      <c r="K50" s="61">
        <v>75783</v>
      </c>
      <c r="L50" s="80"/>
      <c r="M50" s="91">
        <v>6.2818196477667517E-5</v>
      </c>
      <c r="N50" s="80"/>
      <c r="O50" s="61">
        <v>22825</v>
      </c>
      <c r="P50" s="63"/>
      <c r="Q50" s="61">
        <v>35478</v>
      </c>
      <c r="R50" s="61">
        <v>33498</v>
      </c>
      <c r="S50" s="61">
        <v>31608</v>
      </c>
      <c r="T50" s="61">
        <v>30474</v>
      </c>
      <c r="U50" s="61">
        <v>33498</v>
      </c>
      <c r="V50" s="61">
        <v>37006</v>
      </c>
      <c r="W50" s="63"/>
    </row>
    <row r="51" spans="1:23" x14ac:dyDescent="0.25">
      <c r="A51" s="68">
        <v>149</v>
      </c>
      <c r="B51" s="78"/>
      <c r="C51" s="78" t="s">
        <v>70</v>
      </c>
      <c r="D51" s="80"/>
      <c r="E51" s="61">
        <v>0</v>
      </c>
      <c r="F51" s="80"/>
      <c r="G51" s="91">
        <v>0</v>
      </c>
      <c r="H51" s="63"/>
      <c r="I51" s="61">
        <v>0</v>
      </c>
      <c r="J51" s="63"/>
      <c r="K51" s="61">
        <v>0</v>
      </c>
      <c r="L51" s="80"/>
      <c r="M51" s="91">
        <v>0</v>
      </c>
      <c r="N51" s="80"/>
      <c r="O51" s="61">
        <v>0</v>
      </c>
      <c r="P51" s="63"/>
      <c r="Q51" s="61">
        <v>0</v>
      </c>
      <c r="R51" s="61">
        <v>0</v>
      </c>
      <c r="S51" s="61">
        <v>0</v>
      </c>
      <c r="T51" s="61">
        <v>0</v>
      </c>
      <c r="U51" s="61">
        <v>0</v>
      </c>
      <c r="V51" s="61">
        <v>0</v>
      </c>
      <c r="W51" s="63"/>
    </row>
    <row r="52" spans="1:23" x14ac:dyDescent="0.25">
      <c r="A52" s="68">
        <v>150</v>
      </c>
      <c r="B52" s="78"/>
      <c r="C52" s="78" t="s">
        <v>71</v>
      </c>
      <c r="D52" s="80"/>
      <c r="E52" s="61">
        <v>0</v>
      </c>
      <c r="F52" s="80"/>
      <c r="G52" s="91">
        <v>0</v>
      </c>
      <c r="H52" s="63"/>
      <c r="I52" s="61">
        <v>0</v>
      </c>
      <c r="J52" s="63"/>
      <c r="K52" s="61">
        <v>0</v>
      </c>
      <c r="L52" s="80"/>
      <c r="M52" s="91">
        <v>0</v>
      </c>
      <c r="N52" s="80"/>
      <c r="O52" s="61">
        <v>0</v>
      </c>
      <c r="P52" s="63"/>
      <c r="Q52" s="61">
        <v>0</v>
      </c>
      <c r="R52" s="61">
        <v>0</v>
      </c>
      <c r="S52" s="61">
        <v>0</v>
      </c>
      <c r="T52" s="61">
        <v>0</v>
      </c>
      <c r="U52" s="61">
        <v>0</v>
      </c>
      <c r="V52" s="61">
        <v>0</v>
      </c>
      <c r="W52" s="63"/>
    </row>
    <row r="53" spans="1:23" x14ac:dyDescent="0.25">
      <c r="A53" s="68">
        <v>151</v>
      </c>
      <c r="B53" s="78"/>
      <c r="C53" s="78" t="s">
        <v>72</v>
      </c>
      <c r="D53" s="80"/>
      <c r="E53" s="61">
        <v>1942868.8914866541</v>
      </c>
      <c r="F53" s="80"/>
      <c r="G53" s="91">
        <v>1.6155170806270804E-3</v>
      </c>
      <c r="H53" s="63"/>
      <c r="I53" s="61">
        <v>568530</v>
      </c>
      <c r="J53" s="63"/>
      <c r="K53" s="61">
        <v>1999457</v>
      </c>
      <c r="L53" s="80"/>
      <c r="M53" s="91">
        <v>1.6573939099091837E-3</v>
      </c>
      <c r="N53" s="80"/>
      <c r="O53" s="61">
        <v>602324</v>
      </c>
      <c r="P53" s="63"/>
      <c r="Q53" s="61">
        <v>602140</v>
      </c>
      <c r="R53" s="61">
        <v>568530</v>
      </c>
      <c r="S53" s="61">
        <v>536450</v>
      </c>
      <c r="T53" s="61">
        <v>517202</v>
      </c>
      <c r="U53" s="61">
        <v>568530</v>
      </c>
      <c r="V53" s="61">
        <v>628075</v>
      </c>
      <c r="W53" s="63"/>
    </row>
    <row r="54" spans="1:23" x14ac:dyDescent="0.25">
      <c r="A54" s="68">
        <v>152</v>
      </c>
      <c r="B54" s="78"/>
      <c r="C54" s="78" t="s">
        <v>73</v>
      </c>
      <c r="D54" s="80"/>
      <c r="E54" s="61">
        <v>1448892.4499990449</v>
      </c>
      <c r="F54" s="80"/>
      <c r="G54" s="91">
        <v>1.2047701783798692E-3</v>
      </c>
      <c r="H54" s="63"/>
      <c r="I54" s="61">
        <v>423982</v>
      </c>
      <c r="J54" s="63"/>
      <c r="K54" s="61">
        <v>1493685</v>
      </c>
      <c r="L54" s="80"/>
      <c r="M54" s="91">
        <v>1.2381483684433818E-3</v>
      </c>
      <c r="N54" s="80"/>
      <c r="O54" s="61">
        <v>449964</v>
      </c>
      <c r="P54" s="63"/>
      <c r="Q54" s="61">
        <v>449047</v>
      </c>
      <c r="R54" s="61">
        <v>423982</v>
      </c>
      <c r="S54" s="61">
        <v>400058</v>
      </c>
      <c r="T54" s="61">
        <v>385704</v>
      </c>
      <c r="U54" s="61">
        <v>423982</v>
      </c>
      <c r="V54" s="61">
        <v>468388</v>
      </c>
      <c r="W54" s="63"/>
    </row>
    <row r="55" spans="1:23" x14ac:dyDescent="0.25">
      <c r="A55" s="68">
        <v>154</v>
      </c>
      <c r="B55" s="78"/>
      <c r="C55" s="78" t="s">
        <v>74</v>
      </c>
      <c r="D55" s="80"/>
      <c r="E55" s="61">
        <v>23268407.859178927</v>
      </c>
      <c r="F55" s="80"/>
      <c r="G55" s="91">
        <v>1.9347939791622925E-2</v>
      </c>
      <c r="H55" s="63"/>
      <c r="I55" s="61">
        <v>6808926</v>
      </c>
      <c r="J55" s="63"/>
      <c r="K55" s="61">
        <v>23988543</v>
      </c>
      <c r="L55" s="80"/>
      <c r="M55" s="91">
        <v>1.9884631215272234E-2</v>
      </c>
      <c r="N55" s="80"/>
      <c r="O55" s="61">
        <v>7226386</v>
      </c>
      <c r="P55" s="63"/>
      <c r="Q55" s="61">
        <v>7211453</v>
      </c>
      <c r="R55" s="61">
        <v>6808926</v>
      </c>
      <c r="S55" s="61">
        <v>6424719</v>
      </c>
      <c r="T55" s="61">
        <v>6194202</v>
      </c>
      <c r="U55" s="61">
        <v>6808926</v>
      </c>
      <c r="V55" s="61">
        <v>7522056</v>
      </c>
      <c r="W55" s="63"/>
    </row>
    <row r="56" spans="1:23" x14ac:dyDescent="0.25">
      <c r="A56" s="68">
        <v>156</v>
      </c>
      <c r="B56" s="78"/>
      <c r="C56" s="78" t="s">
        <v>75</v>
      </c>
      <c r="D56" s="80"/>
      <c r="E56" s="61">
        <v>39818298.260301813</v>
      </c>
      <c r="F56" s="80"/>
      <c r="G56" s="91">
        <v>3.3109357632361378E-2</v>
      </c>
      <c r="H56" s="63"/>
      <c r="I56" s="61">
        <v>11651836</v>
      </c>
      <c r="J56" s="63"/>
      <c r="K56" s="61">
        <v>39887146</v>
      </c>
      <c r="L56" s="80"/>
      <c r="M56" s="91">
        <v>3.3063333126973196E-2</v>
      </c>
      <c r="N56" s="80"/>
      <c r="O56" s="61">
        <v>12015734</v>
      </c>
      <c r="P56" s="63"/>
      <c r="Q56" s="61">
        <v>12340664</v>
      </c>
      <c r="R56" s="61">
        <v>11651836</v>
      </c>
      <c r="S56" s="61">
        <v>10994359</v>
      </c>
      <c r="T56" s="61">
        <v>10599884</v>
      </c>
      <c r="U56" s="61">
        <v>11651836</v>
      </c>
      <c r="V56" s="61">
        <v>12872186</v>
      </c>
      <c r="W56" s="63"/>
    </row>
    <row r="57" spans="1:23" x14ac:dyDescent="0.25">
      <c r="A57" s="68">
        <v>157</v>
      </c>
      <c r="B57" s="78"/>
      <c r="C57" s="78" t="s">
        <v>76</v>
      </c>
      <c r="D57" s="80"/>
      <c r="E57" s="61">
        <v>196151.48363499867</v>
      </c>
      <c r="F57" s="80"/>
      <c r="G57" s="91">
        <v>1.6310213910533466E-4</v>
      </c>
      <c r="H57" s="63"/>
      <c r="I57" s="61">
        <v>57401</v>
      </c>
      <c r="J57" s="63"/>
      <c r="K57" s="61">
        <v>212802</v>
      </c>
      <c r="L57" s="80"/>
      <c r="M57" s="91">
        <v>1.7639626099310668E-4</v>
      </c>
      <c r="N57" s="80"/>
      <c r="O57" s="61">
        <v>64105</v>
      </c>
      <c r="P57" s="63"/>
      <c r="Q57" s="61">
        <v>60794</v>
      </c>
      <c r="R57" s="61">
        <v>57401</v>
      </c>
      <c r="S57" s="61">
        <v>54162</v>
      </c>
      <c r="T57" s="61">
        <v>52219</v>
      </c>
      <c r="U57" s="61">
        <v>57401</v>
      </c>
      <c r="V57" s="61">
        <v>63413</v>
      </c>
      <c r="W57" s="63"/>
    </row>
    <row r="58" spans="1:23" x14ac:dyDescent="0.25">
      <c r="A58" s="68">
        <v>158</v>
      </c>
      <c r="B58" s="78"/>
      <c r="C58" s="78" t="s">
        <v>425</v>
      </c>
      <c r="D58" s="80"/>
      <c r="E58" s="61">
        <v>0</v>
      </c>
      <c r="F58" s="80"/>
      <c r="G58" s="91">
        <v>0</v>
      </c>
      <c r="H58" s="63"/>
      <c r="I58" s="61">
        <v>0</v>
      </c>
      <c r="J58" s="63"/>
      <c r="K58" s="61">
        <v>0</v>
      </c>
      <c r="L58" s="80"/>
      <c r="M58" s="91">
        <v>0</v>
      </c>
      <c r="N58" s="80"/>
      <c r="O58" s="61">
        <v>0</v>
      </c>
      <c r="P58" s="63"/>
      <c r="Q58" s="61">
        <v>0</v>
      </c>
      <c r="R58" s="61">
        <v>0</v>
      </c>
      <c r="S58" s="61">
        <v>0</v>
      </c>
      <c r="T58" s="61">
        <v>0</v>
      </c>
      <c r="U58" s="61">
        <v>0</v>
      </c>
      <c r="V58" s="61">
        <v>0</v>
      </c>
      <c r="W58" s="63"/>
    </row>
    <row r="59" spans="1:23" x14ac:dyDescent="0.25">
      <c r="A59" s="68">
        <v>160</v>
      </c>
      <c r="B59" s="78"/>
      <c r="C59" s="78" t="s">
        <v>77</v>
      </c>
      <c r="D59" s="80"/>
      <c r="E59" s="61">
        <v>107640.73895493743</v>
      </c>
      <c r="F59" s="80"/>
      <c r="G59" s="91">
        <v>8.950447099904924E-5</v>
      </c>
      <c r="H59" s="63"/>
      <c r="I59" s="61">
        <v>31499</v>
      </c>
      <c r="J59" s="63"/>
      <c r="K59" s="61">
        <v>108345</v>
      </c>
      <c r="L59" s="80"/>
      <c r="M59" s="91">
        <v>8.9809554878704813E-5</v>
      </c>
      <c r="N59" s="80"/>
      <c r="O59" s="61">
        <v>32637</v>
      </c>
      <c r="P59" s="63"/>
      <c r="Q59" s="61">
        <v>33361</v>
      </c>
      <c r="R59" s="61">
        <v>31499</v>
      </c>
      <c r="S59" s="61">
        <v>29722</v>
      </c>
      <c r="T59" s="61">
        <v>28655</v>
      </c>
      <c r="U59" s="61">
        <v>31499</v>
      </c>
      <c r="V59" s="61">
        <v>34798</v>
      </c>
      <c r="W59" s="63"/>
    </row>
    <row r="60" spans="1:23" x14ac:dyDescent="0.25">
      <c r="A60" s="68">
        <v>161</v>
      </c>
      <c r="B60" s="78"/>
      <c r="C60" s="78" t="s">
        <v>78</v>
      </c>
      <c r="D60" s="80"/>
      <c r="E60" s="61">
        <v>10104990.409082839</v>
      </c>
      <c r="F60" s="80"/>
      <c r="G60" s="91">
        <v>8.4024118544379373E-3</v>
      </c>
      <c r="H60" s="63"/>
      <c r="I60" s="61">
        <v>2956975</v>
      </c>
      <c r="J60" s="63"/>
      <c r="K60" s="61">
        <v>10261557</v>
      </c>
      <c r="L60" s="80"/>
      <c r="M60" s="91">
        <v>8.5060304262537037E-3</v>
      </c>
      <c r="N60" s="80"/>
      <c r="O60" s="61">
        <v>3091223</v>
      </c>
      <c r="P60" s="63"/>
      <c r="Q60" s="61">
        <v>3131784</v>
      </c>
      <c r="R60" s="61">
        <v>2956975</v>
      </c>
      <c r="S60" s="61">
        <v>2790122</v>
      </c>
      <c r="T60" s="61">
        <v>2690013</v>
      </c>
      <c r="U60" s="61">
        <v>2956975</v>
      </c>
      <c r="V60" s="61">
        <v>3266673</v>
      </c>
      <c r="W60" s="63"/>
    </row>
    <row r="61" spans="1:23" x14ac:dyDescent="0.25">
      <c r="A61" s="68">
        <v>162</v>
      </c>
      <c r="B61" s="78"/>
      <c r="C61" s="78" t="s">
        <v>79</v>
      </c>
      <c r="D61" s="80"/>
      <c r="E61" s="61">
        <v>22402.851188195589</v>
      </c>
      <c r="F61" s="80"/>
      <c r="G61" s="91">
        <v>1.8628219797982836E-5</v>
      </c>
      <c r="H61" s="63"/>
      <c r="I61" s="61">
        <v>6558</v>
      </c>
      <c r="J61" s="63"/>
      <c r="K61" s="61">
        <v>22526</v>
      </c>
      <c r="L61" s="80"/>
      <c r="M61" s="91">
        <v>1.8672297135979555E-5</v>
      </c>
      <c r="N61" s="80"/>
      <c r="O61" s="61">
        <v>6781</v>
      </c>
      <c r="P61" s="63"/>
      <c r="Q61" s="61">
        <v>6946</v>
      </c>
      <c r="R61" s="61">
        <v>6558</v>
      </c>
      <c r="S61" s="61">
        <v>6188</v>
      </c>
      <c r="T61" s="61">
        <v>5966</v>
      </c>
      <c r="U61" s="61">
        <v>6558</v>
      </c>
      <c r="V61" s="61">
        <v>7245</v>
      </c>
      <c r="W61" s="63"/>
    </row>
    <row r="62" spans="1:23" x14ac:dyDescent="0.25">
      <c r="A62" s="68">
        <v>163</v>
      </c>
      <c r="B62" s="78"/>
      <c r="C62" s="78" t="s">
        <v>80</v>
      </c>
      <c r="D62" s="80"/>
      <c r="E62" s="61">
        <v>0</v>
      </c>
      <c r="F62" s="80"/>
      <c r="G62" s="91">
        <v>0</v>
      </c>
      <c r="H62" s="63"/>
      <c r="I62" s="61">
        <v>0</v>
      </c>
      <c r="J62" s="63"/>
      <c r="K62" s="61">
        <v>0</v>
      </c>
      <c r="L62" s="80"/>
      <c r="M62" s="91">
        <v>0</v>
      </c>
      <c r="N62" s="80"/>
      <c r="O62" s="61">
        <v>0</v>
      </c>
      <c r="P62" s="63"/>
      <c r="Q62" s="61">
        <v>0</v>
      </c>
      <c r="R62" s="61">
        <v>0</v>
      </c>
      <c r="S62" s="61">
        <v>0</v>
      </c>
      <c r="T62" s="61">
        <v>0</v>
      </c>
      <c r="U62" s="61">
        <v>0</v>
      </c>
      <c r="V62" s="61">
        <v>0</v>
      </c>
      <c r="W62" s="63"/>
    </row>
    <row r="63" spans="1:23" x14ac:dyDescent="0.25">
      <c r="A63" s="68">
        <v>164</v>
      </c>
      <c r="B63" s="78"/>
      <c r="C63" s="78" t="s">
        <v>81</v>
      </c>
      <c r="D63" s="80"/>
      <c r="E63" s="61">
        <v>96533.713038609509</v>
      </c>
      <c r="F63" s="80"/>
      <c r="G63" s="91">
        <v>8.0268855481490956E-5</v>
      </c>
      <c r="H63" s="63"/>
      <c r="I63" s="61">
        <v>28248</v>
      </c>
      <c r="J63" s="63"/>
      <c r="K63" s="61">
        <v>97373</v>
      </c>
      <c r="L63" s="80"/>
      <c r="M63" s="91">
        <v>8.0714622614833388E-5</v>
      </c>
      <c r="N63" s="80"/>
      <c r="O63" s="61">
        <v>29334</v>
      </c>
      <c r="P63" s="63"/>
      <c r="Q63" s="61">
        <v>29918</v>
      </c>
      <c r="R63" s="61">
        <v>28248</v>
      </c>
      <c r="S63" s="61">
        <v>26654</v>
      </c>
      <c r="T63" s="61">
        <v>25698</v>
      </c>
      <c r="U63" s="61">
        <v>28248</v>
      </c>
      <c r="V63" s="61">
        <v>31207</v>
      </c>
      <c r="W63" s="63"/>
    </row>
    <row r="64" spans="1:23" x14ac:dyDescent="0.25">
      <c r="A64" s="68">
        <v>165</v>
      </c>
      <c r="B64" s="78"/>
      <c r="C64" s="78" t="s">
        <v>82</v>
      </c>
      <c r="D64" s="80"/>
      <c r="E64" s="61">
        <v>1837269.7966264631</v>
      </c>
      <c r="F64" s="80"/>
      <c r="G64" s="91">
        <v>1.5277102593881755E-3</v>
      </c>
      <c r="H64" s="63"/>
      <c r="I64" s="61">
        <v>537633</v>
      </c>
      <c r="J64" s="63"/>
      <c r="K64" s="61">
        <v>1757369</v>
      </c>
      <c r="L64" s="80"/>
      <c r="M64" s="91">
        <v>1.4567218390108875E-3</v>
      </c>
      <c r="N64" s="80"/>
      <c r="O64" s="61">
        <v>529395</v>
      </c>
      <c r="P64" s="63"/>
      <c r="Q64" s="61">
        <v>569417</v>
      </c>
      <c r="R64" s="61">
        <v>537633</v>
      </c>
      <c r="S64" s="61">
        <v>507296</v>
      </c>
      <c r="T64" s="61">
        <v>489094</v>
      </c>
      <c r="U64" s="61">
        <v>537633</v>
      </c>
      <c r="V64" s="61">
        <v>593942</v>
      </c>
      <c r="W64" s="63"/>
    </row>
    <row r="65" spans="1:23" x14ac:dyDescent="0.25">
      <c r="A65" s="68">
        <v>166</v>
      </c>
      <c r="B65" s="78"/>
      <c r="C65" s="78" t="s">
        <v>83</v>
      </c>
      <c r="D65" s="80"/>
      <c r="E65" s="61">
        <v>312521.18002797611</v>
      </c>
      <c r="F65" s="80"/>
      <c r="G65" s="91">
        <v>2.5986483524711594E-4</v>
      </c>
      <c r="H65" s="63"/>
      <c r="I65" s="61">
        <v>91451</v>
      </c>
      <c r="J65" s="63"/>
      <c r="K65" s="61">
        <v>297897</v>
      </c>
      <c r="L65" s="80"/>
      <c r="M65" s="91">
        <v>2.4693337920256151E-4</v>
      </c>
      <c r="N65" s="80"/>
      <c r="O65" s="61">
        <v>89742</v>
      </c>
      <c r="P65" s="63"/>
      <c r="Q65" s="61">
        <v>96857</v>
      </c>
      <c r="R65" s="61">
        <v>91451</v>
      </c>
      <c r="S65" s="61">
        <v>86291</v>
      </c>
      <c r="T65" s="61">
        <v>83195</v>
      </c>
      <c r="U65" s="61">
        <v>91451</v>
      </c>
      <c r="V65" s="61">
        <v>101029</v>
      </c>
      <c r="W65" s="63"/>
    </row>
    <row r="66" spans="1:23" x14ac:dyDescent="0.25">
      <c r="A66" s="68">
        <v>169</v>
      </c>
      <c r="B66" s="78"/>
      <c r="C66" s="78" t="s">
        <v>84</v>
      </c>
      <c r="D66" s="80"/>
      <c r="E66" s="61">
        <v>0</v>
      </c>
      <c r="F66" s="80"/>
      <c r="G66" s="91">
        <v>0</v>
      </c>
      <c r="H66" s="63"/>
      <c r="I66" s="61">
        <v>0</v>
      </c>
      <c r="J66" s="63"/>
      <c r="K66" s="61">
        <v>0</v>
      </c>
      <c r="L66" s="80"/>
      <c r="M66" s="91">
        <v>0</v>
      </c>
      <c r="N66" s="80"/>
      <c r="O66" s="61">
        <v>0</v>
      </c>
      <c r="P66" s="63"/>
      <c r="Q66" s="61">
        <v>0</v>
      </c>
      <c r="R66" s="61">
        <v>0</v>
      </c>
      <c r="S66" s="61">
        <v>0</v>
      </c>
      <c r="T66" s="61">
        <v>0</v>
      </c>
      <c r="U66" s="61">
        <v>0</v>
      </c>
      <c r="V66" s="61">
        <v>0</v>
      </c>
      <c r="W66" s="63"/>
    </row>
    <row r="67" spans="1:23" x14ac:dyDescent="0.25">
      <c r="A67" s="68">
        <v>170</v>
      </c>
      <c r="B67" s="78"/>
      <c r="C67" s="78" t="s">
        <v>85</v>
      </c>
      <c r="D67" s="80"/>
      <c r="E67" s="61">
        <v>0</v>
      </c>
      <c r="F67" s="80"/>
      <c r="G67" s="91">
        <v>0</v>
      </c>
      <c r="H67" s="63"/>
      <c r="I67" s="61">
        <v>0</v>
      </c>
      <c r="J67" s="63"/>
      <c r="K67" s="61">
        <v>0</v>
      </c>
      <c r="L67" s="80"/>
      <c r="M67" s="91">
        <v>0</v>
      </c>
      <c r="N67" s="80"/>
      <c r="O67" s="61">
        <v>0</v>
      </c>
      <c r="P67" s="63"/>
      <c r="Q67" s="61">
        <v>0</v>
      </c>
      <c r="R67" s="61">
        <v>0</v>
      </c>
      <c r="S67" s="61">
        <v>0</v>
      </c>
      <c r="T67" s="61">
        <v>0</v>
      </c>
      <c r="U67" s="61">
        <v>0</v>
      </c>
      <c r="V67" s="61">
        <v>0</v>
      </c>
      <c r="W67" s="63" t="s">
        <v>417</v>
      </c>
    </row>
    <row r="68" spans="1:23" x14ac:dyDescent="0.25">
      <c r="A68" s="68">
        <v>171</v>
      </c>
      <c r="B68" s="78"/>
      <c r="C68" s="78" t="s">
        <v>86</v>
      </c>
      <c r="D68" s="80"/>
      <c r="E68" s="61">
        <v>9173593.9798625782</v>
      </c>
      <c r="F68" s="80"/>
      <c r="G68" s="91">
        <v>7.6279453699346824E-3</v>
      </c>
      <c r="H68" s="63"/>
      <c r="I68" s="61">
        <v>2684422</v>
      </c>
      <c r="J68" s="63"/>
      <c r="K68" s="61">
        <v>9095164</v>
      </c>
      <c r="L68" s="80"/>
      <c r="M68" s="91">
        <v>7.5391815994168667E-3</v>
      </c>
      <c r="N68" s="80"/>
      <c r="O68" s="61">
        <v>2739854</v>
      </c>
      <c r="P68" s="63"/>
      <c r="Q68" s="61">
        <v>2843118</v>
      </c>
      <c r="R68" s="61">
        <v>2684422</v>
      </c>
      <c r="S68" s="61">
        <v>2532948</v>
      </c>
      <c r="T68" s="61">
        <v>2442067</v>
      </c>
      <c r="U68" s="61">
        <v>2684422</v>
      </c>
      <c r="V68" s="61">
        <v>2965574</v>
      </c>
      <c r="W68" s="63"/>
    </row>
    <row r="69" spans="1:23" x14ac:dyDescent="0.25">
      <c r="A69" s="68">
        <v>172</v>
      </c>
      <c r="B69" s="78"/>
      <c r="C69" s="78" t="s">
        <v>87</v>
      </c>
      <c r="D69" s="80"/>
      <c r="E69" s="61">
        <v>4908093.3229842996</v>
      </c>
      <c r="F69" s="80"/>
      <c r="G69" s="91">
        <v>4.0811341575012951E-3</v>
      </c>
      <c r="H69" s="63"/>
      <c r="I69" s="61">
        <v>1436230</v>
      </c>
      <c r="J69" s="63"/>
      <c r="K69" s="61">
        <v>4675554</v>
      </c>
      <c r="L69" s="80"/>
      <c r="M69" s="91">
        <v>3.8756696068240142E-3</v>
      </c>
      <c r="N69" s="80"/>
      <c r="O69" s="61">
        <v>1408480</v>
      </c>
      <c r="P69" s="63"/>
      <c r="Q69" s="61">
        <v>1521136</v>
      </c>
      <c r="R69" s="61">
        <v>1436230</v>
      </c>
      <c r="S69" s="61">
        <v>1355188</v>
      </c>
      <c r="T69" s="61">
        <v>1306564</v>
      </c>
      <c r="U69" s="61">
        <v>1436230</v>
      </c>
      <c r="V69" s="61">
        <v>1586653</v>
      </c>
      <c r="W69" s="63"/>
    </row>
    <row r="70" spans="1:23" x14ac:dyDescent="0.25">
      <c r="A70" s="68">
        <v>173</v>
      </c>
      <c r="B70" s="78"/>
      <c r="C70" s="78" t="s">
        <v>88</v>
      </c>
      <c r="D70" s="80"/>
      <c r="E70" s="61">
        <v>0</v>
      </c>
      <c r="F70" s="80"/>
      <c r="G70" s="91">
        <v>0</v>
      </c>
      <c r="H70" s="63"/>
      <c r="I70" s="61">
        <v>0</v>
      </c>
      <c r="J70" s="63"/>
      <c r="K70" s="61">
        <v>0</v>
      </c>
      <c r="L70" s="80"/>
      <c r="M70" s="91">
        <v>0</v>
      </c>
      <c r="N70" s="80"/>
      <c r="O70" s="61">
        <v>0</v>
      </c>
      <c r="P70" s="63"/>
      <c r="Q70" s="61">
        <v>0</v>
      </c>
      <c r="R70" s="61">
        <v>0</v>
      </c>
      <c r="S70" s="61">
        <v>0</v>
      </c>
      <c r="T70" s="61">
        <v>0</v>
      </c>
      <c r="U70" s="61">
        <v>0</v>
      </c>
      <c r="V70" s="61">
        <v>0</v>
      </c>
      <c r="W70" s="63"/>
    </row>
    <row r="71" spans="1:23" x14ac:dyDescent="0.25">
      <c r="A71" s="68">
        <v>174</v>
      </c>
      <c r="B71" s="78"/>
      <c r="C71" s="78" t="s">
        <v>89</v>
      </c>
      <c r="D71" s="80"/>
      <c r="E71" s="61">
        <v>2009721.9398817669</v>
      </c>
      <c r="F71" s="80"/>
      <c r="G71" s="91">
        <v>1.671106133520738E-3</v>
      </c>
      <c r="H71" s="63"/>
      <c r="I71" s="61">
        <v>588095</v>
      </c>
      <c r="J71" s="63"/>
      <c r="K71" s="61">
        <v>1971538</v>
      </c>
      <c r="L71" s="80"/>
      <c r="M71" s="91">
        <v>1.6342512363879454E-3</v>
      </c>
      <c r="N71" s="80"/>
      <c r="O71" s="61">
        <v>593911</v>
      </c>
      <c r="P71" s="63"/>
      <c r="Q71" s="61">
        <v>622862</v>
      </c>
      <c r="R71" s="61">
        <v>588095</v>
      </c>
      <c r="S71" s="61">
        <v>554911</v>
      </c>
      <c r="T71" s="61">
        <v>535001</v>
      </c>
      <c r="U71" s="61">
        <v>588095</v>
      </c>
      <c r="V71" s="61">
        <v>649689</v>
      </c>
      <c r="W71" s="63"/>
    </row>
    <row r="72" spans="1:23" x14ac:dyDescent="0.25">
      <c r="A72" s="68">
        <v>175</v>
      </c>
      <c r="B72" s="78"/>
      <c r="C72" s="78" t="s">
        <v>90</v>
      </c>
      <c r="D72" s="80"/>
      <c r="E72" s="61">
        <v>0</v>
      </c>
      <c r="F72" s="80"/>
      <c r="G72" s="91">
        <v>0</v>
      </c>
      <c r="H72" s="63"/>
      <c r="I72" s="61">
        <v>0</v>
      </c>
      <c r="J72" s="63"/>
      <c r="K72" s="61">
        <v>0</v>
      </c>
      <c r="L72" s="80"/>
      <c r="M72" s="91">
        <v>0</v>
      </c>
      <c r="N72" s="80"/>
      <c r="O72" s="61">
        <v>0</v>
      </c>
      <c r="P72" s="63"/>
      <c r="Q72" s="61">
        <v>0</v>
      </c>
      <c r="R72" s="61">
        <v>0</v>
      </c>
      <c r="S72" s="61">
        <v>0</v>
      </c>
      <c r="T72" s="61">
        <v>0</v>
      </c>
      <c r="U72" s="61">
        <v>0</v>
      </c>
      <c r="V72" s="61">
        <v>0</v>
      </c>
      <c r="W72" s="63"/>
    </row>
    <row r="73" spans="1:23" x14ac:dyDescent="0.25">
      <c r="A73" s="68">
        <v>180</v>
      </c>
      <c r="B73" s="78"/>
      <c r="C73" s="78" t="s">
        <v>91</v>
      </c>
      <c r="D73" s="80"/>
      <c r="E73" s="61">
        <v>245416.06440817972</v>
      </c>
      <c r="F73" s="80"/>
      <c r="G73" s="91">
        <v>2.040661856540995E-4</v>
      </c>
      <c r="H73" s="63"/>
      <c r="I73" s="61">
        <v>71814</v>
      </c>
      <c r="J73" s="63"/>
      <c r="K73" s="61">
        <v>153649</v>
      </c>
      <c r="L73" s="80"/>
      <c r="M73" s="91">
        <v>1.2736303749649839E-4</v>
      </c>
      <c r="N73" s="80"/>
      <c r="O73" s="61">
        <v>46282</v>
      </c>
      <c r="P73" s="63"/>
      <c r="Q73" s="61">
        <v>76059</v>
      </c>
      <c r="R73" s="61">
        <v>71814</v>
      </c>
      <c r="S73" s="61">
        <v>67762</v>
      </c>
      <c r="T73" s="61">
        <v>65330</v>
      </c>
      <c r="U73" s="61">
        <v>71814</v>
      </c>
      <c r="V73" s="61">
        <v>79335</v>
      </c>
      <c r="W73" s="63"/>
    </row>
    <row r="74" spans="1:23" x14ac:dyDescent="0.25">
      <c r="A74" s="68">
        <v>181</v>
      </c>
      <c r="B74" s="78"/>
      <c r="C74" s="78" t="s">
        <v>92</v>
      </c>
      <c r="D74" s="80"/>
      <c r="E74" s="61">
        <v>1945703.8945754238</v>
      </c>
      <c r="F74" s="80"/>
      <c r="G74" s="91">
        <v>1.6178744172099075E-3</v>
      </c>
      <c r="H74" s="63"/>
      <c r="I74" s="61">
        <v>569362</v>
      </c>
      <c r="J74" s="63"/>
      <c r="K74" s="61">
        <v>1988073</v>
      </c>
      <c r="L74" s="80"/>
      <c r="M74" s="91">
        <v>1.6479574617783131E-3</v>
      </c>
      <c r="N74" s="80"/>
      <c r="O74" s="61">
        <v>598894</v>
      </c>
      <c r="P74" s="63"/>
      <c r="Q74" s="61">
        <v>603021</v>
      </c>
      <c r="R74" s="61">
        <v>569362</v>
      </c>
      <c r="S74" s="61">
        <v>537235</v>
      </c>
      <c r="T74" s="61">
        <v>517959</v>
      </c>
      <c r="U74" s="61">
        <v>569362</v>
      </c>
      <c r="V74" s="61">
        <v>628994</v>
      </c>
      <c r="W74" s="63"/>
    </row>
    <row r="75" spans="1:23" x14ac:dyDescent="0.25">
      <c r="A75" s="68">
        <v>182</v>
      </c>
      <c r="B75" s="78"/>
      <c r="C75" s="78" t="s">
        <v>93</v>
      </c>
      <c r="D75" s="80"/>
      <c r="E75" s="61">
        <v>10497307.435879312</v>
      </c>
      <c r="F75" s="80"/>
      <c r="G75" s="91">
        <v>8.7286278233011591E-3</v>
      </c>
      <c r="H75" s="63"/>
      <c r="I75" s="61">
        <v>3071779</v>
      </c>
      <c r="J75" s="63"/>
      <c r="K75" s="61">
        <v>11678324</v>
      </c>
      <c r="L75" s="80"/>
      <c r="M75" s="91">
        <v>9.6804197717411562E-3</v>
      </c>
      <c r="N75" s="80"/>
      <c r="O75" s="61">
        <v>3518013</v>
      </c>
      <c r="P75" s="63"/>
      <c r="Q75" s="61">
        <v>3253375</v>
      </c>
      <c r="R75" s="61">
        <v>3071779</v>
      </c>
      <c r="S75" s="61">
        <v>2898448</v>
      </c>
      <c r="T75" s="61">
        <v>2794452</v>
      </c>
      <c r="U75" s="61">
        <v>3071779</v>
      </c>
      <c r="V75" s="61">
        <v>3393500</v>
      </c>
      <c r="W75" s="63"/>
    </row>
    <row r="76" spans="1:23" x14ac:dyDescent="0.25">
      <c r="A76" s="68">
        <v>183</v>
      </c>
      <c r="B76" s="78"/>
      <c r="C76" s="78" t="s">
        <v>94</v>
      </c>
      <c r="D76" s="80"/>
      <c r="E76" s="61">
        <v>44514.469327952196</v>
      </c>
      <c r="F76" s="80"/>
      <c r="G76" s="91">
        <v>3.7014276078778337E-5</v>
      </c>
      <c r="H76" s="63"/>
      <c r="I76" s="61">
        <v>13027</v>
      </c>
      <c r="J76" s="63"/>
      <c r="K76" s="61">
        <v>46412</v>
      </c>
      <c r="L76" s="80"/>
      <c r="M76" s="91">
        <v>3.8471928201859319E-5</v>
      </c>
      <c r="N76" s="80"/>
      <c r="O76" s="61">
        <v>13980</v>
      </c>
      <c r="P76" s="63"/>
      <c r="Q76" s="61">
        <v>13797</v>
      </c>
      <c r="R76" s="61">
        <v>13027</v>
      </c>
      <c r="S76" s="61">
        <v>12292</v>
      </c>
      <c r="T76" s="61">
        <v>11851</v>
      </c>
      <c r="U76" s="61">
        <v>13027</v>
      </c>
      <c r="V76" s="61">
        <v>14391</v>
      </c>
      <c r="W76" s="63"/>
    </row>
    <row r="77" spans="1:23" x14ac:dyDescent="0.25">
      <c r="A77" s="68">
        <v>184</v>
      </c>
      <c r="B77" s="78"/>
      <c r="C77" s="78" t="s">
        <v>95</v>
      </c>
      <c r="D77" s="80"/>
      <c r="E77" s="61">
        <v>0</v>
      </c>
      <c r="F77" s="80"/>
      <c r="G77" s="91">
        <v>0</v>
      </c>
      <c r="H77" s="63"/>
      <c r="I77" s="61">
        <v>0</v>
      </c>
      <c r="J77" s="63"/>
      <c r="K77" s="61">
        <v>0</v>
      </c>
      <c r="L77" s="80"/>
      <c r="M77" s="91">
        <v>0</v>
      </c>
      <c r="N77" s="80"/>
      <c r="O77" s="61">
        <v>-2</v>
      </c>
      <c r="P77" s="63"/>
      <c r="Q77" s="61">
        <v>0</v>
      </c>
      <c r="R77" s="61">
        <v>0</v>
      </c>
      <c r="S77" s="61">
        <v>0</v>
      </c>
      <c r="T77" s="61">
        <v>0</v>
      </c>
      <c r="U77" s="61">
        <v>0</v>
      </c>
      <c r="V77" s="61">
        <v>0</v>
      </c>
      <c r="W77" s="63"/>
    </row>
    <row r="78" spans="1:23" x14ac:dyDescent="0.25">
      <c r="A78" s="68">
        <v>185</v>
      </c>
      <c r="B78" s="78"/>
      <c r="C78" s="78" t="s">
        <v>96</v>
      </c>
      <c r="D78" s="80"/>
      <c r="E78" s="61">
        <v>68816.360842348164</v>
      </c>
      <c r="F78" s="80"/>
      <c r="G78" s="91">
        <v>5.722156901814479E-5</v>
      </c>
      <c r="H78" s="63"/>
      <c r="I78" s="61">
        <v>20137</v>
      </c>
      <c r="J78" s="63"/>
      <c r="K78" s="61">
        <v>17587</v>
      </c>
      <c r="L78" s="80"/>
      <c r="M78" s="91">
        <v>1.4578251342025766E-5</v>
      </c>
      <c r="N78" s="80"/>
      <c r="O78" s="61">
        <v>5301</v>
      </c>
      <c r="P78" s="63"/>
      <c r="Q78" s="61">
        <v>21327</v>
      </c>
      <c r="R78" s="61">
        <v>20137</v>
      </c>
      <c r="S78" s="61">
        <v>19001</v>
      </c>
      <c r="T78" s="61">
        <v>18319</v>
      </c>
      <c r="U78" s="61">
        <v>20137</v>
      </c>
      <c r="V78" s="61">
        <v>22246</v>
      </c>
      <c r="W78" s="63"/>
    </row>
    <row r="79" spans="1:23" x14ac:dyDescent="0.25">
      <c r="A79" s="68">
        <v>186</v>
      </c>
      <c r="B79" s="78"/>
      <c r="C79" s="78" t="s">
        <v>97</v>
      </c>
      <c r="D79" s="80"/>
      <c r="E79" s="61">
        <v>71148.233733642322</v>
      </c>
      <c r="F79" s="80"/>
      <c r="G79" s="91">
        <v>5.9160547248865435E-5</v>
      </c>
      <c r="H79" s="63"/>
      <c r="I79" s="61">
        <v>20820</v>
      </c>
      <c r="J79" s="63"/>
      <c r="K79" s="61">
        <v>65621</v>
      </c>
      <c r="L79" s="80"/>
      <c r="M79" s="91">
        <v>5.4394691039692545E-5</v>
      </c>
      <c r="N79" s="80"/>
      <c r="O79" s="61">
        <v>19768</v>
      </c>
      <c r="P79" s="63"/>
      <c r="Q79" s="61">
        <v>22051</v>
      </c>
      <c r="R79" s="61">
        <v>20820</v>
      </c>
      <c r="S79" s="61">
        <v>19645</v>
      </c>
      <c r="T79" s="61">
        <v>18940</v>
      </c>
      <c r="U79" s="61">
        <v>20820</v>
      </c>
      <c r="V79" s="61">
        <v>23001</v>
      </c>
      <c r="W79" s="63"/>
    </row>
    <row r="80" spans="1:23" x14ac:dyDescent="0.25">
      <c r="A80" s="68">
        <v>187</v>
      </c>
      <c r="B80" s="78"/>
      <c r="C80" s="78" t="s">
        <v>98</v>
      </c>
      <c r="D80" s="80"/>
      <c r="E80" s="61">
        <v>49709.464360968865</v>
      </c>
      <c r="F80" s="80"/>
      <c r="G80" s="91">
        <v>4.1333972197433762E-5</v>
      </c>
      <c r="H80" s="63"/>
      <c r="I80" s="61">
        <v>14547</v>
      </c>
      <c r="J80" s="63"/>
      <c r="K80" s="61">
        <v>60858</v>
      </c>
      <c r="L80" s="80"/>
      <c r="M80" s="91">
        <v>5.0446535519019962E-5</v>
      </c>
      <c r="N80" s="80"/>
      <c r="O80" s="61">
        <v>18332</v>
      </c>
      <c r="P80" s="63"/>
      <c r="Q80" s="61">
        <v>15407</v>
      </c>
      <c r="R80" s="61">
        <v>14547</v>
      </c>
      <c r="S80" s="61">
        <v>13726</v>
      </c>
      <c r="T80" s="61">
        <v>13234</v>
      </c>
      <c r="U80" s="61">
        <v>14547</v>
      </c>
      <c r="V80" s="61">
        <v>16071</v>
      </c>
      <c r="W80" s="63"/>
    </row>
    <row r="81" spans="1:23" x14ac:dyDescent="0.25">
      <c r="A81" s="68">
        <v>188</v>
      </c>
      <c r="B81" s="78"/>
      <c r="C81" s="78" t="s">
        <v>99</v>
      </c>
      <c r="D81" s="80"/>
      <c r="E81" s="61">
        <v>66898.239730215573</v>
      </c>
      <c r="F81" s="80"/>
      <c r="G81" s="91">
        <v>5.562662999115235E-5</v>
      </c>
      <c r="H81" s="63"/>
      <c r="I81" s="61">
        <v>19577</v>
      </c>
      <c r="J81" s="63"/>
      <c r="K81" s="61">
        <v>46183</v>
      </c>
      <c r="L81" s="80"/>
      <c r="M81" s="91">
        <v>3.8282105062192301E-5</v>
      </c>
      <c r="N81" s="80"/>
      <c r="O81" s="61">
        <v>13910</v>
      </c>
      <c r="P81" s="63"/>
      <c r="Q81" s="61">
        <v>20734</v>
      </c>
      <c r="R81" s="61">
        <v>19577</v>
      </c>
      <c r="S81" s="61">
        <v>18472</v>
      </c>
      <c r="T81" s="61">
        <v>17810</v>
      </c>
      <c r="U81" s="61">
        <v>19577</v>
      </c>
      <c r="V81" s="61">
        <v>21627</v>
      </c>
      <c r="W81" s="63"/>
    </row>
    <row r="82" spans="1:23" x14ac:dyDescent="0.25">
      <c r="A82" s="68">
        <v>190</v>
      </c>
      <c r="B82" s="78"/>
      <c r="C82" s="78" t="s">
        <v>100</v>
      </c>
      <c r="D82" s="80"/>
      <c r="E82" s="61">
        <v>67205.540808913254</v>
      </c>
      <c r="F82" s="80"/>
      <c r="G82" s="91">
        <v>5.5882154254115535E-5</v>
      </c>
      <c r="H82" s="63"/>
      <c r="I82" s="61">
        <v>19667</v>
      </c>
      <c r="J82" s="63"/>
      <c r="K82" s="61">
        <v>56721</v>
      </c>
      <c r="L82" s="80"/>
      <c r="M82" s="91">
        <v>4.7017285174904389E-5</v>
      </c>
      <c r="N82" s="80"/>
      <c r="O82" s="61">
        <v>17085</v>
      </c>
      <c r="P82" s="63"/>
      <c r="Q82" s="61">
        <v>20830</v>
      </c>
      <c r="R82" s="61">
        <v>19667</v>
      </c>
      <c r="S82" s="61">
        <v>18557</v>
      </c>
      <c r="T82" s="61">
        <v>17891</v>
      </c>
      <c r="U82" s="61">
        <v>19667</v>
      </c>
      <c r="V82" s="61">
        <v>21727</v>
      </c>
      <c r="W82" s="63"/>
    </row>
    <row r="83" spans="1:23" x14ac:dyDescent="0.25">
      <c r="A83" s="68">
        <v>191</v>
      </c>
      <c r="B83" s="78"/>
      <c r="C83" s="78" t="s">
        <v>101</v>
      </c>
      <c r="D83" s="80"/>
      <c r="E83" s="61">
        <v>3503020.4000045178</v>
      </c>
      <c r="F83" s="80"/>
      <c r="G83" s="91">
        <v>2.9128004029453985E-3</v>
      </c>
      <c r="H83" s="63"/>
      <c r="I83" s="61">
        <v>1025074</v>
      </c>
      <c r="J83" s="63"/>
      <c r="K83" s="61">
        <v>3619934</v>
      </c>
      <c r="L83" s="80"/>
      <c r="M83" s="91">
        <v>3.0006429574995566E-3</v>
      </c>
      <c r="N83" s="80"/>
      <c r="O83" s="61">
        <v>1090479</v>
      </c>
      <c r="P83" s="63"/>
      <c r="Q83" s="61">
        <v>1085674</v>
      </c>
      <c r="R83" s="61">
        <v>1025074</v>
      </c>
      <c r="S83" s="61">
        <v>967232</v>
      </c>
      <c r="T83" s="61">
        <v>932528</v>
      </c>
      <c r="U83" s="61">
        <v>1025074</v>
      </c>
      <c r="V83" s="61">
        <v>1132435</v>
      </c>
      <c r="W83" s="63"/>
    </row>
    <row r="84" spans="1:23" x14ac:dyDescent="0.25">
      <c r="A84" s="68">
        <v>192</v>
      </c>
      <c r="B84" s="78"/>
      <c r="C84" s="78" t="s">
        <v>102</v>
      </c>
      <c r="D84" s="80"/>
      <c r="E84" s="61">
        <v>97133.251417637337</v>
      </c>
      <c r="F84" s="80"/>
      <c r="G84" s="91">
        <v>8.0767378308252462E-5</v>
      </c>
      <c r="H84" s="63"/>
      <c r="I84" s="61">
        <v>28425</v>
      </c>
      <c r="J84" s="63"/>
      <c r="K84" s="61">
        <v>65105</v>
      </c>
      <c r="L84" s="80"/>
      <c r="M84" s="91">
        <v>5.3966967283936289E-5</v>
      </c>
      <c r="N84" s="80"/>
      <c r="O84" s="61">
        <v>19613</v>
      </c>
      <c r="P84" s="63"/>
      <c r="Q84" s="61">
        <v>30105</v>
      </c>
      <c r="R84" s="61">
        <v>28425</v>
      </c>
      <c r="S84" s="61">
        <v>26821</v>
      </c>
      <c r="T84" s="61">
        <v>25859</v>
      </c>
      <c r="U84" s="61">
        <v>28425</v>
      </c>
      <c r="V84" s="61">
        <v>31402</v>
      </c>
      <c r="W84" s="63"/>
    </row>
    <row r="85" spans="1:23" x14ac:dyDescent="0.25">
      <c r="A85" s="68">
        <v>193</v>
      </c>
      <c r="B85" s="78"/>
      <c r="C85" s="78" t="s">
        <v>103</v>
      </c>
      <c r="D85" s="80"/>
      <c r="E85" s="61">
        <v>35931.128414131701</v>
      </c>
      <c r="F85" s="80"/>
      <c r="G85" s="91">
        <v>2.9877132694639946E-5</v>
      </c>
      <c r="H85" s="63"/>
      <c r="I85" s="61">
        <v>10515</v>
      </c>
      <c r="J85" s="63"/>
      <c r="K85" s="61">
        <v>31236</v>
      </c>
      <c r="L85" s="80"/>
      <c r="M85" s="91">
        <v>2.5892207819384591E-5</v>
      </c>
      <c r="N85" s="80"/>
      <c r="O85" s="61">
        <v>9409</v>
      </c>
      <c r="P85" s="63"/>
      <c r="Q85" s="61">
        <v>11137</v>
      </c>
      <c r="R85" s="61">
        <v>10515</v>
      </c>
      <c r="S85" s="61">
        <v>9922</v>
      </c>
      <c r="T85" s="61">
        <v>9566</v>
      </c>
      <c r="U85" s="61">
        <v>10515</v>
      </c>
      <c r="V85" s="61">
        <v>11616</v>
      </c>
      <c r="W85" s="63"/>
    </row>
    <row r="86" spans="1:23" x14ac:dyDescent="0.25">
      <c r="A86" s="68">
        <v>194</v>
      </c>
      <c r="B86" s="78"/>
      <c r="C86" s="78" t="s">
        <v>104</v>
      </c>
      <c r="D86" s="80"/>
      <c r="E86" s="61">
        <v>7682463.6995728612</v>
      </c>
      <c r="F86" s="80"/>
      <c r="G86" s="91">
        <v>6.388053966143151E-3</v>
      </c>
      <c r="H86" s="63"/>
      <c r="I86" s="61">
        <v>2248083</v>
      </c>
      <c r="J86" s="63"/>
      <c r="K86" s="61">
        <v>8003681</v>
      </c>
      <c r="L86" s="80"/>
      <c r="M86" s="91">
        <v>6.6344273201453417E-3</v>
      </c>
      <c r="N86" s="80"/>
      <c r="O86" s="61">
        <v>2411057</v>
      </c>
      <c r="P86" s="63"/>
      <c r="Q86" s="61">
        <v>2380984</v>
      </c>
      <c r="R86" s="61">
        <v>2248083</v>
      </c>
      <c r="S86" s="61">
        <v>2121231</v>
      </c>
      <c r="T86" s="61">
        <v>2045121</v>
      </c>
      <c r="U86" s="61">
        <v>2248083</v>
      </c>
      <c r="V86" s="61">
        <v>2483535</v>
      </c>
      <c r="W86" s="63"/>
    </row>
    <row r="87" spans="1:23" x14ac:dyDescent="0.25">
      <c r="A87" s="68">
        <v>195</v>
      </c>
      <c r="B87" s="78"/>
      <c r="C87" s="78" t="s">
        <v>426</v>
      </c>
      <c r="D87" s="80"/>
      <c r="E87" s="61">
        <v>40893.137008397185</v>
      </c>
      <c r="F87" s="80"/>
      <c r="G87" s="91">
        <v>3.4003097999545503E-5</v>
      </c>
      <c r="H87" s="63"/>
      <c r="I87" s="61">
        <v>11965</v>
      </c>
      <c r="J87" s="63"/>
      <c r="K87" s="61">
        <v>51916</v>
      </c>
      <c r="L87" s="80"/>
      <c r="M87" s="91">
        <v>4.3034314929926065E-5</v>
      </c>
      <c r="N87" s="80"/>
      <c r="O87" s="61">
        <v>15640</v>
      </c>
      <c r="P87" s="63"/>
      <c r="Q87" s="61">
        <v>12672</v>
      </c>
      <c r="R87" s="61">
        <v>11965</v>
      </c>
      <c r="S87" s="61">
        <v>11290</v>
      </c>
      <c r="T87" s="61">
        <v>10885</v>
      </c>
      <c r="U87" s="61">
        <v>11965</v>
      </c>
      <c r="V87" s="61">
        <v>13218</v>
      </c>
      <c r="W87" s="63"/>
    </row>
    <row r="88" spans="1:23" x14ac:dyDescent="0.25">
      <c r="A88" s="68">
        <v>197</v>
      </c>
      <c r="B88" s="78"/>
      <c r="C88" s="78" t="s">
        <v>105</v>
      </c>
      <c r="D88" s="80"/>
      <c r="E88" s="61">
        <v>0</v>
      </c>
      <c r="F88" s="80"/>
      <c r="G88" s="91">
        <v>0</v>
      </c>
      <c r="H88" s="63"/>
      <c r="I88" s="61">
        <v>0</v>
      </c>
      <c r="J88" s="63"/>
      <c r="K88" s="61">
        <v>0</v>
      </c>
      <c r="L88" s="80"/>
      <c r="M88" s="91">
        <v>0</v>
      </c>
      <c r="N88" s="80"/>
      <c r="O88" s="61">
        <v>0</v>
      </c>
      <c r="P88" s="63"/>
      <c r="Q88" s="61">
        <v>0</v>
      </c>
      <c r="R88" s="61">
        <v>0</v>
      </c>
      <c r="S88" s="61">
        <v>0</v>
      </c>
      <c r="T88" s="61">
        <v>0</v>
      </c>
      <c r="U88" s="61">
        <v>0</v>
      </c>
      <c r="V88" s="61">
        <v>0</v>
      </c>
      <c r="W88" s="63"/>
    </row>
    <row r="89" spans="1:23" x14ac:dyDescent="0.25">
      <c r="A89" s="68">
        <v>199</v>
      </c>
      <c r="B89" s="78"/>
      <c r="C89" s="78" t="s">
        <v>106</v>
      </c>
      <c r="D89" s="80"/>
      <c r="E89" s="61">
        <v>6190488.8434426719</v>
      </c>
      <c r="F89" s="80"/>
      <c r="G89" s="91">
        <v>5.1474602881517771E-3</v>
      </c>
      <c r="H89" s="63"/>
      <c r="I89" s="61">
        <v>1811491</v>
      </c>
      <c r="J89" s="63"/>
      <c r="K89" s="61">
        <v>5987786</v>
      </c>
      <c r="L89" s="80"/>
      <c r="M89" s="91">
        <v>4.9634075902804968E-3</v>
      </c>
      <c r="N89" s="80"/>
      <c r="O89" s="61">
        <v>1803781</v>
      </c>
      <c r="P89" s="63"/>
      <c r="Q89" s="61">
        <v>1918582</v>
      </c>
      <c r="R89" s="61">
        <v>1811491</v>
      </c>
      <c r="S89" s="61">
        <v>1709274</v>
      </c>
      <c r="T89" s="61">
        <v>1647946</v>
      </c>
      <c r="U89" s="61">
        <v>1811491</v>
      </c>
      <c r="V89" s="61">
        <v>2001217</v>
      </c>
      <c r="W89" s="63"/>
    </row>
    <row r="90" spans="1:23" x14ac:dyDescent="0.25">
      <c r="A90" s="68">
        <v>200</v>
      </c>
      <c r="B90" s="78"/>
      <c r="C90" s="78" t="s">
        <v>107</v>
      </c>
      <c r="D90" s="80"/>
      <c r="E90" s="61">
        <v>187526.96839364024</v>
      </c>
      <c r="F90" s="80"/>
      <c r="G90" s="91">
        <v>1.5593075881014564E-4</v>
      </c>
      <c r="H90" s="63"/>
      <c r="I90" s="61">
        <v>54878</v>
      </c>
      <c r="J90" s="63"/>
      <c r="K90" s="61">
        <v>189770</v>
      </c>
      <c r="L90" s="80"/>
      <c r="M90" s="91">
        <v>1.5730452932144365E-4</v>
      </c>
      <c r="N90" s="80"/>
      <c r="O90" s="61">
        <v>57165</v>
      </c>
      <c r="P90" s="63"/>
      <c r="Q90" s="61">
        <v>58122</v>
      </c>
      <c r="R90" s="61">
        <v>54878</v>
      </c>
      <c r="S90" s="61">
        <v>51781</v>
      </c>
      <c r="T90" s="61">
        <v>49923</v>
      </c>
      <c r="U90" s="61">
        <v>54878</v>
      </c>
      <c r="V90" s="61">
        <v>60626</v>
      </c>
      <c r="W90" s="63"/>
    </row>
    <row r="91" spans="1:23" x14ac:dyDescent="0.25">
      <c r="A91" s="68">
        <v>201</v>
      </c>
      <c r="B91" s="78"/>
      <c r="C91" s="78" t="s">
        <v>108</v>
      </c>
      <c r="D91" s="80"/>
      <c r="E91" s="61">
        <v>6755031.0525670452</v>
      </c>
      <c r="F91" s="80"/>
      <c r="G91" s="91">
        <v>5.6168834106134794E-3</v>
      </c>
      <c r="H91" s="63"/>
      <c r="I91" s="61">
        <v>1976693</v>
      </c>
      <c r="J91" s="63"/>
      <c r="K91" s="61">
        <v>6423322</v>
      </c>
      <c r="L91" s="80"/>
      <c r="M91" s="91">
        <v>5.3244329656430105E-3</v>
      </c>
      <c r="N91" s="80"/>
      <c r="O91" s="61">
        <v>1934985</v>
      </c>
      <c r="P91" s="63"/>
      <c r="Q91" s="61">
        <v>2093550</v>
      </c>
      <c r="R91" s="61">
        <v>1976693</v>
      </c>
      <c r="S91" s="61">
        <v>1865154</v>
      </c>
      <c r="T91" s="61">
        <v>1798233</v>
      </c>
      <c r="U91" s="61">
        <v>1976693</v>
      </c>
      <c r="V91" s="61">
        <v>2183721</v>
      </c>
      <c r="W91" s="63"/>
    </row>
    <row r="92" spans="1:23" x14ac:dyDescent="0.25">
      <c r="A92" s="68">
        <v>202</v>
      </c>
      <c r="B92" s="78"/>
      <c r="C92" s="78" t="s">
        <v>109</v>
      </c>
      <c r="D92" s="80"/>
      <c r="E92" s="61">
        <v>1480348.6319861279</v>
      </c>
      <c r="F92" s="80"/>
      <c r="G92" s="91">
        <v>1.230926343375934E-3</v>
      </c>
      <c r="H92" s="63"/>
      <c r="I92" s="61">
        <v>433189</v>
      </c>
      <c r="J92" s="63"/>
      <c r="K92" s="61">
        <v>1385894</v>
      </c>
      <c r="L92" s="80"/>
      <c r="M92" s="91">
        <v>1.1487980363567099E-3</v>
      </c>
      <c r="N92" s="80"/>
      <c r="O92" s="61">
        <v>417491</v>
      </c>
      <c r="P92" s="63"/>
      <c r="Q92" s="61">
        <v>458798</v>
      </c>
      <c r="R92" s="61">
        <v>433189</v>
      </c>
      <c r="S92" s="61">
        <v>408745</v>
      </c>
      <c r="T92" s="61">
        <v>394080</v>
      </c>
      <c r="U92" s="61">
        <v>433189</v>
      </c>
      <c r="V92" s="61">
        <v>478559</v>
      </c>
      <c r="W92" s="63"/>
    </row>
    <row r="93" spans="1:23" x14ac:dyDescent="0.25">
      <c r="A93" s="68">
        <v>203</v>
      </c>
      <c r="B93" s="78"/>
      <c r="C93" s="78" t="s">
        <v>110</v>
      </c>
      <c r="D93" s="80"/>
      <c r="E93" s="61">
        <v>2283044.1558417478</v>
      </c>
      <c r="F93" s="80"/>
      <c r="G93" s="91">
        <v>1.8983765944010501E-3</v>
      </c>
      <c r="H93" s="63"/>
      <c r="I93" s="61">
        <v>668078</v>
      </c>
      <c r="J93" s="63"/>
      <c r="K93" s="61">
        <v>2303991</v>
      </c>
      <c r="L93" s="80"/>
      <c r="M93" s="91">
        <v>1.9098288444740596E-3</v>
      </c>
      <c r="N93" s="80"/>
      <c r="O93" s="61">
        <v>694059</v>
      </c>
      <c r="P93" s="63"/>
      <c r="Q93" s="61">
        <v>707573</v>
      </c>
      <c r="R93" s="61">
        <v>668078</v>
      </c>
      <c r="S93" s="61">
        <v>630380</v>
      </c>
      <c r="T93" s="61">
        <v>607763</v>
      </c>
      <c r="U93" s="61">
        <v>668078</v>
      </c>
      <c r="V93" s="61">
        <v>738049</v>
      </c>
      <c r="W93" s="63"/>
    </row>
    <row r="94" spans="1:23" x14ac:dyDescent="0.25">
      <c r="A94" s="68">
        <v>204</v>
      </c>
      <c r="B94" s="78"/>
      <c r="C94" s="78" t="s">
        <v>111</v>
      </c>
      <c r="D94" s="80"/>
      <c r="E94" s="61">
        <v>27413985.776473273</v>
      </c>
      <c r="F94" s="80"/>
      <c r="G94" s="91">
        <v>2.2795033913004845E-2</v>
      </c>
      <c r="H94" s="63"/>
      <c r="I94" s="61">
        <v>8022021</v>
      </c>
      <c r="J94" s="63"/>
      <c r="K94" s="61">
        <v>27100875</v>
      </c>
      <c r="L94" s="80"/>
      <c r="M94" s="91">
        <v>2.2464511704032668E-2</v>
      </c>
      <c r="N94" s="80"/>
      <c r="O94" s="61">
        <v>8163960</v>
      </c>
      <c r="P94" s="63"/>
      <c r="Q94" s="61">
        <v>8496263</v>
      </c>
      <c r="R94" s="61">
        <v>8022021</v>
      </c>
      <c r="S94" s="61">
        <v>7569363</v>
      </c>
      <c r="T94" s="61">
        <v>7297776</v>
      </c>
      <c r="U94" s="61">
        <v>8022021</v>
      </c>
      <c r="V94" s="61">
        <v>8862204</v>
      </c>
      <c r="W94" s="63"/>
    </row>
    <row r="95" spans="1:23" x14ac:dyDescent="0.25">
      <c r="A95" s="68">
        <v>206</v>
      </c>
      <c r="B95" s="78"/>
      <c r="C95" s="78" t="s">
        <v>112</v>
      </c>
      <c r="D95" s="80"/>
      <c r="E95" s="61">
        <v>2544118.515737033</v>
      </c>
      <c r="F95" s="80"/>
      <c r="G95" s="91">
        <v>2.1154628268137184E-3</v>
      </c>
      <c r="H95" s="63"/>
      <c r="I95" s="61">
        <v>744472</v>
      </c>
      <c r="J95" s="63"/>
      <c r="K95" s="61">
        <v>3066046</v>
      </c>
      <c r="L95" s="80"/>
      <c r="M95" s="91">
        <v>2.5415130047314908E-3</v>
      </c>
      <c r="N95" s="80"/>
      <c r="O95" s="61">
        <v>923623</v>
      </c>
      <c r="P95" s="63"/>
      <c r="Q95" s="61">
        <v>788483</v>
      </c>
      <c r="R95" s="61">
        <v>744472</v>
      </c>
      <c r="S95" s="61">
        <v>702464</v>
      </c>
      <c r="T95" s="61">
        <v>677260</v>
      </c>
      <c r="U95" s="61">
        <v>744472</v>
      </c>
      <c r="V95" s="61">
        <v>822444</v>
      </c>
      <c r="W95" s="63"/>
    </row>
    <row r="96" spans="1:23" x14ac:dyDescent="0.25">
      <c r="A96" s="68">
        <v>207</v>
      </c>
      <c r="B96" s="78"/>
      <c r="C96" s="78" t="s">
        <v>113</v>
      </c>
      <c r="D96" s="80"/>
      <c r="E96" s="61">
        <v>0</v>
      </c>
      <c r="F96" s="80"/>
      <c r="G96" s="91">
        <v>0</v>
      </c>
      <c r="H96" s="63"/>
      <c r="I96" s="61">
        <v>0</v>
      </c>
      <c r="J96" s="63"/>
      <c r="K96" s="61">
        <v>0</v>
      </c>
      <c r="L96" s="80"/>
      <c r="M96" s="91">
        <v>0</v>
      </c>
      <c r="N96" s="80"/>
      <c r="O96" s="61">
        <v>0</v>
      </c>
      <c r="P96" s="63"/>
      <c r="Q96" s="61">
        <v>0</v>
      </c>
      <c r="R96" s="61">
        <v>0</v>
      </c>
      <c r="S96" s="61">
        <v>0</v>
      </c>
      <c r="T96" s="61">
        <v>0</v>
      </c>
      <c r="U96" s="61">
        <v>0</v>
      </c>
      <c r="V96" s="61">
        <v>0</v>
      </c>
      <c r="W96" s="63"/>
    </row>
    <row r="97" spans="1:23" x14ac:dyDescent="0.25">
      <c r="A97" s="68">
        <v>208</v>
      </c>
      <c r="B97" s="78"/>
      <c r="C97" s="78" t="s">
        <v>114</v>
      </c>
      <c r="D97" s="80"/>
      <c r="E97" s="61">
        <v>100294040.84966554</v>
      </c>
      <c r="F97" s="80"/>
      <c r="G97" s="91">
        <v>8.3395609857011194E-2</v>
      </c>
      <c r="H97" s="63"/>
      <c r="I97" s="61">
        <v>29348567</v>
      </c>
      <c r="J97" s="63"/>
      <c r="K97" s="61">
        <v>98766203</v>
      </c>
      <c r="L97" s="80"/>
      <c r="M97" s="91">
        <v>8.1869479242141316E-2</v>
      </c>
      <c r="N97" s="80"/>
      <c r="O97" s="61">
        <v>29752653</v>
      </c>
      <c r="P97" s="63"/>
      <c r="Q97" s="61">
        <v>31083582</v>
      </c>
      <c r="R97" s="61">
        <v>29348567</v>
      </c>
      <c r="S97" s="61">
        <v>27692517</v>
      </c>
      <c r="T97" s="61">
        <v>26698917</v>
      </c>
      <c r="U97" s="61">
        <v>29348567</v>
      </c>
      <c r="V97" s="61">
        <v>32422377</v>
      </c>
      <c r="W97" s="63"/>
    </row>
    <row r="98" spans="1:23" x14ac:dyDescent="0.25">
      <c r="A98" s="68">
        <v>209</v>
      </c>
      <c r="B98" s="78"/>
      <c r="C98" s="78" t="s">
        <v>115</v>
      </c>
      <c r="D98" s="80"/>
      <c r="E98" s="61">
        <v>0</v>
      </c>
      <c r="F98" s="80"/>
      <c r="G98" s="91">
        <v>0</v>
      </c>
      <c r="H98" s="63"/>
      <c r="I98" s="61">
        <v>0</v>
      </c>
      <c r="J98" s="63"/>
      <c r="K98" s="61">
        <v>0</v>
      </c>
      <c r="L98" s="80"/>
      <c r="M98" s="91">
        <v>0</v>
      </c>
      <c r="N98" s="80"/>
      <c r="O98" s="61">
        <v>0</v>
      </c>
      <c r="P98" s="63"/>
      <c r="Q98" s="61">
        <v>0</v>
      </c>
      <c r="R98" s="61">
        <v>0</v>
      </c>
      <c r="S98" s="61">
        <v>0</v>
      </c>
      <c r="T98" s="61">
        <v>0</v>
      </c>
      <c r="U98" s="61">
        <v>0</v>
      </c>
      <c r="V98" s="61">
        <v>0</v>
      </c>
      <c r="W98" s="63"/>
    </row>
    <row r="99" spans="1:23" x14ac:dyDescent="0.25">
      <c r="A99" s="68">
        <v>211</v>
      </c>
      <c r="B99" s="78"/>
      <c r="C99" s="78" t="s">
        <v>116</v>
      </c>
      <c r="D99" s="80"/>
      <c r="E99" s="61">
        <v>7849689.7159865228</v>
      </c>
      <c r="F99" s="80"/>
      <c r="G99" s="91">
        <v>6.5271042577121187E-3</v>
      </c>
      <c r="H99" s="63"/>
      <c r="I99" s="61">
        <v>2297017</v>
      </c>
      <c r="J99" s="63"/>
      <c r="K99" s="61">
        <v>7943388</v>
      </c>
      <c r="L99" s="80"/>
      <c r="M99" s="91">
        <v>6.5844491255604345E-3</v>
      </c>
      <c r="N99" s="80"/>
      <c r="O99" s="61">
        <v>2392891</v>
      </c>
      <c r="P99" s="63"/>
      <c r="Q99" s="61">
        <v>2432811</v>
      </c>
      <c r="R99" s="61">
        <v>2297017</v>
      </c>
      <c r="S99" s="61">
        <v>2167403</v>
      </c>
      <c r="T99" s="61">
        <v>2089638</v>
      </c>
      <c r="U99" s="61">
        <v>2297017</v>
      </c>
      <c r="V99" s="61">
        <v>2537594</v>
      </c>
      <c r="W99" s="63"/>
    </row>
    <row r="100" spans="1:23" x14ac:dyDescent="0.25">
      <c r="A100" s="68">
        <v>212</v>
      </c>
      <c r="B100" s="78"/>
      <c r="C100" s="78" t="s">
        <v>117</v>
      </c>
      <c r="D100" s="80"/>
      <c r="E100" s="61">
        <v>7994483.7579071447</v>
      </c>
      <c r="F100" s="80"/>
      <c r="G100" s="91">
        <v>6.6475021131313832E-3</v>
      </c>
      <c r="H100" s="63"/>
      <c r="I100" s="61">
        <v>2339385</v>
      </c>
      <c r="J100" s="63"/>
      <c r="K100" s="61">
        <v>7501339</v>
      </c>
      <c r="L100" s="80"/>
      <c r="M100" s="91">
        <v>6.218024981164509E-3</v>
      </c>
      <c r="N100" s="80"/>
      <c r="O100" s="61">
        <v>2259731</v>
      </c>
      <c r="P100" s="63"/>
      <c r="Q100" s="61">
        <v>2477684</v>
      </c>
      <c r="R100" s="61">
        <v>2339385</v>
      </c>
      <c r="S100" s="61">
        <v>2207381</v>
      </c>
      <c r="T100" s="61">
        <v>2128180</v>
      </c>
      <c r="U100" s="61">
        <v>2339385</v>
      </c>
      <c r="V100" s="61">
        <v>2584399</v>
      </c>
      <c r="W100" s="63"/>
    </row>
    <row r="101" spans="1:23" x14ac:dyDescent="0.25">
      <c r="A101" s="68">
        <v>213</v>
      </c>
      <c r="B101" s="78"/>
      <c r="C101" s="78" t="s">
        <v>118</v>
      </c>
      <c r="D101" s="80"/>
      <c r="E101" s="61">
        <v>10100523.49667092</v>
      </c>
      <c r="F101" s="80"/>
      <c r="G101" s="91">
        <v>8.3986975671122496E-3</v>
      </c>
      <c r="H101" s="63"/>
      <c r="I101" s="61">
        <v>2955669</v>
      </c>
      <c r="J101" s="63"/>
      <c r="K101" s="61">
        <v>10246166</v>
      </c>
      <c r="L101" s="80"/>
      <c r="M101" s="91">
        <v>8.4932724876396644E-3</v>
      </c>
      <c r="N101" s="80"/>
      <c r="O101" s="61">
        <v>3086589</v>
      </c>
      <c r="P101" s="63"/>
      <c r="Q101" s="61">
        <v>3130401</v>
      </c>
      <c r="R101" s="61">
        <v>2955669</v>
      </c>
      <c r="S101" s="61">
        <v>2788890</v>
      </c>
      <c r="T101" s="61">
        <v>2688825</v>
      </c>
      <c r="U101" s="61">
        <v>2955669</v>
      </c>
      <c r="V101" s="61">
        <v>3265230</v>
      </c>
      <c r="W101" s="63"/>
    </row>
    <row r="102" spans="1:23" x14ac:dyDescent="0.25">
      <c r="A102" s="68">
        <v>214</v>
      </c>
      <c r="B102" s="78"/>
      <c r="C102" s="78" t="s">
        <v>119</v>
      </c>
      <c r="D102" s="80"/>
      <c r="E102" s="61">
        <v>9713206.6400405765</v>
      </c>
      <c r="F102" s="80"/>
      <c r="G102" s="91">
        <v>8.0766392953251498E-3</v>
      </c>
      <c r="H102" s="63"/>
      <c r="I102" s="61">
        <v>2842330</v>
      </c>
      <c r="J102" s="63"/>
      <c r="K102" s="61">
        <v>9950271</v>
      </c>
      <c r="L102" s="80"/>
      <c r="M102" s="91">
        <v>8.2479986102956763E-3</v>
      </c>
      <c r="N102" s="80"/>
      <c r="O102" s="61">
        <v>2997453</v>
      </c>
      <c r="P102" s="63"/>
      <c r="Q102" s="61">
        <v>3010362</v>
      </c>
      <c r="R102" s="61">
        <v>2842330</v>
      </c>
      <c r="S102" s="61">
        <v>2681946</v>
      </c>
      <c r="T102" s="61">
        <v>2585719</v>
      </c>
      <c r="U102" s="61">
        <v>2842330</v>
      </c>
      <c r="V102" s="61">
        <v>3140020</v>
      </c>
      <c r="W102" s="63"/>
    </row>
    <row r="103" spans="1:23" x14ac:dyDescent="0.25">
      <c r="A103" s="68">
        <v>215</v>
      </c>
      <c r="B103" s="78"/>
      <c r="C103" s="78" t="s">
        <v>120</v>
      </c>
      <c r="D103" s="80"/>
      <c r="E103" s="61">
        <v>8154385.7652785107</v>
      </c>
      <c r="F103" s="80"/>
      <c r="G103" s="91">
        <v>6.7804624097663937E-3</v>
      </c>
      <c r="H103" s="63"/>
      <c r="I103" s="61">
        <v>2386175</v>
      </c>
      <c r="J103" s="63"/>
      <c r="K103" s="61">
        <v>8164018</v>
      </c>
      <c r="L103" s="80"/>
      <c r="M103" s="91">
        <v>6.7673341880265256E-3</v>
      </c>
      <c r="N103" s="80"/>
      <c r="O103" s="61">
        <v>2459358</v>
      </c>
      <c r="P103" s="63"/>
      <c r="Q103" s="61">
        <v>2527240</v>
      </c>
      <c r="R103" s="61">
        <v>2386175</v>
      </c>
      <c r="S103" s="61">
        <v>2251530</v>
      </c>
      <c r="T103" s="61">
        <v>2170746</v>
      </c>
      <c r="U103" s="61">
        <v>2386175</v>
      </c>
      <c r="V103" s="61">
        <v>2636090</v>
      </c>
      <c r="W103" s="63"/>
    </row>
    <row r="104" spans="1:23" x14ac:dyDescent="0.25">
      <c r="A104" s="68">
        <v>216</v>
      </c>
      <c r="B104" s="78"/>
      <c r="C104" s="78" t="s">
        <v>121</v>
      </c>
      <c r="D104" s="80"/>
      <c r="E104" s="61">
        <v>43676815.79576499</v>
      </c>
      <c r="F104" s="80"/>
      <c r="G104" s="91">
        <v>3.6317757855224633E-2</v>
      </c>
      <c r="H104" s="63"/>
      <c r="I104" s="61">
        <v>12780936</v>
      </c>
      <c r="J104" s="63"/>
      <c r="K104" s="61">
        <v>43908032</v>
      </c>
      <c r="L104" s="80"/>
      <c r="M104" s="91">
        <v>3.6396334021135512E-2</v>
      </c>
      <c r="N104" s="80"/>
      <c r="O104" s="61">
        <v>13227004</v>
      </c>
      <c r="P104" s="63"/>
      <c r="Q104" s="61">
        <v>13536513</v>
      </c>
      <c r="R104" s="61">
        <v>12780936</v>
      </c>
      <c r="S104" s="61">
        <v>12059747</v>
      </c>
      <c r="T104" s="61">
        <v>11627046</v>
      </c>
      <c r="U104" s="61">
        <v>12780936</v>
      </c>
      <c r="V104" s="61">
        <v>14119542</v>
      </c>
      <c r="W104" s="63"/>
    </row>
    <row r="105" spans="1:23" x14ac:dyDescent="0.25">
      <c r="A105" s="68">
        <v>217</v>
      </c>
      <c r="B105" s="78"/>
      <c r="C105" s="78" t="s">
        <v>122</v>
      </c>
      <c r="D105" s="80"/>
      <c r="E105" s="61">
        <v>16835068.81491001</v>
      </c>
      <c r="F105" s="80"/>
      <c r="G105" s="91">
        <v>1.3998546861908125E-2</v>
      </c>
      <c r="H105" s="63"/>
      <c r="I105" s="61">
        <v>4926366</v>
      </c>
      <c r="J105" s="63"/>
      <c r="K105" s="61">
        <v>17517907</v>
      </c>
      <c r="L105" s="80"/>
      <c r="M105" s="91">
        <v>1.4520978633776799E-2</v>
      </c>
      <c r="N105" s="80"/>
      <c r="O105" s="61">
        <v>5277152</v>
      </c>
      <c r="P105" s="63"/>
      <c r="Q105" s="61">
        <v>5217601</v>
      </c>
      <c r="R105" s="61">
        <v>4926366</v>
      </c>
      <c r="S105" s="61">
        <v>4648386</v>
      </c>
      <c r="T105" s="61">
        <v>4481603</v>
      </c>
      <c r="U105" s="61">
        <v>4926366</v>
      </c>
      <c r="V105" s="61">
        <v>5442327</v>
      </c>
      <c r="W105" s="63"/>
    </row>
    <row r="106" spans="1:23" x14ac:dyDescent="0.25">
      <c r="A106" s="68">
        <v>218</v>
      </c>
      <c r="B106" s="78"/>
      <c r="C106" s="78" t="s">
        <v>123</v>
      </c>
      <c r="D106" s="80"/>
      <c r="E106" s="61">
        <v>1882678.0501375555</v>
      </c>
      <c r="F106" s="80"/>
      <c r="G106" s="91">
        <v>1.5654677269507356E-3</v>
      </c>
      <c r="H106" s="63"/>
      <c r="I106" s="61">
        <v>550921</v>
      </c>
      <c r="J106" s="63"/>
      <c r="K106" s="61">
        <v>1861936</v>
      </c>
      <c r="L106" s="80"/>
      <c r="M106" s="91">
        <v>1.5433997265460902E-3</v>
      </c>
      <c r="N106" s="80"/>
      <c r="O106" s="61">
        <v>560892</v>
      </c>
      <c r="P106" s="63"/>
      <c r="Q106" s="61">
        <v>583490</v>
      </c>
      <c r="R106" s="61">
        <v>550921</v>
      </c>
      <c r="S106" s="61">
        <v>519834</v>
      </c>
      <c r="T106" s="61">
        <v>501183</v>
      </c>
      <c r="U106" s="61">
        <v>550921</v>
      </c>
      <c r="V106" s="61">
        <v>608621</v>
      </c>
      <c r="W106" s="63"/>
    </row>
    <row r="107" spans="1:23" x14ac:dyDescent="0.25">
      <c r="A107" s="68">
        <v>219</v>
      </c>
      <c r="B107" s="78"/>
      <c r="C107" s="78" t="s">
        <v>124</v>
      </c>
      <c r="D107" s="80"/>
      <c r="E107" s="61">
        <v>0</v>
      </c>
      <c r="F107" s="80"/>
      <c r="G107" s="91">
        <v>0</v>
      </c>
      <c r="H107" s="63"/>
      <c r="I107" s="61">
        <v>0</v>
      </c>
      <c r="J107" s="63"/>
      <c r="K107" s="61">
        <v>0</v>
      </c>
      <c r="L107" s="80"/>
      <c r="M107" s="91">
        <v>0</v>
      </c>
      <c r="N107" s="80"/>
      <c r="O107" s="61">
        <v>0</v>
      </c>
      <c r="P107" s="63"/>
      <c r="Q107" s="61">
        <v>0</v>
      </c>
      <c r="R107" s="61">
        <v>0</v>
      </c>
      <c r="S107" s="61">
        <v>0</v>
      </c>
      <c r="T107" s="61">
        <v>0</v>
      </c>
      <c r="U107" s="61">
        <v>0</v>
      </c>
      <c r="V107" s="61">
        <v>0</v>
      </c>
      <c r="W107" s="63"/>
    </row>
    <row r="108" spans="1:23" x14ac:dyDescent="0.25">
      <c r="A108" s="68">
        <v>220</v>
      </c>
      <c r="B108" s="78"/>
      <c r="C108" s="78" t="s">
        <v>125</v>
      </c>
      <c r="D108" s="80"/>
      <c r="E108" s="61">
        <v>0</v>
      </c>
      <c r="F108" s="80"/>
      <c r="G108" s="91">
        <v>0</v>
      </c>
      <c r="H108" s="63"/>
      <c r="I108" s="61">
        <v>0</v>
      </c>
      <c r="J108" s="63"/>
      <c r="K108" s="61">
        <v>0</v>
      </c>
      <c r="L108" s="80"/>
      <c r="M108" s="91">
        <v>0</v>
      </c>
      <c r="N108" s="80"/>
      <c r="O108" s="61">
        <v>0</v>
      </c>
      <c r="P108" s="63"/>
      <c r="Q108" s="61">
        <v>0</v>
      </c>
      <c r="R108" s="61">
        <v>0</v>
      </c>
      <c r="S108" s="61">
        <v>0</v>
      </c>
      <c r="T108" s="61">
        <v>0</v>
      </c>
      <c r="U108" s="61">
        <v>0</v>
      </c>
      <c r="V108" s="61">
        <v>0</v>
      </c>
      <c r="W108" s="63"/>
    </row>
    <row r="109" spans="1:23" x14ac:dyDescent="0.25">
      <c r="A109" s="68">
        <v>221</v>
      </c>
      <c r="B109" s="78"/>
      <c r="C109" s="78" t="s">
        <v>126</v>
      </c>
      <c r="D109" s="80"/>
      <c r="E109" s="61">
        <v>29650940.796021715</v>
      </c>
      <c r="F109" s="80"/>
      <c r="G109" s="91">
        <v>2.465508687824108E-2</v>
      </c>
      <c r="H109" s="63"/>
      <c r="I109" s="61">
        <v>8676610</v>
      </c>
      <c r="J109" s="63"/>
      <c r="K109" s="61">
        <v>30385270</v>
      </c>
      <c r="L109" s="80"/>
      <c r="M109" s="91">
        <v>2.5187019000131646E-2</v>
      </c>
      <c r="N109" s="80"/>
      <c r="O109" s="61">
        <v>9153359</v>
      </c>
      <c r="P109" s="63"/>
      <c r="Q109" s="61">
        <v>9189550</v>
      </c>
      <c r="R109" s="61">
        <v>8676610</v>
      </c>
      <c r="S109" s="61">
        <v>8187015</v>
      </c>
      <c r="T109" s="61">
        <v>7893268</v>
      </c>
      <c r="U109" s="61">
        <v>8676610</v>
      </c>
      <c r="V109" s="61">
        <v>9585351</v>
      </c>
      <c r="W109" s="63"/>
    </row>
    <row r="110" spans="1:23" x14ac:dyDescent="0.25">
      <c r="A110" s="68">
        <v>222</v>
      </c>
      <c r="B110" s="78"/>
      <c r="C110" s="78" t="s">
        <v>127</v>
      </c>
      <c r="D110" s="80"/>
      <c r="E110" s="61">
        <v>2142784.3112097536</v>
      </c>
      <c r="F110" s="80"/>
      <c r="G110" s="91">
        <v>1.7817489744304084E-3</v>
      </c>
      <c r="H110" s="63"/>
      <c r="I110" s="61">
        <v>627031</v>
      </c>
      <c r="J110" s="63"/>
      <c r="K110" s="61">
        <v>2135498</v>
      </c>
      <c r="L110" s="80"/>
      <c r="M110" s="91">
        <v>1.7701612887015034E-3</v>
      </c>
      <c r="N110" s="80"/>
      <c r="O110" s="61">
        <v>643306</v>
      </c>
      <c r="P110" s="63"/>
      <c r="Q110" s="61">
        <v>664100</v>
      </c>
      <c r="R110" s="61">
        <v>627031</v>
      </c>
      <c r="S110" s="61">
        <v>591650</v>
      </c>
      <c r="T110" s="61">
        <v>570421</v>
      </c>
      <c r="U110" s="61">
        <v>627031</v>
      </c>
      <c r="V110" s="61">
        <v>692703</v>
      </c>
      <c r="W110" s="63"/>
    </row>
    <row r="111" spans="1:23" x14ac:dyDescent="0.25">
      <c r="A111" s="68">
        <v>223</v>
      </c>
      <c r="B111" s="78"/>
      <c r="C111" s="78" t="s">
        <v>128</v>
      </c>
      <c r="D111" s="80"/>
      <c r="E111" s="61">
        <v>3661271.4172668024</v>
      </c>
      <c r="F111" s="80"/>
      <c r="G111" s="91">
        <v>3.0443878829519403E-3</v>
      </c>
      <c r="H111" s="63"/>
      <c r="I111" s="61">
        <v>1071380</v>
      </c>
      <c r="J111" s="63"/>
      <c r="K111" s="61">
        <v>3401166</v>
      </c>
      <c r="L111" s="80"/>
      <c r="M111" s="91">
        <v>2.8193013478110198E-3</v>
      </c>
      <c r="N111" s="80"/>
      <c r="O111" s="61">
        <v>1024576</v>
      </c>
      <c r="P111" s="63"/>
      <c r="Q111" s="61">
        <v>1134717</v>
      </c>
      <c r="R111" s="61">
        <v>1071380</v>
      </c>
      <c r="S111" s="61">
        <v>1010925</v>
      </c>
      <c r="T111" s="61">
        <v>974654</v>
      </c>
      <c r="U111" s="61">
        <v>1071380</v>
      </c>
      <c r="V111" s="61">
        <v>1183591</v>
      </c>
      <c r="W111" s="63"/>
    </row>
    <row r="112" spans="1:23" x14ac:dyDescent="0.25">
      <c r="A112" s="68">
        <v>226</v>
      </c>
      <c r="B112" s="78"/>
      <c r="C112" s="78" t="s">
        <v>129</v>
      </c>
      <c r="D112" s="80"/>
      <c r="E112" s="61">
        <v>143108.90724724028</v>
      </c>
      <c r="F112" s="80"/>
      <c r="G112" s="91">
        <v>1.1899664720602243E-4</v>
      </c>
      <c r="H112" s="63"/>
      <c r="I112" s="61">
        <v>41878</v>
      </c>
      <c r="J112" s="63"/>
      <c r="K112" s="61">
        <v>141934</v>
      </c>
      <c r="L112" s="80"/>
      <c r="M112" s="91">
        <v>1.1765221618121824E-4</v>
      </c>
      <c r="N112" s="80"/>
      <c r="O112" s="61">
        <v>42756</v>
      </c>
      <c r="P112" s="63"/>
      <c r="Q112" s="61">
        <v>44354</v>
      </c>
      <c r="R112" s="61">
        <v>41878</v>
      </c>
      <c r="S112" s="61">
        <v>39515</v>
      </c>
      <c r="T112" s="61">
        <v>38097</v>
      </c>
      <c r="U112" s="61">
        <v>41878</v>
      </c>
      <c r="V112" s="61">
        <v>46264</v>
      </c>
      <c r="W112" s="63"/>
    </row>
    <row r="113" spans="1:23" x14ac:dyDescent="0.25">
      <c r="A113" s="68">
        <v>229</v>
      </c>
      <c r="B113" s="78"/>
      <c r="C113" s="78" t="s">
        <v>130</v>
      </c>
      <c r="D113" s="80"/>
      <c r="E113" s="61">
        <v>10970158.434584294</v>
      </c>
      <c r="F113" s="80"/>
      <c r="G113" s="91">
        <v>9.1218086850395688E-3</v>
      </c>
      <c r="H113" s="63"/>
      <c r="I113" s="61">
        <v>3210146</v>
      </c>
      <c r="J113" s="63"/>
      <c r="K113" s="61">
        <v>11198522</v>
      </c>
      <c r="L113" s="80"/>
      <c r="M113" s="91">
        <v>9.2827013348044038E-3</v>
      </c>
      <c r="N113" s="80"/>
      <c r="O113" s="61">
        <v>3373480</v>
      </c>
      <c r="P113" s="63"/>
      <c r="Q113" s="61">
        <v>3399922</v>
      </c>
      <c r="R113" s="61">
        <v>3210146</v>
      </c>
      <c r="S113" s="61">
        <v>3029007</v>
      </c>
      <c r="T113" s="61">
        <v>2920327</v>
      </c>
      <c r="U113" s="61">
        <v>3210146</v>
      </c>
      <c r="V113" s="61">
        <v>3546359</v>
      </c>
      <c r="W113" s="63"/>
    </row>
    <row r="114" spans="1:23" x14ac:dyDescent="0.25">
      <c r="A114" s="68">
        <v>230</v>
      </c>
      <c r="B114" s="78"/>
      <c r="C114" s="78" t="s">
        <v>131</v>
      </c>
      <c r="D114" s="80"/>
      <c r="E114" s="61">
        <v>0</v>
      </c>
      <c r="F114" s="80"/>
      <c r="G114" s="91">
        <v>0</v>
      </c>
      <c r="H114" s="63"/>
      <c r="I114" s="61">
        <v>0</v>
      </c>
      <c r="J114" s="63"/>
      <c r="K114" s="61">
        <v>0</v>
      </c>
      <c r="L114" s="80"/>
      <c r="M114" s="91">
        <v>0</v>
      </c>
      <c r="N114" s="80"/>
      <c r="O114" s="61">
        <v>0</v>
      </c>
      <c r="P114" s="63"/>
      <c r="Q114" s="61">
        <v>0</v>
      </c>
      <c r="R114" s="61">
        <v>0</v>
      </c>
      <c r="S114" s="61">
        <v>0</v>
      </c>
      <c r="T114" s="61">
        <v>0</v>
      </c>
      <c r="U114" s="61">
        <v>0</v>
      </c>
      <c r="V114" s="61">
        <v>0</v>
      </c>
      <c r="W114" s="63"/>
    </row>
    <row r="115" spans="1:23" x14ac:dyDescent="0.25">
      <c r="A115" s="68">
        <v>231</v>
      </c>
      <c r="B115" s="78"/>
      <c r="C115" s="78" t="s">
        <v>132</v>
      </c>
      <c r="D115" s="80"/>
      <c r="E115" s="61">
        <v>0</v>
      </c>
      <c r="F115" s="80"/>
      <c r="G115" s="91">
        <v>0</v>
      </c>
      <c r="H115" s="63"/>
      <c r="I115" s="61">
        <v>0</v>
      </c>
      <c r="J115" s="63"/>
      <c r="K115" s="61">
        <v>0</v>
      </c>
      <c r="L115" s="80"/>
      <c r="M115" s="91">
        <v>0</v>
      </c>
      <c r="N115" s="80"/>
      <c r="O115" s="61">
        <v>0</v>
      </c>
      <c r="P115" s="63"/>
      <c r="Q115" s="61">
        <v>0</v>
      </c>
      <c r="R115" s="61">
        <v>0</v>
      </c>
      <c r="S115" s="61">
        <v>0</v>
      </c>
      <c r="T115" s="61">
        <v>0</v>
      </c>
      <c r="U115" s="61">
        <v>0</v>
      </c>
      <c r="V115" s="61">
        <v>0</v>
      </c>
      <c r="W115" s="63"/>
    </row>
    <row r="116" spans="1:23" x14ac:dyDescent="0.25">
      <c r="A116" s="68">
        <v>232</v>
      </c>
      <c r="B116" s="78"/>
      <c r="C116" s="78" t="s">
        <v>133</v>
      </c>
      <c r="D116" s="80"/>
      <c r="E116" s="61">
        <v>0</v>
      </c>
      <c r="F116" s="80"/>
      <c r="G116" s="91">
        <v>0</v>
      </c>
      <c r="H116" s="63"/>
      <c r="I116" s="61">
        <v>0</v>
      </c>
      <c r="J116" s="63"/>
      <c r="K116" s="61">
        <v>0</v>
      </c>
      <c r="L116" s="80"/>
      <c r="M116" s="91">
        <v>0</v>
      </c>
      <c r="N116" s="80"/>
      <c r="O116" s="61">
        <v>0</v>
      </c>
      <c r="P116" s="63"/>
      <c r="Q116" s="61">
        <v>0</v>
      </c>
      <c r="R116" s="61">
        <v>0</v>
      </c>
      <c r="S116" s="61">
        <v>0</v>
      </c>
      <c r="T116" s="61">
        <v>0</v>
      </c>
      <c r="U116" s="61">
        <v>0</v>
      </c>
      <c r="V116" s="61">
        <v>0</v>
      </c>
      <c r="W116" s="63"/>
    </row>
    <row r="117" spans="1:23" x14ac:dyDescent="0.25">
      <c r="A117" s="68">
        <v>233</v>
      </c>
      <c r="B117" s="78"/>
      <c r="C117" s="78" t="s">
        <v>134</v>
      </c>
      <c r="D117" s="80"/>
      <c r="E117" s="61">
        <v>98861.568922338993</v>
      </c>
      <c r="F117" s="80"/>
      <c r="G117" s="91">
        <v>8.2204493525767631E-5</v>
      </c>
      <c r="H117" s="63"/>
      <c r="I117" s="61">
        <v>28927</v>
      </c>
      <c r="J117" s="63"/>
      <c r="K117" s="61">
        <v>84606</v>
      </c>
      <c r="L117" s="80"/>
      <c r="M117" s="91">
        <v>7.0131775347895151E-5</v>
      </c>
      <c r="N117" s="80"/>
      <c r="O117" s="61">
        <v>25485</v>
      </c>
      <c r="P117" s="63"/>
      <c r="Q117" s="61">
        <v>30637</v>
      </c>
      <c r="R117" s="61">
        <v>28927</v>
      </c>
      <c r="S117" s="61">
        <v>27295</v>
      </c>
      <c r="T117" s="61">
        <v>26315</v>
      </c>
      <c r="U117" s="61">
        <v>28927</v>
      </c>
      <c r="V117" s="61">
        <v>31957</v>
      </c>
      <c r="W117" s="63"/>
    </row>
    <row r="118" spans="1:23" x14ac:dyDescent="0.25">
      <c r="A118" s="68">
        <v>234</v>
      </c>
      <c r="B118" s="78"/>
      <c r="C118" s="78" t="s">
        <v>135</v>
      </c>
      <c r="D118" s="80"/>
      <c r="E118" s="61">
        <v>970865.53704697988</v>
      </c>
      <c r="F118" s="80"/>
      <c r="G118" s="91">
        <v>8.0728548640841391E-4</v>
      </c>
      <c r="H118" s="63"/>
      <c r="I118" s="61">
        <v>284099</v>
      </c>
      <c r="J118" s="63"/>
      <c r="K118" s="61">
        <v>1083712</v>
      </c>
      <c r="L118" s="80"/>
      <c r="M118" s="91">
        <v>8.9831272635295539E-4</v>
      </c>
      <c r="N118" s="80"/>
      <c r="O118" s="61">
        <v>326458</v>
      </c>
      <c r="P118" s="63"/>
      <c r="Q118" s="61">
        <v>300894</v>
      </c>
      <c r="R118" s="61">
        <v>284099</v>
      </c>
      <c r="S118" s="61">
        <v>268068</v>
      </c>
      <c r="T118" s="61">
        <v>258450</v>
      </c>
      <c r="U118" s="61">
        <v>284099</v>
      </c>
      <c r="V118" s="61">
        <v>313854</v>
      </c>
      <c r="W118" s="63"/>
    </row>
    <row r="119" spans="1:23" x14ac:dyDescent="0.25">
      <c r="A119" s="68">
        <v>236</v>
      </c>
      <c r="B119" s="78"/>
      <c r="C119" s="78" t="s">
        <v>136</v>
      </c>
      <c r="D119" s="80"/>
      <c r="E119" s="61">
        <v>87388096.512183011</v>
      </c>
      <c r="F119" s="80"/>
      <c r="G119" s="91">
        <v>7.266417367509187E-2</v>
      </c>
      <c r="H119" s="63"/>
      <c r="I119" s="61">
        <v>25571964</v>
      </c>
      <c r="J119" s="63"/>
      <c r="K119" s="61">
        <v>84366749</v>
      </c>
      <c r="L119" s="80"/>
      <c r="M119" s="91">
        <v>6.99334549287315E-2</v>
      </c>
      <c r="N119" s="80"/>
      <c r="O119" s="61">
        <v>25414914</v>
      </c>
      <c r="P119" s="63"/>
      <c r="Q119" s="61">
        <v>27083715</v>
      </c>
      <c r="R119" s="61">
        <v>25571964</v>
      </c>
      <c r="S119" s="61">
        <v>24129016</v>
      </c>
      <c r="T119" s="61">
        <v>23263274</v>
      </c>
      <c r="U119" s="61">
        <v>25571964</v>
      </c>
      <c r="V119" s="61">
        <v>28250233</v>
      </c>
      <c r="W119" s="63"/>
    </row>
    <row r="120" spans="1:23" x14ac:dyDescent="0.25">
      <c r="A120" s="68">
        <v>238</v>
      </c>
      <c r="B120" s="78"/>
      <c r="C120" s="78" t="s">
        <v>137</v>
      </c>
      <c r="D120" s="80"/>
      <c r="E120" s="61">
        <v>2686077.5545688849</v>
      </c>
      <c r="F120" s="80"/>
      <c r="G120" s="91">
        <v>2.233503345650156E-3</v>
      </c>
      <c r="H120" s="63"/>
      <c r="I120" s="61">
        <v>786015</v>
      </c>
      <c r="J120" s="63"/>
      <c r="K120" s="61">
        <v>2799022</v>
      </c>
      <c r="L120" s="80"/>
      <c r="M120" s="91">
        <v>2.3201709346596716E-3</v>
      </c>
      <c r="N120" s="80"/>
      <c r="O120" s="61">
        <v>843186</v>
      </c>
      <c r="P120" s="63"/>
      <c r="Q120" s="61">
        <v>832482</v>
      </c>
      <c r="R120" s="61">
        <v>786015</v>
      </c>
      <c r="S120" s="61">
        <v>741663</v>
      </c>
      <c r="T120" s="61">
        <v>715052</v>
      </c>
      <c r="U120" s="61">
        <v>786015</v>
      </c>
      <c r="V120" s="61">
        <v>868338</v>
      </c>
      <c r="W120" s="63"/>
    </row>
    <row r="121" spans="1:23" x14ac:dyDescent="0.25">
      <c r="A121" s="68">
        <v>239</v>
      </c>
      <c r="B121" s="78"/>
      <c r="C121" s="78" t="s">
        <v>138</v>
      </c>
      <c r="D121" s="80"/>
      <c r="E121" s="61">
        <v>348333.80671894987</v>
      </c>
      <c r="F121" s="80"/>
      <c r="G121" s="91">
        <v>2.89643432441659E-4</v>
      </c>
      <c r="H121" s="63"/>
      <c r="I121" s="61">
        <v>101932</v>
      </c>
      <c r="J121" s="63"/>
      <c r="K121" s="61">
        <v>378569</v>
      </c>
      <c r="L121" s="80"/>
      <c r="M121" s="91">
        <v>3.1380417537381887E-4</v>
      </c>
      <c r="N121" s="80"/>
      <c r="O121" s="61">
        <v>114044</v>
      </c>
      <c r="P121" s="63"/>
      <c r="Q121" s="61">
        <v>107958</v>
      </c>
      <c r="R121" s="61">
        <v>101932</v>
      </c>
      <c r="S121" s="61">
        <v>96180</v>
      </c>
      <c r="T121" s="61">
        <v>92729</v>
      </c>
      <c r="U121" s="61">
        <v>101932</v>
      </c>
      <c r="V121" s="61">
        <v>112608</v>
      </c>
      <c r="W121" s="63"/>
    </row>
    <row r="122" spans="1:23" x14ac:dyDescent="0.25">
      <c r="A122" s="68">
        <v>241</v>
      </c>
      <c r="B122" s="78"/>
      <c r="C122" s="78" t="s">
        <v>139</v>
      </c>
      <c r="D122" s="80"/>
      <c r="E122" s="61">
        <v>1422903.415307485</v>
      </c>
      <c r="F122" s="80"/>
      <c r="G122" s="91">
        <v>1.1831600071340381E-3</v>
      </c>
      <c r="H122" s="63"/>
      <c r="I122" s="61">
        <v>416379</v>
      </c>
      <c r="J122" s="63"/>
      <c r="K122" s="61">
        <v>1407779</v>
      </c>
      <c r="L122" s="80"/>
      <c r="M122" s="91">
        <v>1.1669389944860232E-3</v>
      </c>
      <c r="N122" s="80"/>
      <c r="O122" s="61">
        <v>424082</v>
      </c>
      <c r="P122" s="63"/>
      <c r="Q122" s="61">
        <v>440994</v>
      </c>
      <c r="R122" s="61">
        <v>416379</v>
      </c>
      <c r="S122" s="61">
        <v>392884</v>
      </c>
      <c r="T122" s="61">
        <v>378787</v>
      </c>
      <c r="U122" s="61">
        <v>416379</v>
      </c>
      <c r="V122" s="61">
        <v>459988</v>
      </c>
      <c r="W122" s="63"/>
    </row>
    <row r="123" spans="1:23" x14ac:dyDescent="0.25">
      <c r="A123" s="68">
        <v>242</v>
      </c>
      <c r="B123" s="78"/>
      <c r="C123" s="78" t="s">
        <v>140</v>
      </c>
      <c r="D123" s="80"/>
      <c r="E123" s="61">
        <v>11752790.009906249</v>
      </c>
      <c r="F123" s="80"/>
      <c r="G123" s="91">
        <v>9.7725755398236983E-3</v>
      </c>
      <c r="H123" s="63"/>
      <c r="I123" s="61">
        <v>3439169</v>
      </c>
      <c r="J123" s="63"/>
      <c r="K123" s="61">
        <v>11900797</v>
      </c>
      <c r="L123" s="80"/>
      <c r="M123" s="91">
        <v>9.8648325374666637E-3</v>
      </c>
      <c r="N123" s="80"/>
      <c r="O123" s="61">
        <v>3585032</v>
      </c>
      <c r="P123" s="63"/>
      <c r="Q123" s="61">
        <v>3642484</v>
      </c>
      <c r="R123" s="61">
        <v>3439169</v>
      </c>
      <c r="S123" s="61">
        <v>3245107</v>
      </c>
      <c r="T123" s="61">
        <v>3128674</v>
      </c>
      <c r="U123" s="61">
        <v>3439169</v>
      </c>
      <c r="V123" s="61">
        <v>3799369</v>
      </c>
      <c r="W123" s="63"/>
    </row>
    <row r="124" spans="1:23" x14ac:dyDescent="0.25">
      <c r="A124" s="68">
        <v>245</v>
      </c>
      <c r="B124" s="78"/>
      <c r="C124" s="78" t="s">
        <v>141</v>
      </c>
      <c r="D124" s="80"/>
      <c r="E124" s="61">
        <v>605111.97702381446</v>
      </c>
      <c r="F124" s="80"/>
      <c r="G124" s="91">
        <v>5.031573354525085E-4</v>
      </c>
      <c r="H124" s="63"/>
      <c r="I124" s="61">
        <v>177071</v>
      </c>
      <c r="J124" s="63"/>
      <c r="K124" s="61">
        <v>579195</v>
      </c>
      <c r="L124" s="80"/>
      <c r="M124" s="91">
        <v>4.801074820062895E-4</v>
      </c>
      <c r="N124" s="80"/>
      <c r="O124" s="61">
        <v>174481</v>
      </c>
      <c r="P124" s="63"/>
      <c r="Q124" s="61">
        <v>187539</v>
      </c>
      <c r="R124" s="61">
        <v>177071</v>
      </c>
      <c r="S124" s="61">
        <v>167079</v>
      </c>
      <c r="T124" s="61">
        <v>161085</v>
      </c>
      <c r="U124" s="61">
        <v>177071</v>
      </c>
      <c r="V124" s="61">
        <v>195616</v>
      </c>
      <c r="W124" s="63"/>
    </row>
    <row r="125" spans="1:23" x14ac:dyDescent="0.25">
      <c r="A125" s="68">
        <v>246</v>
      </c>
      <c r="B125" s="78"/>
      <c r="C125" s="78" t="s">
        <v>142</v>
      </c>
      <c r="D125" s="80"/>
      <c r="E125" s="61">
        <v>0</v>
      </c>
      <c r="F125" s="80"/>
      <c r="G125" s="91">
        <v>0</v>
      </c>
      <c r="H125" s="63"/>
      <c r="I125" s="61">
        <v>0</v>
      </c>
      <c r="J125" s="63"/>
      <c r="K125" s="61">
        <v>0</v>
      </c>
      <c r="L125" s="80"/>
      <c r="M125" s="91">
        <v>0</v>
      </c>
      <c r="N125" s="80"/>
      <c r="O125" s="61">
        <v>0</v>
      </c>
      <c r="P125" s="63"/>
      <c r="Q125" s="61">
        <v>0</v>
      </c>
      <c r="R125" s="61">
        <v>0</v>
      </c>
      <c r="S125" s="61">
        <v>0</v>
      </c>
      <c r="T125" s="61">
        <v>0</v>
      </c>
      <c r="U125" s="61">
        <v>0</v>
      </c>
      <c r="V125" s="61">
        <v>0</v>
      </c>
      <c r="W125" s="63"/>
    </row>
    <row r="126" spans="1:23" x14ac:dyDescent="0.25">
      <c r="A126" s="68">
        <v>247</v>
      </c>
      <c r="B126" s="78"/>
      <c r="C126" s="78" t="s">
        <v>143</v>
      </c>
      <c r="D126" s="80"/>
      <c r="E126" s="61">
        <v>56400327.734697782</v>
      </c>
      <c r="F126" s="80"/>
      <c r="G126" s="91">
        <v>4.6897499469791375E-2</v>
      </c>
      <c r="H126" s="63"/>
      <c r="I126" s="61">
        <v>16504159</v>
      </c>
      <c r="J126" s="63"/>
      <c r="K126" s="61">
        <v>54518258</v>
      </c>
      <c r="L126" s="80"/>
      <c r="M126" s="91">
        <v>4.519138385474538E-2</v>
      </c>
      <c r="N126" s="80"/>
      <c r="O126" s="61">
        <v>16423258</v>
      </c>
      <c r="P126" s="63"/>
      <c r="Q126" s="61">
        <v>17479844</v>
      </c>
      <c r="R126" s="61">
        <v>16504159</v>
      </c>
      <c r="S126" s="61">
        <v>15572880</v>
      </c>
      <c r="T126" s="61">
        <v>15014129</v>
      </c>
      <c r="U126" s="61">
        <v>16504159</v>
      </c>
      <c r="V126" s="61">
        <v>18232715</v>
      </c>
      <c r="W126" s="63"/>
    </row>
    <row r="127" spans="1:23" x14ac:dyDescent="0.25">
      <c r="A127" s="68">
        <v>261</v>
      </c>
      <c r="B127" s="78"/>
      <c r="C127" s="78" t="s">
        <v>144</v>
      </c>
      <c r="D127" s="80"/>
      <c r="E127" s="61">
        <v>2942485.1559259081</v>
      </c>
      <c r="F127" s="80"/>
      <c r="G127" s="91">
        <v>2.4467091164615501E-3</v>
      </c>
      <c r="H127" s="63"/>
      <c r="I127" s="61">
        <v>861049</v>
      </c>
      <c r="J127" s="63"/>
      <c r="K127" s="61">
        <v>2999299</v>
      </c>
      <c r="L127" s="80"/>
      <c r="M127" s="91">
        <v>2.4861849475116015E-3</v>
      </c>
      <c r="N127" s="80"/>
      <c r="O127" s="61">
        <v>903519</v>
      </c>
      <c r="P127" s="63"/>
      <c r="Q127" s="61">
        <v>911952</v>
      </c>
      <c r="R127" s="61">
        <v>861049</v>
      </c>
      <c r="S127" s="61">
        <v>812463</v>
      </c>
      <c r="T127" s="61">
        <v>783312</v>
      </c>
      <c r="U127" s="61">
        <v>861049</v>
      </c>
      <c r="V127" s="61">
        <v>951231</v>
      </c>
      <c r="W127" s="63"/>
    </row>
    <row r="128" spans="1:23" x14ac:dyDescent="0.25">
      <c r="A128" s="68">
        <v>262</v>
      </c>
      <c r="B128" s="78"/>
      <c r="C128" s="78" t="s">
        <v>145</v>
      </c>
      <c r="D128" s="80"/>
      <c r="E128" s="61">
        <v>11056397.561486531</v>
      </c>
      <c r="F128" s="80"/>
      <c r="G128" s="91">
        <v>9.1935174777117937E-3</v>
      </c>
      <c r="H128" s="63"/>
      <c r="I128" s="61">
        <v>3235382</v>
      </c>
      <c r="J128" s="63"/>
      <c r="K128" s="61">
        <v>11272577</v>
      </c>
      <c r="L128" s="80"/>
      <c r="M128" s="91">
        <v>9.3440871540534931E-3</v>
      </c>
      <c r="N128" s="80"/>
      <c r="O128" s="61">
        <v>3395786</v>
      </c>
      <c r="P128" s="63"/>
      <c r="Q128" s="61">
        <v>3426650</v>
      </c>
      <c r="R128" s="61">
        <v>3235382</v>
      </c>
      <c r="S128" s="61">
        <v>3052819</v>
      </c>
      <c r="T128" s="61">
        <v>2943285</v>
      </c>
      <c r="U128" s="61">
        <v>3235382</v>
      </c>
      <c r="V128" s="61">
        <v>3574238</v>
      </c>
      <c r="W128" s="63"/>
    </row>
    <row r="129" spans="1:23" x14ac:dyDescent="0.25">
      <c r="A129" s="68">
        <v>263</v>
      </c>
      <c r="B129" s="78"/>
      <c r="C129" s="78" t="s">
        <v>146</v>
      </c>
      <c r="D129" s="80"/>
      <c r="E129" s="61">
        <v>184650.79097733257</v>
      </c>
      <c r="F129" s="80"/>
      <c r="G129" s="91">
        <v>1.5353918531626798E-4</v>
      </c>
      <c r="H129" s="63"/>
      <c r="I129" s="61">
        <v>54033</v>
      </c>
      <c r="J129" s="63"/>
      <c r="K129" s="61">
        <v>228280</v>
      </c>
      <c r="L129" s="80"/>
      <c r="M129" s="91">
        <v>1.8922631582177983E-4</v>
      </c>
      <c r="N129" s="80"/>
      <c r="O129" s="61">
        <v>68769</v>
      </c>
      <c r="P129" s="63"/>
      <c r="Q129" s="61">
        <v>57227</v>
      </c>
      <c r="R129" s="61">
        <v>54033</v>
      </c>
      <c r="S129" s="61">
        <v>50984</v>
      </c>
      <c r="T129" s="61">
        <v>49155</v>
      </c>
      <c r="U129" s="61">
        <v>54033</v>
      </c>
      <c r="V129" s="61">
        <v>59692</v>
      </c>
      <c r="W129" s="63" t="s">
        <v>417</v>
      </c>
    </row>
    <row r="130" spans="1:23" x14ac:dyDescent="0.25">
      <c r="A130" s="68">
        <v>268</v>
      </c>
      <c r="B130" s="63"/>
      <c r="C130" s="78" t="s">
        <v>147</v>
      </c>
      <c r="D130" s="80"/>
      <c r="E130" s="61">
        <v>4136486.4249235946</v>
      </c>
      <c r="F130" s="80"/>
      <c r="G130" s="91">
        <v>3.4395344444126215E-3</v>
      </c>
      <c r="H130" s="63"/>
      <c r="I130" s="61">
        <v>1210441</v>
      </c>
      <c r="J130" s="63"/>
      <c r="K130" s="61">
        <v>4140531</v>
      </c>
      <c r="L130" s="80"/>
      <c r="M130" s="91">
        <v>3.4321772677232778E-3</v>
      </c>
      <c r="N130" s="80"/>
      <c r="O130" s="61">
        <v>1247308</v>
      </c>
      <c r="P130" s="63"/>
      <c r="Q130" s="61">
        <v>1281999</v>
      </c>
      <c r="R130" s="61">
        <v>1210441</v>
      </c>
      <c r="S130" s="61">
        <v>1142140</v>
      </c>
      <c r="T130" s="61">
        <v>1101160</v>
      </c>
      <c r="U130" s="61">
        <v>1210441</v>
      </c>
      <c r="V130" s="61">
        <v>1337216</v>
      </c>
      <c r="W130" s="63"/>
    </row>
    <row r="131" spans="1:23" x14ac:dyDescent="0.25">
      <c r="A131" s="68">
        <v>270</v>
      </c>
      <c r="B131" s="63"/>
      <c r="C131" s="78" t="s">
        <v>148</v>
      </c>
      <c r="D131" s="80"/>
      <c r="E131" s="61">
        <v>1228459.1598874736</v>
      </c>
      <c r="F131" s="80"/>
      <c r="G131" s="91">
        <v>1.0214774472673879E-3</v>
      </c>
      <c r="H131" s="63"/>
      <c r="I131" s="61">
        <v>359479</v>
      </c>
      <c r="J131" s="63"/>
      <c r="K131" s="61">
        <v>1185151</v>
      </c>
      <c r="L131" s="80"/>
      <c r="M131" s="91">
        <v>9.8239774584938755E-4</v>
      </c>
      <c r="N131" s="80"/>
      <c r="O131" s="61">
        <v>357019</v>
      </c>
      <c r="P131" s="63"/>
      <c r="Q131" s="61">
        <v>380731</v>
      </c>
      <c r="R131" s="61">
        <v>359479</v>
      </c>
      <c r="S131" s="61">
        <v>339195</v>
      </c>
      <c r="T131" s="61">
        <v>327024</v>
      </c>
      <c r="U131" s="61">
        <v>359479</v>
      </c>
      <c r="V131" s="61">
        <v>397129</v>
      </c>
      <c r="W131" s="63"/>
    </row>
    <row r="132" spans="1:23" x14ac:dyDescent="0.25">
      <c r="A132" s="68">
        <v>275</v>
      </c>
      <c r="B132" s="63"/>
      <c r="C132" s="78" t="s">
        <v>149</v>
      </c>
      <c r="D132" s="80"/>
      <c r="E132" s="61">
        <v>1786335.1449582682</v>
      </c>
      <c r="F132" s="80"/>
      <c r="G132" s="91">
        <v>1.485357530325333E-3</v>
      </c>
      <c r="H132" s="63"/>
      <c r="I132" s="61">
        <v>522731</v>
      </c>
      <c r="J132" s="63"/>
      <c r="K132" s="61">
        <v>1785123</v>
      </c>
      <c r="L132" s="80"/>
      <c r="M132" s="91">
        <v>1.4797277404009247E-3</v>
      </c>
      <c r="N132" s="80"/>
      <c r="O132" s="61">
        <v>537751</v>
      </c>
      <c r="P132" s="63"/>
      <c r="Q132" s="61">
        <v>553634</v>
      </c>
      <c r="R132" s="61">
        <v>522731</v>
      </c>
      <c r="S132" s="61">
        <v>493235</v>
      </c>
      <c r="T132" s="61">
        <v>475538</v>
      </c>
      <c r="U132" s="61">
        <v>522731</v>
      </c>
      <c r="V132" s="61">
        <v>577479</v>
      </c>
      <c r="W132" s="63"/>
    </row>
    <row r="133" spans="1:23" x14ac:dyDescent="0.25">
      <c r="A133" s="68">
        <v>276</v>
      </c>
      <c r="B133" s="63"/>
      <c r="C133" s="78" t="s">
        <v>150</v>
      </c>
      <c r="D133" s="80"/>
      <c r="E133" s="61">
        <v>2044618.6888479947</v>
      </c>
      <c r="F133" s="80"/>
      <c r="G133" s="91">
        <v>1.7001231682060576E-3</v>
      </c>
      <c r="H133" s="63"/>
      <c r="I133" s="61">
        <v>598308</v>
      </c>
      <c r="J133" s="63"/>
      <c r="K133" s="61">
        <v>2106990</v>
      </c>
      <c r="L133" s="80"/>
      <c r="M133" s="91">
        <v>1.7465303801179775E-3</v>
      </c>
      <c r="N133" s="80"/>
      <c r="O133" s="61">
        <v>634714</v>
      </c>
      <c r="P133" s="63"/>
      <c r="Q133" s="61">
        <v>633678</v>
      </c>
      <c r="R133" s="61">
        <v>598308</v>
      </c>
      <c r="S133" s="61">
        <v>564547</v>
      </c>
      <c r="T133" s="61">
        <v>544292</v>
      </c>
      <c r="U133" s="61">
        <v>598308</v>
      </c>
      <c r="V133" s="61">
        <v>660972</v>
      </c>
      <c r="W133" s="63"/>
    </row>
    <row r="134" spans="1:23" x14ac:dyDescent="0.25">
      <c r="A134" s="68">
        <v>277</v>
      </c>
      <c r="B134" s="63"/>
      <c r="C134" s="78" t="s">
        <v>151</v>
      </c>
      <c r="D134" s="80"/>
      <c r="E134" s="61">
        <v>798300.91757986485</v>
      </c>
      <c r="F134" s="80"/>
      <c r="G134" s="91">
        <v>6.6379608705542019E-4</v>
      </c>
      <c r="H134" s="63"/>
      <c r="I134" s="61">
        <v>233603</v>
      </c>
      <c r="J134" s="63"/>
      <c r="K134" s="61">
        <v>857878</v>
      </c>
      <c r="L134" s="80"/>
      <c r="M134" s="91">
        <v>7.1111395376098141E-4</v>
      </c>
      <c r="N134" s="80"/>
      <c r="O134" s="61">
        <v>258432</v>
      </c>
      <c r="P134" s="63"/>
      <c r="Q134" s="61">
        <v>247413</v>
      </c>
      <c r="R134" s="61">
        <v>233603</v>
      </c>
      <c r="S134" s="61">
        <v>220421</v>
      </c>
      <c r="T134" s="61">
        <v>212513</v>
      </c>
      <c r="U134" s="61">
        <v>233603</v>
      </c>
      <c r="V134" s="61">
        <v>258069</v>
      </c>
      <c r="W134" s="63"/>
    </row>
    <row r="135" spans="1:23" x14ac:dyDescent="0.25">
      <c r="A135" s="68">
        <v>278</v>
      </c>
      <c r="B135" s="63"/>
      <c r="C135" s="78" t="s">
        <v>152</v>
      </c>
      <c r="D135" s="80"/>
      <c r="E135" s="61">
        <v>1543863.5470949956</v>
      </c>
      <c r="F135" s="80"/>
      <c r="G135" s="91">
        <v>1.2837397013346586E-3</v>
      </c>
      <c r="H135" s="63"/>
      <c r="I135" s="61">
        <v>451773</v>
      </c>
      <c r="J135" s="63"/>
      <c r="K135" s="61">
        <v>1560824</v>
      </c>
      <c r="L135" s="80"/>
      <c r="M135" s="91">
        <v>1.2938013630901248E-3</v>
      </c>
      <c r="N135" s="80"/>
      <c r="O135" s="61">
        <v>470191</v>
      </c>
      <c r="P135" s="63"/>
      <c r="Q135" s="61">
        <v>478481</v>
      </c>
      <c r="R135" s="61">
        <v>451773</v>
      </c>
      <c r="S135" s="61">
        <v>426281</v>
      </c>
      <c r="T135" s="61">
        <v>410986</v>
      </c>
      <c r="U135" s="61">
        <v>451773</v>
      </c>
      <c r="V135" s="61">
        <v>499089</v>
      </c>
      <c r="W135" s="63"/>
    </row>
    <row r="136" spans="1:23" x14ac:dyDescent="0.25">
      <c r="A136" s="68">
        <v>279</v>
      </c>
      <c r="B136" s="63"/>
      <c r="C136" s="78" t="s">
        <v>153</v>
      </c>
      <c r="D136" s="80"/>
      <c r="E136" s="61">
        <v>1582636.7083611351</v>
      </c>
      <c r="F136" s="80"/>
      <c r="G136" s="91">
        <v>1.3159800159384023E-3</v>
      </c>
      <c r="H136" s="63"/>
      <c r="I136" s="61">
        <v>463119</v>
      </c>
      <c r="J136" s="63"/>
      <c r="K136" s="61">
        <v>1593749</v>
      </c>
      <c r="L136" s="80"/>
      <c r="M136" s="91">
        <v>1.3210936201798046E-3</v>
      </c>
      <c r="N136" s="80"/>
      <c r="O136" s="61">
        <v>480109</v>
      </c>
      <c r="P136" s="63"/>
      <c r="Q136" s="61">
        <v>490497</v>
      </c>
      <c r="R136" s="61">
        <v>463119</v>
      </c>
      <c r="S136" s="61">
        <v>436987</v>
      </c>
      <c r="T136" s="61">
        <v>421308</v>
      </c>
      <c r="U136" s="61">
        <v>463119</v>
      </c>
      <c r="V136" s="61">
        <v>511624</v>
      </c>
      <c r="W136" s="63"/>
    </row>
    <row r="137" spans="1:23" x14ac:dyDescent="0.25">
      <c r="A137" s="68">
        <v>280</v>
      </c>
      <c r="B137" s="63"/>
      <c r="C137" s="78" t="s">
        <v>154</v>
      </c>
      <c r="D137" s="80"/>
      <c r="E137" s="61">
        <v>18412896.160964336</v>
      </c>
      <c r="F137" s="80"/>
      <c r="G137" s="91">
        <v>1.5310527839626492E-2</v>
      </c>
      <c r="H137" s="63"/>
      <c r="I137" s="61">
        <v>5388078</v>
      </c>
      <c r="J137" s="63"/>
      <c r="K137" s="61">
        <v>18863142</v>
      </c>
      <c r="L137" s="80"/>
      <c r="M137" s="91">
        <v>1.563607353023953E-2</v>
      </c>
      <c r="N137" s="80"/>
      <c r="O137" s="61">
        <v>5682395</v>
      </c>
      <c r="P137" s="63"/>
      <c r="Q137" s="61">
        <v>5706608</v>
      </c>
      <c r="R137" s="61">
        <v>5388078</v>
      </c>
      <c r="S137" s="61">
        <v>5084045</v>
      </c>
      <c r="T137" s="61">
        <v>4901631</v>
      </c>
      <c r="U137" s="61">
        <v>5388078</v>
      </c>
      <c r="V137" s="61">
        <v>5952396</v>
      </c>
      <c r="W137" s="63"/>
    </row>
    <row r="138" spans="1:23" x14ac:dyDescent="0.25">
      <c r="A138" s="68">
        <v>282</v>
      </c>
      <c r="B138" s="63"/>
      <c r="C138" s="78" t="s">
        <v>155</v>
      </c>
      <c r="D138" s="80"/>
      <c r="E138" s="61">
        <v>2531786.3025134788</v>
      </c>
      <c r="F138" s="80"/>
      <c r="G138" s="91">
        <v>2.1052084544307512E-3</v>
      </c>
      <c r="H138" s="63"/>
      <c r="I138" s="61">
        <v>740863</v>
      </c>
      <c r="J138" s="63"/>
      <c r="K138" s="61">
        <v>2686238</v>
      </c>
      <c r="L138" s="80"/>
      <c r="M138" s="91">
        <v>2.2266817949906526E-3</v>
      </c>
      <c r="N138" s="80"/>
      <c r="O138" s="61">
        <v>809214</v>
      </c>
      <c r="P138" s="63"/>
      <c r="Q138" s="61">
        <v>784661</v>
      </c>
      <c r="R138" s="61">
        <v>740863</v>
      </c>
      <c r="S138" s="61">
        <v>699058</v>
      </c>
      <c r="T138" s="61">
        <v>673976</v>
      </c>
      <c r="U138" s="61">
        <v>740863</v>
      </c>
      <c r="V138" s="61">
        <v>818457</v>
      </c>
      <c r="W138" s="63"/>
    </row>
    <row r="139" spans="1:23" x14ac:dyDescent="0.25">
      <c r="A139" s="68">
        <v>283</v>
      </c>
      <c r="B139" s="63"/>
      <c r="C139" s="78" t="s">
        <v>156</v>
      </c>
      <c r="D139" s="80"/>
      <c r="E139" s="61">
        <v>4378817.4275221033</v>
      </c>
      <c r="F139" s="80"/>
      <c r="G139" s="91">
        <v>3.6410353668777568E-3</v>
      </c>
      <c r="H139" s="63"/>
      <c r="I139" s="61">
        <v>1281353</v>
      </c>
      <c r="J139" s="63"/>
      <c r="K139" s="61">
        <v>4653918</v>
      </c>
      <c r="L139" s="80"/>
      <c r="M139" s="91">
        <v>3.8577350502745134E-3</v>
      </c>
      <c r="N139" s="80"/>
      <c r="O139" s="61">
        <v>1401962</v>
      </c>
      <c r="P139" s="63"/>
      <c r="Q139" s="61">
        <v>1357103</v>
      </c>
      <c r="R139" s="61">
        <v>1281353</v>
      </c>
      <c r="S139" s="61">
        <v>1209050</v>
      </c>
      <c r="T139" s="61">
        <v>1165670</v>
      </c>
      <c r="U139" s="61">
        <v>1281353</v>
      </c>
      <c r="V139" s="61">
        <v>1415555</v>
      </c>
      <c r="W139" s="63"/>
    </row>
    <row r="140" spans="1:23" x14ac:dyDescent="0.25">
      <c r="A140" s="68">
        <v>284</v>
      </c>
      <c r="B140" s="63"/>
      <c r="C140" s="78" t="s">
        <v>157</v>
      </c>
      <c r="D140" s="80"/>
      <c r="E140" s="61">
        <v>661902.42146941507</v>
      </c>
      <c r="F140" s="80"/>
      <c r="G140" s="91">
        <v>5.5037922130403828E-4</v>
      </c>
      <c r="H140" s="63"/>
      <c r="I140" s="61">
        <v>193690</v>
      </c>
      <c r="J140" s="63"/>
      <c r="K140" s="61">
        <v>688657</v>
      </c>
      <c r="L140" s="80"/>
      <c r="M140" s="91">
        <v>5.7084294276712555E-4</v>
      </c>
      <c r="N140" s="80"/>
      <c r="O140" s="61">
        <v>207454</v>
      </c>
      <c r="P140" s="63"/>
      <c r="Q140" s="61">
        <v>205140</v>
      </c>
      <c r="R140" s="61">
        <v>193690</v>
      </c>
      <c r="S140" s="61">
        <v>182761</v>
      </c>
      <c r="T140" s="61">
        <v>176203</v>
      </c>
      <c r="U140" s="61">
        <v>193690</v>
      </c>
      <c r="V140" s="61">
        <v>213976</v>
      </c>
      <c r="W140" s="63"/>
    </row>
    <row r="141" spans="1:23" x14ac:dyDescent="0.25">
      <c r="A141" s="68">
        <v>285</v>
      </c>
      <c r="B141" s="63"/>
      <c r="C141" s="78" t="s">
        <v>158</v>
      </c>
      <c r="D141" s="80"/>
      <c r="E141" s="61">
        <v>2636530.7790142852</v>
      </c>
      <c r="F141" s="80"/>
      <c r="G141" s="91">
        <v>2.1923046510037027E-3</v>
      </c>
      <c r="H141" s="63"/>
      <c r="I141" s="61">
        <v>771517</v>
      </c>
      <c r="J141" s="63"/>
      <c r="K141" s="61">
        <v>2650549</v>
      </c>
      <c r="L141" s="80"/>
      <c r="M141" s="91">
        <v>2.1970983974728521E-3</v>
      </c>
      <c r="N141" s="80"/>
      <c r="O141" s="61">
        <v>798461</v>
      </c>
      <c r="P141" s="63"/>
      <c r="Q141" s="61">
        <v>817127</v>
      </c>
      <c r="R141" s="61">
        <v>771517</v>
      </c>
      <c r="S141" s="61">
        <v>727983</v>
      </c>
      <c r="T141" s="61">
        <v>701863</v>
      </c>
      <c r="U141" s="61">
        <v>771517</v>
      </c>
      <c r="V141" s="61">
        <v>852322</v>
      </c>
      <c r="W141" s="63"/>
    </row>
    <row r="142" spans="1:23" x14ac:dyDescent="0.25">
      <c r="A142" s="68">
        <v>286</v>
      </c>
      <c r="B142" s="63"/>
      <c r="C142" s="78" t="s">
        <v>159</v>
      </c>
      <c r="D142" s="80"/>
      <c r="E142" s="61">
        <v>3150365.2973978682</v>
      </c>
      <c r="F142" s="80"/>
      <c r="G142" s="91">
        <v>2.6195637649366462E-3</v>
      </c>
      <c r="H142" s="63"/>
      <c r="I142" s="61">
        <v>921878</v>
      </c>
      <c r="J142" s="63"/>
      <c r="K142" s="61">
        <v>3241641</v>
      </c>
      <c r="L142" s="80"/>
      <c r="M142" s="91">
        <v>2.6870675645997467E-3</v>
      </c>
      <c r="N142" s="80"/>
      <c r="O142" s="61">
        <v>976524</v>
      </c>
      <c r="P142" s="63"/>
      <c r="Q142" s="61">
        <v>976377</v>
      </c>
      <c r="R142" s="61">
        <v>921878</v>
      </c>
      <c r="S142" s="61">
        <v>869859</v>
      </c>
      <c r="T142" s="61">
        <v>838649</v>
      </c>
      <c r="U142" s="61">
        <v>921878</v>
      </c>
      <c r="V142" s="61">
        <v>1018431</v>
      </c>
      <c r="W142" s="63"/>
    </row>
    <row r="143" spans="1:23" x14ac:dyDescent="0.25">
      <c r="A143" s="68">
        <v>287</v>
      </c>
      <c r="B143" s="63"/>
      <c r="C143" s="78" t="s">
        <v>160</v>
      </c>
      <c r="D143" s="80"/>
      <c r="E143" s="61">
        <v>914961.84702128125</v>
      </c>
      <c r="F143" s="80"/>
      <c r="G143" s="91">
        <v>7.608009467143888E-4</v>
      </c>
      <c r="H143" s="63"/>
      <c r="I143" s="61">
        <v>267742</v>
      </c>
      <c r="J143" s="63"/>
      <c r="K143" s="61">
        <v>870545</v>
      </c>
      <c r="L143" s="80"/>
      <c r="M143" s="91">
        <v>7.2161390882719174E-4</v>
      </c>
      <c r="N143" s="80"/>
      <c r="O143" s="61">
        <v>262247</v>
      </c>
      <c r="P143" s="63"/>
      <c r="Q143" s="61">
        <v>283570</v>
      </c>
      <c r="R143" s="61">
        <v>267742</v>
      </c>
      <c r="S143" s="61">
        <v>252634</v>
      </c>
      <c r="T143" s="61">
        <v>243570</v>
      </c>
      <c r="U143" s="61">
        <v>267742</v>
      </c>
      <c r="V143" s="61">
        <v>295784</v>
      </c>
      <c r="W143" s="63"/>
    </row>
    <row r="144" spans="1:23" x14ac:dyDescent="0.25">
      <c r="A144" s="68">
        <v>288</v>
      </c>
      <c r="B144" s="63"/>
      <c r="C144" s="78" t="s">
        <v>161</v>
      </c>
      <c r="D144" s="80"/>
      <c r="E144" s="61">
        <v>1425432.1215694484</v>
      </c>
      <c r="F144" s="80"/>
      <c r="G144" s="91">
        <v>1.1852626545005131E-3</v>
      </c>
      <c r="H144" s="63"/>
      <c r="I144" s="61">
        <v>417118</v>
      </c>
      <c r="J144" s="63"/>
      <c r="K144" s="61">
        <v>1317652</v>
      </c>
      <c r="L144" s="80"/>
      <c r="M144" s="91">
        <v>1.0922307407359377E-3</v>
      </c>
      <c r="N144" s="80"/>
      <c r="O144" s="61">
        <v>396933</v>
      </c>
      <c r="P144" s="63"/>
      <c r="Q144" s="61">
        <v>441777</v>
      </c>
      <c r="R144" s="61">
        <v>417118</v>
      </c>
      <c r="S144" s="61">
        <v>393581</v>
      </c>
      <c r="T144" s="61">
        <v>379460</v>
      </c>
      <c r="U144" s="61">
        <v>417118</v>
      </c>
      <c r="V144" s="61">
        <v>460805</v>
      </c>
      <c r="W144" s="63"/>
    </row>
    <row r="145" spans="1:23" x14ac:dyDescent="0.25">
      <c r="A145" s="68">
        <v>290</v>
      </c>
      <c r="B145" s="63"/>
      <c r="C145" s="78" t="s">
        <v>162</v>
      </c>
      <c r="D145" s="80"/>
      <c r="E145" s="61">
        <v>3822298.1867562784</v>
      </c>
      <c r="F145" s="80"/>
      <c r="G145" s="91">
        <v>3.1782834317912608E-3</v>
      </c>
      <c r="H145" s="63"/>
      <c r="I145" s="61">
        <v>1118499</v>
      </c>
      <c r="J145" s="63"/>
      <c r="K145" s="61">
        <v>3776574</v>
      </c>
      <c r="L145" s="80"/>
      <c r="M145" s="91">
        <v>3.1304853007198281E-3</v>
      </c>
      <c r="N145" s="80"/>
      <c r="O145" s="61">
        <v>1137669</v>
      </c>
      <c r="P145" s="63"/>
      <c r="Q145" s="61">
        <v>1184622</v>
      </c>
      <c r="R145" s="61">
        <v>1118499</v>
      </c>
      <c r="S145" s="61">
        <v>1055386</v>
      </c>
      <c r="T145" s="61">
        <v>1017519</v>
      </c>
      <c r="U145" s="61">
        <v>1118499</v>
      </c>
      <c r="V145" s="61">
        <v>1235645</v>
      </c>
      <c r="W145" s="63"/>
    </row>
    <row r="146" spans="1:23" x14ac:dyDescent="0.25">
      <c r="A146" s="68">
        <v>291</v>
      </c>
      <c r="B146" s="63"/>
      <c r="C146" s="78" t="s">
        <v>163</v>
      </c>
      <c r="D146" s="80"/>
      <c r="E146" s="61">
        <v>2740402.5606216658</v>
      </c>
      <c r="F146" s="80"/>
      <c r="G146" s="91">
        <v>2.2786751920717036E-3</v>
      </c>
      <c r="H146" s="63"/>
      <c r="I146" s="61">
        <v>801910</v>
      </c>
      <c r="J146" s="63"/>
      <c r="K146" s="61">
        <v>2592271</v>
      </c>
      <c r="L146" s="80"/>
      <c r="M146" s="91">
        <v>2.1487904807326137E-3</v>
      </c>
      <c r="N146" s="80"/>
      <c r="O146" s="61">
        <v>780901</v>
      </c>
      <c r="P146" s="63"/>
      <c r="Q146" s="61">
        <v>849317</v>
      </c>
      <c r="R146" s="61">
        <v>801910</v>
      </c>
      <c r="S146" s="61">
        <v>756661</v>
      </c>
      <c r="T146" s="61">
        <v>729512</v>
      </c>
      <c r="U146" s="61">
        <v>801910</v>
      </c>
      <c r="V146" s="61">
        <v>885898</v>
      </c>
      <c r="W146" s="63"/>
    </row>
    <row r="147" spans="1:23" x14ac:dyDescent="0.25">
      <c r="A147" s="68">
        <v>292</v>
      </c>
      <c r="B147" s="63"/>
      <c r="C147" s="78" t="s">
        <v>164</v>
      </c>
      <c r="D147" s="80"/>
      <c r="E147" s="61">
        <v>2292740.2078509834</v>
      </c>
      <c r="F147" s="80"/>
      <c r="G147" s="91">
        <v>1.9064389694301662E-3</v>
      </c>
      <c r="H147" s="63"/>
      <c r="I147" s="61">
        <v>670912</v>
      </c>
      <c r="J147" s="63"/>
      <c r="K147" s="61">
        <v>2172347</v>
      </c>
      <c r="L147" s="80"/>
      <c r="M147" s="91">
        <v>1.8007062357477482E-3</v>
      </c>
      <c r="N147" s="80"/>
      <c r="O147" s="61">
        <v>654407</v>
      </c>
      <c r="P147" s="63"/>
      <c r="Q147" s="61">
        <v>710575</v>
      </c>
      <c r="R147" s="61">
        <v>670912</v>
      </c>
      <c r="S147" s="61">
        <v>633054</v>
      </c>
      <c r="T147" s="61">
        <v>610341</v>
      </c>
      <c r="U147" s="61">
        <v>670912</v>
      </c>
      <c r="V147" s="61">
        <v>741180</v>
      </c>
      <c r="W147" s="63"/>
    </row>
    <row r="148" spans="1:23" x14ac:dyDescent="0.25">
      <c r="A148" s="68">
        <v>293</v>
      </c>
      <c r="B148" s="63"/>
      <c r="C148" s="78" t="s">
        <v>165</v>
      </c>
      <c r="D148" s="80"/>
      <c r="E148" s="61">
        <v>2757224.784050636</v>
      </c>
      <c r="F148" s="80"/>
      <c r="G148" s="91">
        <v>2.2926630578524107E-3</v>
      </c>
      <c r="H148" s="63"/>
      <c r="I148" s="61">
        <v>806833</v>
      </c>
      <c r="J148" s="63"/>
      <c r="K148" s="61">
        <v>3051965</v>
      </c>
      <c r="L148" s="80"/>
      <c r="M148" s="91">
        <v>2.5298409539469872E-3</v>
      </c>
      <c r="N148" s="80"/>
      <c r="O148" s="61">
        <v>919382</v>
      </c>
      <c r="P148" s="63"/>
      <c r="Q148" s="61">
        <v>854531</v>
      </c>
      <c r="R148" s="61">
        <v>806833</v>
      </c>
      <c r="S148" s="61">
        <v>761306</v>
      </c>
      <c r="T148" s="61">
        <v>733990</v>
      </c>
      <c r="U148" s="61">
        <v>806833</v>
      </c>
      <c r="V148" s="61">
        <v>891336</v>
      </c>
      <c r="W148" s="63"/>
    </row>
    <row r="149" spans="1:23" x14ac:dyDescent="0.25">
      <c r="A149" s="68">
        <v>294</v>
      </c>
      <c r="B149" s="63"/>
      <c r="C149" s="78" t="s">
        <v>166</v>
      </c>
      <c r="D149" s="80"/>
      <c r="E149" s="61">
        <v>2239464.6450244738</v>
      </c>
      <c r="F149" s="80"/>
      <c r="G149" s="91">
        <v>1.862139746717104E-3</v>
      </c>
      <c r="H149" s="63"/>
      <c r="I149" s="61">
        <v>655324</v>
      </c>
      <c r="J149" s="63"/>
      <c r="K149" s="61">
        <v>2170490</v>
      </c>
      <c r="L149" s="80"/>
      <c r="M149" s="91">
        <v>1.7991669275802299E-3</v>
      </c>
      <c r="N149" s="80"/>
      <c r="O149" s="61">
        <v>653842</v>
      </c>
      <c r="P149" s="63"/>
      <c r="Q149" s="61">
        <v>694065</v>
      </c>
      <c r="R149" s="61">
        <v>655324</v>
      </c>
      <c r="S149" s="61">
        <v>618346</v>
      </c>
      <c r="T149" s="61">
        <v>596160</v>
      </c>
      <c r="U149" s="61">
        <v>655324</v>
      </c>
      <c r="V149" s="61">
        <v>723959</v>
      </c>
      <c r="W149" s="63"/>
    </row>
    <row r="150" spans="1:23" x14ac:dyDescent="0.25">
      <c r="A150" s="68">
        <v>295</v>
      </c>
      <c r="B150" s="63"/>
      <c r="C150" s="78" t="s">
        <v>167</v>
      </c>
      <c r="D150" s="80"/>
      <c r="E150" s="61">
        <v>9111193.7843529079</v>
      </c>
      <c r="F150" s="80"/>
      <c r="G150" s="91">
        <v>7.5760589137141583E-3</v>
      </c>
      <c r="H150" s="63"/>
      <c r="I150" s="61">
        <v>2666166</v>
      </c>
      <c r="J150" s="63"/>
      <c r="K150" s="61">
        <v>9446587</v>
      </c>
      <c r="L150" s="80"/>
      <c r="M150" s="91">
        <v>7.8304838579810743E-3</v>
      </c>
      <c r="N150" s="80"/>
      <c r="O150" s="61">
        <v>2845724</v>
      </c>
      <c r="P150" s="63"/>
      <c r="Q150" s="61">
        <v>2823783</v>
      </c>
      <c r="R150" s="61">
        <v>2666166</v>
      </c>
      <c r="S150" s="61">
        <v>2515722</v>
      </c>
      <c r="T150" s="61">
        <v>2425459</v>
      </c>
      <c r="U150" s="61">
        <v>2666166</v>
      </c>
      <c r="V150" s="61">
        <v>2945406</v>
      </c>
      <c r="W150" s="63"/>
    </row>
    <row r="151" spans="1:23" x14ac:dyDescent="0.25">
      <c r="A151" s="68">
        <v>296</v>
      </c>
      <c r="B151" s="63"/>
      <c r="C151" s="78" t="s">
        <v>168</v>
      </c>
      <c r="D151" s="80"/>
      <c r="E151" s="61">
        <v>1541033.5652656816</v>
      </c>
      <c r="F151" s="80"/>
      <c r="G151" s="91">
        <v>1.2813865399848865E-3</v>
      </c>
      <c r="H151" s="63"/>
      <c r="I151" s="61">
        <v>450947</v>
      </c>
      <c r="J151" s="63"/>
      <c r="K151" s="61">
        <v>1556177</v>
      </c>
      <c r="L151" s="80"/>
      <c r="M151" s="91">
        <v>1.2899493625222966E-3</v>
      </c>
      <c r="N151" s="80"/>
      <c r="O151" s="61">
        <v>468788</v>
      </c>
      <c r="P151" s="63"/>
      <c r="Q151" s="61">
        <v>477606</v>
      </c>
      <c r="R151" s="61">
        <v>450947</v>
      </c>
      <c r="S151" s="61">
        <v>425501</v>
      </c>
      <c r="T151" s="61">
        <v>410235</v>
      </c>
      <c r="U151" s="61">
        <v>450947</v>
      </c>
      <c r="V151" s="61">
        <v>498177</v>
      </c>
      <c r="W151" s="63"/>
    </row>
    <row r="152" spans="1:23" x14ac:dyDescent="0.25">
      <c r="A152" s="68">
        <v>297</v>
      </c>
      <c r="B152" s="63"/>
      <c r="C152" s="78" t="s">
        <v>169</v>
      </c>
      <c r="D152" s="80"/>
      <c r="E152" s="61">
        <v>3311594.9257693598</v>
      </c>
      <c r="F152" s="80"/>
      <c r="G152" s="91">
        <v>2.7536279931913866E-3</v>
      </c>
      <c r="H152" s="63"/>
      <c r="I152" s="61">
        <v>969056</v>
      </c>
      <c r="J152" s="63"/>
      <c r="K152" s="61">
        <v>3070758</v>
      </c>
      <c r="L152" s="80"/>
      <c r="M152" s="91">
        <v>2.5454188852297925E-3</v>
      </c>
      <c r="N152" s="80"/>
      <c r="O152" s="61">
        <v>925048</v>
      </c>
      <c r="P152" s="63"/>
      <c r="Q152" s="61">
        <v>1026344</v>
      </c>
      <c r="R152" s="61">
        <v>969056</v>
      </c>
      <c r="S152" s="61">
        <v>914375</v>
      </c>
      <c r="T152" s="61">
        <v>881568</v>
      </c>
      <c r="U152" s="61">
        <v>969056</v>
      </c>
      <c r="V152" s="61">
        <v>1070550</v>
      </c>
      <c r="W152" s="63"/>
    </row>
    <row r="153" spans="1:23" x14ac:dyDescent="0.25">
      <c r="A153" s="68">
        <v>298</v>
      </c>
      <c r="B153" s="63"/>
      <c r="C153" s="78" t="s">
        <v>170</v>
      </c>
      <c r="D153" s="80"/>
      <c r="E153" s="61">
        <v>3008144.1488224212</v>
      </c>
      <c r="F153" s="80"/>
      <c r="G153" s="91">
        <v>2.5013052989347399E-3</v>
      </c>
      <c r="H153" s="63"/>
      <c r="I153" s="61">
        <v>880260</v>
      </c>
      <c r="J153" s="63"/>
      <c r="K153" s="61">
        <v>3084584</v>
      </c>
      <c r="L153" s="80"/>
      <c r="M153" s="91">
        <v>2.5568795609024397E-3</v>
      </c>
      <c r="N153" s="80"/>
      <c r="O153" s="61">
        <v>929211</v>
      </c>
      <c r="P153" s="63"/>
      <c r="Q153" s="61">
        <v>932299</v>
      </c>
      <c r="R153" s="61">
        <v>880260</v>
      </c>
      <c r="S153" s="61">
        <v>830590</v>
      </c>
      <c r="T153" s="61">
        <v>800788</v>
      </c>
      <c r="U153" s="61">
        <v>880260</v>
      </c>
      <c r="V153" s="61">
        <v>972454</v>
      </c>
      <c r="W153" s="63"/>
    </row>
    <row r="154" spans="1:23" x14ac:dyDescent="0.25">
      <c r="A154" s="68">
        <v>299</v>
      </c>
      <c r="B154" s="63"/>
      <c r="C154" s="78" t="s">
        <v>171</v>
      </c>
      <c r="D154" s="80"/>
      <c r="E154" s="61">
        <v>1955781.5623033035</v>
      </c>
      <c r="F154" s="80"/>
      <c r="G154" s="91">
        <v>1.6262541099512E-3</v>
      </c>
      <c r="H154" s="63"/>
      <c r="I154" s="61">
        <v>572308</v>
      </c>
      <c r="J154" s="63"/>
      <c r="K154" s="61">
        <v>1907513</v>
      </c>
      <c r="L154" s="80"/>
      <c r="M154" s="91">
        <v>1.5811795048718709E-3</v>
      </c>
      <c r="N154" s="80"/>
      <c r="O154" s="61">
        <v>574627</v>
      </c>
      <c r="P154" s="63"/>
      <c r="Q154" s="61">
        <v>606141</v>
      </c>
      <c r="R154" s="61">
        <v>572308</v>
      </c>
      <c r="S154" s="61">
        <v>540014</v>
      </c>
      <c r="T154" s="61">
        <v>520639</v>
      </c>
      <c r="U154" s="61">
        <v>572308</v>
      </c>
      <c r="V154" s="61">
        <v>632248</v>
      </c>
      <c r="W154" s="63"/>
    </row>
    <row r="155" spans="1:23" x14ac:dyDescent="0.25">
      <c r="A155" s="68">
        <v>301</v>
      </c>
      <c r="B155" s="63"/>
      <c r="C155" s="78" t="s">
        <v>172</v>
      </c>
      <c r="D155" s="80"/>
      <c r="E155" s="61">
        <v>6298334.4497834072</v>
      </c>
      <c r="F155" s="80"/>
      <c r="G155" s="91">
        <v>5.2371351086594681E-3</v>
      </c>
      <c r="H155" s="63"/>
      <c r="I155" s="61">
        <v>1843052</v>
      </c>
      <c r="J155" s="63"/>
      <c r="K155" s="61">
        <v>6001340</v>
      </c>
      <c r="L155" s="80"/>
      <c r="M155" s="91">
        <v>4.9746427991671635E-3</v>
      </c>
      <c r="N155" s="80"/>
      <c r="O155" s="61">
        <v>1807861</v>
      </c>
      <c r="P155" s="63"/>
      <c r="Q155" s="61">
        <v>1952009</v>
      </c>
      <c r="R155" s="61">
        <v>1843052</v>
      </c>
      <c r="S155" s="61">
        <v>1739054</v>
      </c>
      <c r="T155" s="61">
        <v>1676657</v>
      </c>
      <c r="U155" s="61">
        <v>1843052</v>
      </c>
      <c r="V155" s="61">
        <v>2036083</v>
      </c>
      <c r="W155" s="63"/>
    </row>
    <row r="156" spans="1:23" x14ac:dyDescent="0.25">
      <c r="A156" s="68">
        <v>305</v>
      </c>
      <c r="B156" s="63"/>
      <c r="C156" s="78" t="s">
        <v>173</v>
      </c>
      <c r="D156" s="80"/>
      <c r="E156" s="61">
        <v>0</v>
      </c>
      <c r="F156" s="80"/>
      <c r="G156" s="91">
        <v>0</v>
      </c>
      <c r="H156" s="63"/>
      <c r="I156" s="61">
        <v>0</v>
      </c>
      <c r="J156" s="63"/>
      <c r="K156" s="61">
        <v>0</v>
      </c>
      <c r="L156" s="80"/>
      <c r="M156" s="91">
        <v>0</v>
      </c>
      <c r="N156" s="80"/>
      <c r="O156" s="61">
        <v>0</v>
      </c>
      <c r="P156" s="63"/>
      <c r="Q156" s="61">
        <v>0</v>
      </c>
      <c r="R156" s="61">
        <v>0</v>
      </c>
      <c r="S156" s="61">
        <v>0</v>
      </c>
      <c r="T156" s="61">
        <v>0</v>
      </c>
      <c r="U156" s="61">
        <v>0</v>
      </c>
      <c r="V156" s="61">
        <v>0</v>
      </c>
      <c r="W156" s="63"/>
    </row>
    <row r="157" spans="1:23" x14ac:dyDescent="0.25">
      <c r="A157" s="68">
        <v>310</v>
      </c>
      <c r="B157" s="63"/>
      <c r="C157" s="78" t="s">
        <v>174</v>
      </c>
      <c r="D157" s="80"/>
      <c r="E157" s="61">
        <v>2185812.487738776</v>
      </c>
      <c r="F157" s="80"/>
      <c r="G157" s="91">
        <v>1.8175273815249206E-3</v>
      </c>
      <c r="H157" s="63"/>
      <c r="I157" s="61">
        <v>639621</v>
      </c>
      <c r="J157" s="63"/>
      <c r="K157" s="61">
        <v>1963812</v>
      </c>
      <c r="L157" s="80"/>
      <c r="M157" s="91">
        <v>1.6278469849597035E-3</v>
      </c>
      <c r="N157" s="80"/>
      <c r="O157" s="61">
        <v>591583</v>
      </c>
      <c r="P157" s="63"/>
      <c r="Q157" s="61">
        <v>677434</v>
      </c>
      <c r="R157" s="61">
        <v>639621</v>
      </c>
      <c r="S157" s="61">
        <v>603529</v>
      </c>
      <c r="T157" s="61">
        <v>581875</v>
      </c>
      <c r="U157" s="61">
        <v>639621</v>
      </c>
      <c r="V157" s="61">
        <v>706611</v>
      </c>
      <c r="W157" s="63"/>
    </row>
    <row r="158" spans="1:23" x14ac:dyDescent="0.25">
      <c r="A158" s="68">
        <v>311</v>
      </c>
      <c r="B158" s="63"/>
      <c r="C158" s="78" t="s">
        <v>175</v>
      </c>
      <c r="D158" s="80"/>
      <c r="E158" s="61">
        <v>0</v>
      </c>
      <c r="F158" s="80"/>
      <c r="G158" s="91">
        <v>0</v>
      </c>
      <c r="H158" s="63"/>
      <c r="I158" s="61">
        <v>0</v>
      </c>
      <c r="J158" s="63"/>
      <c r="K158" s="61">
        <v>0</v>
      </c>
      <c r="L158" s="80"/>
      <c r="M158" s="91">
        <v>0</v>
      </c>
      <c r="N158" s="80"/>
      <c r="O158" s="61">
        <v>0</v>
      </c>
      <c r="P158" s="63"/>
      <c r="Q158" s="61">
        <v>0</v>
      </c>
      <c r="R158" s="61">
        <v>0</v>
      </c>
      <c r="S158" s="61">
        <v>0</v>
      </c>
      <c r="T158" s="61">
        <v>0</v>
      </c>
      <c r="U158" s="61">
        <v>0</v>
      </c>
      <c r="V158" s="61">
        <v>0</v>
      </c>
      <c r="W158" s="63"/>
    </row>
    <row r="159" spans="1:23" x14ac:dyDescent="0.25">
      <c r="A159" s="68">
        <v>319</v>
      </c>
      <c r="B159" s="63"/>
      <c r="C159" s="78" t="s">
        <v>176</v>
      </c>
      <c r="D159" s="80"/>
      <c r="E159" s="61">
        <v>0</v>
      </c>
      <c r="F159" s="80"/>
      <c r="G159" s="91">
        <v>0</v>
      </c>
      <c r="H159" s="63"/>
      <c r="I159" s="61">
        <v>0</v>
      </c>
      <c r="J159" s="63"/>
      <c r="K159" s="61">
        <v>0</v>
      </c>
      <c r="L159" s="80"/>
      <c r="M159" s="91">
        <v>0</v>
      </c>
      <c r="N159" s="80"/>
      <c r="O159" s="61">
        <v>0</v>
      </c>
      <c r="P159" s="63"/>
      <c r="Q159" s="61">
        <v>0</v>
      </c>
      <c r="R159" s="61">
        <v>0</v>
      </c>
      <c r="S159" s="61">
        <v>0</v>
      </c>
      <c r="T159" s="61">
        <v>0</v>
      </c>
      <c r="U159" s="61">
        <v>0</v>
      </c>
      <c r="V159" s="61">
        <v>0</v>
      </c>
      <c r="W159" s="63"/>
    </row>
    <row r="160" spans="1:23" x14ac:dyDescent="0.25">
      <c r="A160" s="68">
        <v>320</v>
      </c>
      <c r="B160" s="63"/>
      <c r="C160" s="78" t="s">
        <v>177</v>
      </c>
      <c r="D160" s="80"/>
      <c r="E160" s="61">
        <v>1066326.709065821</v>
      </c>
      <c r="F160" s="80"/>
      <c r="G160" s="91">
        <v>8.8666251210936672E-4</v>
      </c>
      <c r="H160" s="63"/>
      <c r="I160" s="61">
        <v>312034</v>
      </c>
      <c r="J160" s="63"/>
      <c r="K160" s="61">
        <v>1043817</v>
      </c>
      <c r="L160" s="80"/>
      <c r="M160" s="91">
        <v>8.6524288287253702E-4</v>
      </c>
      <c r="N160" s="80"/>
      <c r="O160" s="61">
        <v>314443</v>
      </c>
      <c r="P160" s="63"/>
      <c r="Q160" s="61">
        <v>330481</v>
      </c>
      <c r="R160" s="61">
        <v>312034</v>
      </c>
      <c r="S160" s="61">
        <v>294427</v>
      </c>
      <c r="T160" s="61">
        <v>283863</v>
      </c>
      <c r="U160" s="61">
        <v>312034</v>
      </c>
      <c r="V160" s="61">
        <v>344715</v>
      </c>
      <c r="W160" s="63"/>
    </row>
    <row r="161" spans="1:23" x14ac:dyDescent="0.25">
      <c r="A161" s="68">
        <v>325</v>
      </c>
      <c r="B161" s="63"/>
      <c r="C161" s="78" t="s">
        <v>178</v>
      </c>
      <c r="D161" s="80"/>
      <c r="E161" s="61">
        <v>0</v>
      </c>
      <c r="F161" s="80"/>
      <c r="G161" s="91">
        <v>0</v>
      </c>
      <c r="H161" s="63"/>
      <c r="I161" s="61">
        <v>0</v>
      </c>
      <c r="J161" s="63"/>
      <c r="K161" s="61">
        <v>0</v>
      </c>
      <c r="L161" s="80"/>
      <c r="M161" s="91">
        <v>0</v>
      </c>
      <c r="N161" s="80"/>
      <c r="O161" s="61">
        <v>0</v>
      </c>
      <c r="P161" s="63"/>
      <c r="Q161" s="61">
        <v>0</v>
      </c>
      <c r="R161" s="61">
        <v>0</v>
      </c>
      <c r="S161" s="61">
        <v>0</v>
      </c>
      <c r="T161" s="61">
        <v>0</v>
      </c>
      <c r="U161" s="61">
        <v>0</v>
      </c>
      <c r="V161" s="61">
        <v>0</v>
      </c>
      <c r="W161" s="63"/>
    </row>
    <row r="162" spans="1:23" x14ac:dyDescent="0.25">
      <c r="A162" s="68">
        <v>326</v>
      </c>
      <c r="B162" s="63"/>
      <c r="C162" s="78" t="s">
        <v>179</v>
      </c>
      <c r="D162" s="80"/>
      <c r="E162" s="61">
        <v>0</v>
      </c>
      <c r="F162" s="80"/>
      <c r="G162" s="91">
        <v>0</v>
      </c>
      <c r="H162" s="63"/>
      <c r="I162" s="61">
        <v>0</v>
      </c>
      <c r="J162" s="63"/>
      <c r="K162" s="61">
        <v>0</v>
      </c>
      <c r="L162" s="80"/>
      <c r="M162" s="91">
        <v>0</v>
      </c>
      <c r="N162" s="80"/>
      <c r="O162" s="61">
        <v>0</v>
      </c>
      <c r="P162" s="63"/>
      <c r="Q162" s="61">
        <v>0</v>
      </c>
      <c r="R162" s="61">
        <v>0</v>
      </c>
      <c r="S162" s="61">
        <v>0</v>
      </c>
      <c r="T162" s="61">
        <v>0</v>
      </c>
      <c r="U162" s="61">
        <v>0</v>
      </c>
      <c r="V162" s="61">
        <v>0</v>
      </c>
      <c r="W162" s="63"/>
    </row>
    <row r="163" spans="1:23" x14ac:dyDescent="0.25">
      <c r="A163" s="68">
        <v>330</v>
      </c>
      <c r="B163" s="63"/>
      <c r="C163" s="78" t="s">
        <v>180</v>
      </c>
      <c r="D163" s="80"/>
      <c r="E163" s="61">
        <v>11912.435933045368</v>
      </c>
      <c r="F163" s="80"/>
      <c r="G163" s="91">
        <v>9.9053228995729068E-6</v>
      </c>
      <c r="H163" s="63"/>
      <c r="I163" s="61">
        <v>3485</v>
      </c>
      <c r="J163" s="63"/>
      <c r="K163" s="61">
        <v>15365</v>
      </c>
      <c r="L163" s="80"/>
      <c r="M163" s="91">
        <v>1.2736386641850565E-5</v>
      </c>
      <c r="N163" s="80"/>
      <c r="O163" s="61">
        <v>4629</v>
      </c>
      <c r="P163" s="63"/>
      <c r="Q163" s="61">
        <v>3691</v>
      </c>
      <c r="R163" s="61">
        <v>3485</v>
      </c>
      <c r="S163" s="61">
        <v>3288</v>
      </c>
      <c r="T163" s="61">
        <v>3170</v>
      </c>
      <c r="U163" s="61">
        <v>3485</v>
      </c>
      <c r="V163" s="61">
        <v>3850</v>
      </c>
      <c r="W163" s="63"/>
    </row>
    <row r="164" spans="1:23" x14ac:dyDescent="0.25">
      <c r="A164" s="68">
        <v>350</v>
      </c>
      <c r="B164" s="63"/>
      <c r="C164" s="78" t="s">
        <v>181</v>
      </c>
      <c r="D164" s="80"/>
      <c r="E164" s="61">
        <v>536685.26591523981</v>
      </c>
      <c r="F164" s="80"/>
      <c r="G164" s="91">
        <v>4.4625976451942808E-4</v>
      </c>
      <c r="H164" s="63"/>
      <c r="I164" s="61">
        <v>157048</v>
      </c>
      <c r="J164" s="63"/>
      <c r="K164" s="61">
        <v>523886</v>
      </c>
      <c r="L164" s="80"/>
      <c r="M164" s="91">
        <v>4.3426063470566385E-4</v>
      </c>
      <c r="N164" s="80"/>
      <c r="O164" s="61">
        <v>157816</v>
      </c>
      <c r="P164" s="63"/>
      <c r="Q164" s="61">
        <v>166332</v>
      </c>
      <c r="R164" s="61">
        <v>157048</v>
      </c>
      <c r="S164" s="61">
        <v>148186</v>
      </c>
      <c r="T164" s="61">
        <v>142869</v>
      </c>
      <c r="U164" s="61">
        <v>157048</v>
      </c>
      <c r="V164" s="61">
        <v>173496</v>
      </c>
      <c r="W164" s="63"/>
    </row>
    <row r="165" spans="1:23" x14ac:dyDescent="0.25">
      <c r="A165" s="68">
        <v>360</v>
      </c>
      <c r="B165" s="63"/>
      <c r="C165" s="78" t="s">
        <v>182</v>
      </c>
      <c r="D165" s="80"/>
      <c r="E165" s="61">
        <v>271950.40787664411</v>
      </c>
      <c r="F165" s="80"/>
      <c r="G165" s="91">
        <v>2.2612978720969849E-4</v>
      </c>
      <c r="H165" s="63"/>
      <c r="I165" s="61">
        <v>79583</v>
      </c>
      <c r="J165" s="63"/>
      <c r="K165" s="61">
        <v>287841</v>
      </c>
      <c r="L165" s="80"/>
      <c r="M165" s="91">
        <v>2.3859773949735818E-4</v>
      </c>
      <c r="N165" s="80"/>
      <c r="O165" s="61">
        <v>86708</v>
      </c>
      <c r="P165" s="63"/>
      <c r="Q165" s="61">
        <v>84288</v>
      </c>
      <c r="R165" s="61">
        <v>79583</v>
      </c>
      <c r="S165" s="61">
        <v>75092</v>
      </c>
      <c r="T165" s="61">
        <v>72398</v>
      </c>
      <c r="U165" s="61">
        <v>79583</v>
      </c>
      <c r="V165" s="61">
        <v>87918</v>
      </c>
      <c r="W165" s="63"/>
    </row>
    <row r="166" spans="1:23" x14ac:dyDescent="0.25">
      <c r="A166" s="68">
        <v>400</v>
      </c>
      <c r="B166" s="63"/>
      <c r="C166" s="78" t="s">
        <v>183</v>
      </c>
      <c r="D166" s="80"/>
      <c r="E166" s="61">
        <v>28084.908388429165</v>
      </c>
      <c r="F166" s="80"/>
      <c r="G166" s="91">
        <v>2.3352913522968801E-5</v>
      </c>
      <c r="H166" s="63"/>
      <c r="I166" s="61">
        <v>8216</v>
      </c>
      <c r="J166" s="63"/>
      <c r="K166" s="61">
        <v>9386</v>
      </c>
      <c r="L166" s="80"/>
      <c r="M166" s="91">
        <v>7.7802619603260272E-6</v>
      </c>
      <c r="N166" s="80"/>
      <c r="O166" s="61">
        <v>2827</v>
      </c>
      <c r="P166" s="63"/>
      <c r="Q166" s="61">
        <v>8702</v>
      </c>
      <c r="R166" s="61">
        <v>8216</v>
      </c>
      <c r="S166" s="61">
        <v>7752</v>
      </c>
      <c r="T166" s="61">
        <v>7474</v>
      </c>
      <c r="U166" s="61">
        <v>8216</v>
      </c>
      <c r="V166" s="61">
        <v>9076</v>
      </c>
      <c r="W166" s="63"/>
    </row>
    <row r="167" spans="1:23" x14ac:dyDescent="0.25">
      <c r="A167" s="68">
        <v>402</v>
      </c>
      <c r="B167" s="63"/>
      <c r="C167" s="78" t="s">
        <v>184</v>
      </c>
      <c r="D167" s="80"/>
      <c r="E167" s="61">
        <v>2122341.7597131198</v>
      </c>
      <c r="F167" s="80"/>
      <c r="G167" s="91">
        <v>1.7647507656170798E-3</v>
      </c>
      <c r="H167" s="63"/>
      <c r="I167" s="61">
        <v>621053</v>
      </c>
      <c r="J167" s="63"/>
      <c r="K167" s="61">
        <v>2089682</v>
      </c>
      <c r="L167" s="80"/>
      <c r="M167" s="91">
        <v>1.7321833980159826E-3</v>
      </c>
      <c r="N167" s="80"/>
      <c r="O167" s="61">
        <v>629503</v>
      </c>
      <c r="P167" s="63"/>
      <c r="Q167" s="61">
        <v>657768</v>
      </c>
      <c r="R167" s="61">
        <v>621053</v>
      </c>
      <c r="S167" s="61">
        <v>586009</v>
      </c>
      <c r="T167" s="61">
        <v>564983</v>
      </c>
      <c r="U167" s="61">
        <v>621053</v>
      </c>
      <c r="V167" s="61">
        <v>686099</v>
      </c>
      <c r="W167" s="63"/>
    </row>
    <row r="168" spans="1:23" x14ac:dyDescent="0.25">
      <c r="A168" s="68">
        <v>403</v>
      </c>
      <c r="B168" s="63"/>
      <c r="C168" s="78" t="s">
        <v>185</v>
      </c>
      <c r="D168" s="80"/>
      <c r="E168" s="61">
        <v>6276480.9243796812</v>
      </c>
      <c r="F168" s="80"/>
      <c r="G168" s="91">
        <v>5.2189636593576979E-3</v>
      </c>
      <c r="H168" s="63"/>
      <c r="I168" s="61">
        <v>1836656</v>
      </c>
      <c r="J168" s="63"/>
      <c r="K168" s="61">
        <v>6237370</v>
      </c>
      <c r="L168" s="80"/>
      <c r="M168" s="91">
        <v>5.1702932605453599E-3</v>
      </c>
      <c r="N168" s="80"/>
      <c r="O168" s="61">
        <v>1878966</v>
      </c>
      <c r="P168" s="63"/>
      <c r="Q168" s="61">
        <v>1945235</v>
      </c>
      <c r="R168" s="61">
        <v>1836656</v>
      </c>
      <c r="S168" s="61">
        <v>1733019</v>
      </c>
      <c r="T168" s="61">
        <v>1670839</v>
      </c>
      <c r="U168" s="61">
        <v>1836656</v>
      </c>
      <c r="V168" s="61">
        <v>2029017</v>
      </c>
      <c r="W168" s="63"/>
    </row>
    <row r="169" spans="1:23" x14ac:dyDescent="0.25">
      <c r="A169" s="68">
        <v>405</v>
      </c>
      <c r="B169" s="63"/>
      <c r="C169" s="78" t="s">
        <v>186</v>
      </c>
      <c r="D169" s="80"/>
      <c r="E169" s="61">
        <v>63646.472106610716</v>
      </c>
      <c r="F169" s="80"/>
      <c r="G169" s="91">
        <v>5.2922749064764134E-5</v>
      </c>
      <c r="H169" s="63"/>
      <c r="I169" s="61">
        <v>18627</v>
      </c>
      <c r="J169" s="63"/>
      <c r="K169" s="61">
        <v>60418</v>
      </c>
      <c r="L169" s="80"/>
      <c r="M169" s="91">
        <v>5.0081809835816954E-5</v>
      </c>
      <c r="N169" s="80"/>
      <c r="O169" s="61">
        <v>18201</v>
      </c>
      <c r="P169" s="63"/>
      <c r="Q169" s="61">
        <v>19728</v>
      </c>
      <c r="R169" s="61">
        <v>18627</v>
      </c>
      <c r="S169" s="61">
        <v>17576</v>
      </c>
      <c r="T169" s="61">
        <v>16945</v>
      </c>
      <c r="U169" s="61">
        <v>18627</v>
      </c>
      <c r="V169" s="61">
        <v>20578</v>
      </c>
      <c r="W169" s="63"/>
    </row>
    <row r="170" spans="1:23" x14ac:dyDescent="0.25">
      <c r="A170" s="68">
        <v>407</v>
      </c>
      <c r="B170" s="63"/>
      <c r="C170" s="78" t="s">
        <v>187</v>
      </c>
      <c r="D170" s="80"/>
      <c r="E170" s="61">
        <v>0</v>
      </c>
      <c r="F170" s="80"/>
      <c r="G170" s="91">
        <v>0</v>
      </c>
      <c r="H170" s="63"/>
      <c r="I170" s="61">
        <v>0</v>
      </c>
      <c r="J170" s="63"/>
      <c r="K170" s="61">
        <v>0</v>
      </c>
      <c r="L170" s="80"/>
      <c r="M170" s="91">
        <v>0</v>
      </c>
      <c r="N170" s="80"/>
      <c r="O170" s="61">
        <v>-2</v>
      </c>
      <c r="P170" s="63"/>
      <c r="Q170" s="61">
        <v>0</v>
      </c>
      <c r="R170" s="61">
        <v>0</v>
      </c>
      <c r="S170" s="61">
        <v>0</v>
      </c>
      <c r="T170" s="61">
        <v>0</v>
      </c>
      <c r="U170" s="61">
        <v>0</v>
      </c>
      <c r="V170" s="61">
        <v>0</v>
      </c>
      <c r="W170" s="63"/>
    </row>
    <row r="171" spans="1:23" x14ac:dyDescent="0.25">
      <c r="A171" s="68">
        <v>408</v>
      </c>
      <c r="B171" s="63"/>
      <c r="C171" s="78" t="s">
        <v>188</v>
      </c>
      <c r="D171" s="80"/>
      <c r="E171" s="61">
        <v>0</v>
      </c>
      <c r="F171" s="80"/>
      <c r="G171" s="91">
        <v>0</v>
      </c>
      <c r="H171" s="63"/>
      <c r="I171" s="61">
        <v>0</v>
      </c>
      <c r="J171" s="63"/>
      <c r="K171" s="61">
        <v>0</v>
      </c>
      <c r="L171" s="80"/>
      <c r="M171" s="91">
        <v>0</v>
      </c>
      <c r="N171" s="80"/>
      <c r="O171" s="61">
        <v>0</v>
      </c>
      <c r="P171" s="63"/>
      <c r="Q171" s="61">
        <v>0</v>
      </c>
      <c r="R171" s="61">
        <v>0</v>
      </c>
      <c r="S171" s="61">
        <v>0</v>
      </c>
      <c r="T171" s="61">
        <v>0</v>
      </c>
      <c r="U171" s="61">
        <v>0</v>
      </c>
      <c r="V171" s="61">
        <v>0</v>
      </c>
      <c r="W171" s="63"/>
    </row>
    <row r="172" spans="1:23" x14ac:dyDescent="0.25">
      <c r="A172" s="68">
        <v>409</v>
      </c>
      <c r="B172" s="63"/>
      <c r="C172" s="78" t="s">
        <v>189</v>
      </c>
      <c r="D172" s="80"/>
      <c r="E172" s="61">
        <v>2493776.3726846278</v>
      </c>
      <c r="F172" s="80"/>
      <c r="G172" s="91">
        <v>2.0736027752513604E-3</v>
      </c>
      <c r="H172" s="63"/>
      <c r="I172" s="61">
        <v>729743</v>
      </c>
      <c r="J172" s="63"/>
      <c r="K172" s="61">
        <v>2500178</v>
      </c>
      <c r="L172" s="80"/>
      <c r="M172" s="91">
        <v>2.0724525663162164E-3</v>
      </c>
      <c r="N172" s="80"/>
      <c r="O172" s="61">
        <v>753163</v>
      </c>
      <c r="P172" s="63"/>
      <c r="Q172" s="61">
        <v>772884</v>
      </c>
      <c r="R172" s="61">
        <v>729743</v>
      </c>
      <c r="S172" s="61">
        <v>688566</v>
      </c>
      <c r="T172" s="61">
        <v>663860</v>
      </c>
      <c r="U172" s="61">
        <v>729743</v>
      </c>
      <c r="V172" s="61">
        <v>806172</v>
      </c>
      <c r="W172" s="63"/>
    </row>
    <row r="173" spans="1:23" x14ac:dyDescent="0.25">
      <c r="A173" s="68">
        <v>411</v>
      </c>
      <c r="B173" s="63"/>
      <c r="C173" s="78" t="s">
        <v>190</v>
      </c>
      <c r="D173" s="80"/>
      <c r="E173" s="61">
        <v>3348757.2670020647</v>
      </c>
      <c r="F173" s="80"/>
      <c r="G173" s="91">
        <v>2.7845288930311014E-3</v>
      </c>
      <c r="H173" s="63"/>
      <c r="I173" s="61">
        <v>979933</v>
      </c>
      <c r="J173" s="63"/>
      <c r="K173" s="61">
        <v>3464032</v>
      </c>
      <c r="L173" s="80"/>
      <c r="M173" s="91">
        <v>2.8714123587206572E-3</v>
      </c>
      <c r="N173" s="80"/>
      <c r="O173" s="61">
        <v>1043517</v>
      </c>
      <c r="P173" s="63"/>
      <c r="Q173" s="61">
        <v>1037864</v>
      </c>
      <c r="R173" s="61">
        <v>979933</v>
      </c>
      <c r="S173" s="61">
        <v>924638</v>
      </c>
      <c r="T173" s="61">
        <v>891463</v>
      </c>
      <c r="U173" s="61">
        <v>979933</v>
      </c>
      <c r="V173" s="61">
        <v>1082566</v>
      </c>
      <c r="W173" s="63"/>
    </row>
    <row r="174" spans="1:23" x14ac:dyDescent="0.25">
      <c r="A174" s="68">
        <v>413</v>
      </c>
      <c r="B174" s="63"/>
      <c r="C174" s="78" t="s">
        <v>191</v>
      </c>
      <c r="D174" s="80"/>
      <c r="E174" s="61">
        <v>102385.48880845062</v>
      </c>
      <c r="F174" s="80"/>
      <c r="G174" s="91">
        <v>8.5134672083734357E-5</v>
      </c>
      <c r="H174" s="63"/>
      <c r="I174" s="61">
        <v>29961</v>
      </c>
      <c r="J174" s="63"/>
      <c r="K174" s="61">
        <v>110555</v>
      </c>
      <c r="L174" s="80"/>
      <c r="M174" s="91">
        <v>9.1641472514792659E-5</v>
      </c>
      <c r="N174" s="80"/>
      <c r="O174" s="61">
        <v>33306</v>
      </c>
      <c r="P174" s="63"/>
      <c r="Q174" s="61">
        <v>31732</v>
      </c>
      <c r="R174" s="61">
        <v>29961</v>
      </c>
      <c r="S174" s="61">
        <v>28270</v>
      </c>
      <c r="T174" s="61">
        <v>27256</v>
      </c>
      <c r="U174" s="61">
        <v>29961</v>
      </c>
      <c r="V174" s="61">
        <v>33099</v>
      </c>
      <c r="W174" s="63"/>
    </row>
    <row r="175" spans="1:23" x14ac:dyDescent="0.25">
      <c r="A175" s="68">
        <v>417</v>
      </c>
      <c r="B175" s="63"/>
      <c r="C175" s="78" t="s">
        <v>192</v>
      </c>
      <c r="D175" s="80"/>
      <c r="E175" s="61">
        <v>53274.558574618422</v>
      </c>
      <c r="F175" s="80"/>
      <c r="G175" s="91">
        <v>4.4298387666451114E-5</v>
      </c>
      <c r="H175" s="63"/>
      <c r="I175" s="61">
        <v>15589</v>
      </c>
      <c r="J175" s="63"/>
      <c r="K175" s="61">
        <v>41805</v>
      </c>
      <c r="L175" s="80"/>
      <c r="M175" s="91">
        <v>3.4653084514322348E-5</v>
      </c>
      <c r="N175" s="80"/>
      <c r="O175" s="61">
        <v>12593</v>
      </c>
      <c r="P175" s="63"/>
      <c r="Q175" s="61">
        <v>16511</v>
      </c>
      <c r="R175" s="61">
        <v>15589</v>
      </c>
      <c r="S175" s="61">
        <v>14709</v>
      </c>
      <c r="T175" s="61">
        <v>14182</v>
      </c>
      <c r="U175" s="61">
        <v>15589</v>
      </c>
      <c r="V175" s="61">
        <v>17222</v>
      </c>
      <c r="W175" s="63"/>
    </row>
    <row r="176" spans="1:23" x14ac:dyDescent="0.25">
      <c r="A176" s="68">
        <v>423</v>
      </c>
      <c r="B176" s="63"/>
      <c r="C176" s="78" t="s">
        <v>193</v>
      </c>
      <c r="D176" s="80"/>
      <c r="E176" s="61">
        <v>586799.44378834974</v>
      </c>
      <c r="F176" s="80"/>
      <c r="G176" s="91">
        <v>4.8793026050109116E-4</v>
      </c>
      <c r="H176" s="63"/>
      <c r="I176" s="61">
        <v>171712</v>
      </c>
      <c r="J176" s="63"/>
      <c r="K176" s="61">
        <v>610542</v>
      </c>
      <c r="L176" s="80"/>
      <c r="M176" s="91">
        <v>5.0609170016848207E-4</v>
      </c>
      <c r="N176" s="80"/>
      <c r="O176" s="61">
        <v>183923</v>
      </c>
      <c r="P176" s="63"/>
      <c r="Q176" s="61">
        <v>181863</v>
      </c>
      <c r="R176" s="61">
        <v>171712</v>
      </c>
      <c r="S176" s="61">
        <v>162023</v>
      </c>
      <c r="T176" s="61">
        <v>156209</v>
      </c>
      <c r="U176" s="61">
        <v>171712</v>
      </c>
      <c r="V176" s="61">
        <v>189696</v>
      </c>
      <c r="W176" s="63"/>
    </row>
    <row r="177" spans="1:23" x14ac:dyDescent="0.25">
      <c r="A177" s="68">
        <v>425</v>
      </c>
      <c r="B177" s="63"/>
      <c r="C177" s="78" t="s">
        <v>194</v>
      </c>
      <c r="D177" s="80"/>
      <c r="E177" s="61">
        <v>1825227.8121994569</v>
      </c>
      <c r="F177" s="80"/>
      <c r="G177" s="91">
        <v>1.5176972154757847E-3</v>
      </c>
      <c r="H177" s="63"/>
      <c r="I177" s="61">
        <v>534111</v>
      </c>
      <c r="J177" s="63"/>
      <c r="K177" s="61">
        <v>1751219</v>
      </c>
      <c r="L177" s="80"/>
      <c r="M177" s="91">
        <v>1.4516239686661182E-3</v>
      </c>
      <c r="N177" s="80"/>
      <c r="O177" s="61">
        <v>527540</v>
      </c>
      <c r="P177" s="63"/>
      <c r="Q177" s="61">
        <v>565686</v>
      </c>
      <c r="R177" s="61">
        <v>534111</v>
      </c>
      <c r="S177" s="61">
        <v>503973</v>
      </c>
      <c r="T177" s="61">
        <v>485890</v>
      </c>
      <c r="U177" s="61">
        <v>534111</v>
      </c>
      <c r="V177" s="61">
        <v>590051</v>
      </c>
      <c r="W177" s="63"/>
    </row>
    <row r="178" spans="1:23" x14ac:dyDescent="0.25">
      <c r="A178" s="68">
        <v>440</v>
      </c>
      <c r="B178" s="63"/>
      <c r="C178" s="78" t="s">
        <v>195</v>
      </c>
      <c r="D178" s="80"/>
      <c r="E178" s="61">
        <v>11121269.220900368</v>
      </c>
      <c r="F178" s="80"/>
      <c r="G178" s="91">
        <v>9.2474589836419666E-3</v>
      </c>
      <c r="H178" s="63"/>
      <c r="I178" s="61">
        <v>3254364</v>
      </c>
      <c r="J178" s="63"/>
      <c r="K178" s="61">
        <v>10902470</v>
      </c>
      <c r="L178" s="80"/>
      <c r="M178" s="91">
        <v>9.0372973167052745E-3</v>
      </c>
      <c r="N178" s="80"/>
      <c r="O178" s="61">
        <v>3284298</v>
      </c>
      <c r="P178" s="63"/>
      <c r="Q178" s="61">
        <v>3446754</v>
      </c>
      <c r="R178" s="61">
        <v>3254364</v>
      </c>
      <c r="S178" s="61">
        <v>3070730</v>
      </c>
      <c r="T178" s="61">
        <v>2960553</v>
      </c>
      <c r="U178" s="61">
        <v>3254364</v>
      </c>
      <c r="V178" s="61">
        <v>3595208</v>
      </c>
      <c r="W178" s="63"/>
    </row>
    <row r="179" spans="1:23" x14ac:dyDescent="0.25">
      <c r="A179" s="68">
        <v>450</v>
      </c>
      <c r="B179" s="63"/>
      <c r="C179" s="78" t="s">
        <v>196</v>
      </c>
      <c r="D179" s="80"/>
      <c r="E179" s="61">
        <v>0</v>
      </c>
      <c r="F179" s="80"/>
      <c r="G179" s="91">
        <v>0</v>
      </c>
      <c r="H179" s="63"/>
      <c r="I179" s="61">
        <v>0</v>
      </c>
      <c r="J179" s="63"/>
      <c r="K179" s="61">
        <v>0</v>
      </c>
      <c r="L179" s="80"/>
      <c r="M179" s="91">
        <v>0</v>
      </c>
      <c r="N179" s="80"/>
      <c r="O179" s="61">
        <v>0</v>
      </c>
      <c r="P179" s="63"/>
      <c r="Q179" s="61">
        <v>0</v>
      </c>
      <c r="R179" s="61">
        <v>0</v>
      </c>
      <c r="S179" s="61">
        <v>0</v>
      </c>
      <c r="T179" s="61">
        <v>0</v>
      </c>
      <c r="U179" s="61">
        <v>0</v>
      </c>
      <c r="V179" s="61">
        <v>0</v>
      </c>
      <c r="W179" s="63"/>
    </row>
    <row r="180" spans="1:23" x14ac:dyDescent="0.25">
      <c r="A180" s="68">
        <v>451</v>
      </c>
      <c r="B180" s="63"/>
      <c r="C180" s="78" t="s">
        <v>197</v>
      </c>
      <c r="D180" s="80"/>
      <c r="E180" s="61">
        <v>0</v>
      </c>
      <c r="F180" s="80"/>
      <c r="G180" s="91">
        <v>0</v>
      </c>
      <c r="H180" s="63"/>
      <c r="I180" s="61">
        <v>0</v>
      </c>
      <c r="J180" s="63"/>
      <c r="K180" s="61">
        <v>0</v>
      </c>
      <c r="L180" s="80"/>
      <c r="M180" s="91">
        <v>0</v>
      </c>
      <c r="N180" s="80"/>
      <c r="O180" s="61">
        <v>0</v>
      </c>
      <c r="P180" s="63"/>
      <c r="Q180" s="61">
        <v>0</v>
      </c>
      <c r="R180" s="61">
        <v>0</v>
      </c>
      <c r="S180" s="61">
        <v>0</v>
      </c>
      <c r="T180" s="61">
        <v>0</v>
      </c>
      <c r="U180" s="61">
        <v>0</v>
      </c>
      <c r="V180" s="61">
        <v>0</v>
      </c>
      <c r="W180" s="63"/>
    </row>
    <row r="181" spans="1:23" x14ac:dyDescent="0.25">
      <c r="A181" s="68">
        <v>452</v>
      </c>
      <c r="B181" s="63"/>
      <c r="C181" s="78" t="s">
        <v>198</v>
      </c>
      <c r="D181" s="80"/>
      <c r="E181" s="61">
        <v>0</v>
      </c>
      <c r="F181" s="80"/>
      <c r="G181" s="91">
        <v>0</v>
      </c>
      <c r="H181" s="63"/>
      <c r="I181" s="61">
        <v>0</v>
      </c>
      <c r="J181" s="63"/>
      <c r="K181" s="61">
        <v>0</v>
      </c>
      <c r="L181" s="80"/>
      <c r="M181" s="91">
        <v>0</v>
      </c>
      <c r="N181" s="80"/>
      <c r="O181" s="61">
        <v>0</v>
      </c>
      <c r="P181" s="63"/>
      <c r="Q181" s="61">
        <v>0</v>
      </c>
      <c r="R181" s="61">
        <v>0</v>
      </c>
      <c r="S181" s="61">
        <v>0</v>
      </c>
      <c r="T181" s="61">
        <v>0</v>
      </c>
      <c r="U181" s="61">
        <v>0</v>
      </c>
      <c r="V181" s="61">
        <v>0</v>
      </c>
      <c r="W181" s="63"/>
    </row>
    <row r="182" spans="1:23" x14ac:dyDescent="0.25">
      <c r="A182" s="68">
        <v>453</v>
      </c>
      <c r="B182" s="63"/>
      <c r="C182" s="78" t="s">
        <v>199</v>
      </c>
      <c r="D182" s="80"/>
      <c r="E182" s="61">
        <v>0</v>
      </c>
      <c r="F182" s="80"/>
      <c r="G182" s="91">
        <v>0</v>
      </c>
      <c r="H182" s="63"/>
      <c r="I182" s="61">
        <v>0</v>
      </c>
      <c r="J182" s="63"/>
      <c r="K182" s="61">
        <v>0</v>
      </c>
      <c r="L182" s="80"/>
      <c r="M182" s="91">
        <v>0</v>
      </c>
      <c r="N182" s="80"/>
      <c r="O182" s="61">
        <v>0</v>
      </c>
      <c r="P182" s="63"/>
      <c r="Q182" s="61">
        <v>0</v>
      </c>
      <c r="R182" s="61">
        <v>0</v>
      </c>
      <c r="S182" s="61">
        <v>0</v>
      </c>
      <c r="T182" s="61">
        <v>0</v>
      </c>
      <c r="U182" s="61">
        <v>0</v>
      </c>
      <c r="V182" s="61">
        <v>0</v>
      </c>
      <c r="W182" s="63"/>
    </row>
    <row r="183" spans="1:23" x14ac:dyDescent="0.25">
      <c r="A183" s="68">
        <v>454</v>
      </c>
      <c r="B183" s="63"/>
      <c r="C183" s="78" t="s">
        <v>200</v>
      </c>
      <c r="D183" s="80"/>
      <c r="E183" s="61">
        <v>43350.541386087454</v>
      </c>
      <c r="F183" s="80"/>
      <c r="G183" s="91">
        <v>3.6046457056639999E-5</v>
      </c>
      <c r="H183" s="63"/>
      <c r="I183" s="61">
        <v>12686</v>
      </c>
      <c r="J183" s="63"/>
      <c r="K183" s="61">
        <v>41249</v>
      </c>
      <c r="L183" s="80"/>
      <c r="M183" s="91">
        <v>3.4192203878274906E-5</v>
      </c>
      <c r="N183" s="80"/>
      <c r="O183" s="61">
        <v>12426</v>
      </c>
      <c r="P183" s="63"/>
      <c r="Q183" s="61">
        <v>13436</v>
      </c>
      <c r="R183" s="61">
        <v>12686</v>
      </c>
      <c r="S183" s="61">
        <v>11970</v>
      </c>
      <c r="T183" s="61">
        <v>11541</v>
      </c>
      <c r="U183" s="61">
        <v>12686</v>
      </c>
      <c r="V183" s="61">
        <v>14015</v>
      </c>
      <c r="W183" s="63"/>
    </row>
    <row r="184" spans="1:23" x14ac:dyDescent="0.25">
      <c r="A184" s="68">
        <v>501</v>
      </c>
      <c r="B184" s="63"/>
      <c r="C184" s="78" t="s">
        <v>201</v>
      </c>
      <c r="D184" s="80"/>
      <c r="E184" s="61">
        <v>105413339.39213346</v>
      </c>
      <c r="F184" s="80"/>
      <c r="G184" s="91">
        <v>8.7652363502316574E-2</v>
      </c>
      <c r="H184" s="63"/>
      <c r="I184" s="61">
        <v>30846570</v>
      </c>
      <c r="J184" s="63"/>
      <c r="K184" s="61">
        <v>106437921</v>
      </c>
      <c r="L184" s="80"/>
      <c r="M184" s="91">
        <v>8.8228735125984101E-2</v>
      </c>
      <c r="N184" s="80"/>
      <c r="O184" s="61">
        <v>32063730</v>
      </c>
      <c r="P184" s="63"/>
      <c r="Q184" s="61">
        <v>32670148</v>
      </c>
      <c r="R184" s="61">
        <v>30846570</v>
      </c>
      <c r="S184" s="61">
        <v>29105999</v>
      </c>
      <c r="T184" s="61">
        <v>28061671</v>
      </c>
      <c r="U184" s="61">
        <v>30846570</v>
      </c>
      <c r="V184" s="61">
        <v>34077266</v>
      </c>
      <c r="W184" s="63"/>
    </row>
    <row r="185" spans="1:23" x14ac:dyDescent="0.25">
      <c r="A185" s="68">
        <v>502</v>
      </c>
      <c r="B185" s="63"/>
      <c r="C185" s="78" t="s">
        <v>202</v>
      </c>
      <c r="D185" s="80"/>
      <c r="E185" s="61">
        <v>0</v>
      </c>
      <c r="F185" s="80"/>
      <c r="G185" s="91">
        <v>0</v>
      </c>
      <c r="H185" s="63"/>
      <c r="I185" s="61">
        <v>0</v>
      </c>
      <c r="J185" s="63"/>
      <c r="K185" s="61">
        <v>0</v>
      </c>
      <c r="L185" s="80"/>
      <c r="M185" s="91">
        <v>0</v>
      </c>
      <c r="N185" s="80"/>
      <c r="O185" s="61">
        <v>0</v>
      </c>
      <c r="P185" s="63"/>
      <c r="Q185" s="61">
        <v>0</v>
      </c>
      <c r="R185" s="61">
        <v>0</v>
      </c>
      <c r="S185" s="61">
        <v>0</v>
      </c>
      <c r="T185" s="61">
        <v>0</v>
      </c>
      <c r="U185" s="61">
        <v>0</v>
      </c>
      <c r="V185" s="61">
        <v>0</v>
      </c>
      <c r="W185" s="63"/>
    </row>
    <row r="186" spans="1:23" x14ac:dyDescent="0.25">
      <c r="A186" s="68">
        <v>505</v>
      </c>
      <c r="B186" s="63"/>
      <c r="C186" s="78" t="s">
        <v>203</v>
      </c>
      <c r="D186" s="80"/>
      <c r="E186" s="61">
        <v>820834.32151391241</v>
      </c>
      <c r="F186" s="80"/>
      <c r="G186" s="91">
        <v>6.8253286291283192E-4</v>
      </c>
      <c r="H186" s="63"/>
      <c r="I186" s="61">
        <v>240196</v>
      </c>
      <c r="J186" s="63"/>
      <c r="K186" s="61">
        <v>772837</v>
      </c>
      <c r="L186" s="80"/>
      <c r="M186" s="91">
        <v>6.4062159733991968E-4</v>
      </c>
      <c r="N186" s="80"/>
      <c r="O186" s="61">
        <v>232812</v>
      </c>
      <c r="P186" s="63"/>
      <c r="Q186" s="61">
        <v>254396</v>
      </c>
      <c r="R186" s="61">
        <v>240196</v>
      </c>
      <c r="S186" s="61">
        <v>226642</v>
      </c>
      <c r="T186" s="61">
        <v>218511</v>
      </c>
      <c r="U186" s="61">
        <v>240196</v>
      </c>
      <c r="V186" s="61">
        <v>265353</v>
      </c>
      <c r="W186" s="63"/>
    </row>
    <row r="187" spans="1:23" x14ac:dyDescent="0.25">
      <c r="A187" s="68">
        <v>506</v>
      </c>
      <c r="B187" s="63"/>
      <c r="C187" s="78" t="s">
        <v>204</v>
      </c>
      <c r="D187" s="80"/>
      <c r="E187" s="61">
        <v>308334.45389369299</v>
      </c>
      <c r="F187" s="80"/>
      <c r="G187" s="91">
        <v>2.5638352592589528E-4</v>
      </c>
      <c r="H187" s="63"/>
      <c r="I187" s="61">
        <v>90224</v>
      </c>
      <c r="J187" s="63"/>
      <c r="K187" s="61">
        <v>307924</v>
      </c>
      <c r="L187" s="80"/>
      <c r="M187" s="91">
        <v>2.5524498016955377E-4</v>
      </c>
      <c r="N187" s="80"/>
      <c r="O187" s="61">
        <v>92764</v>
      </c>
      <c r="P187" s="63"/>
      <c r="Q187" s="61">
        <v>95558</v>
      </c>
      <c r="R187" s="61">
        <v>90224</v>
      </c>
      <c r="S187" s="61">
        <v>85133</v>
      </c>
      <c r="T187" s="61">
        <v>82078</v>
      </c>
      <c r="U187" s="61">
        <v>90224</v>
      </c>
      <c r="V187" s="61">
        <v>99674</v>
      </c>
      <c r="W187" s="63"/>
    </row>
    <row r="188" spans="1:23" x14ac:dyDescent="0.25">
      <c r="A188" s="68">
        <v>507</v>
      </c>
      <c r="B188" s="63"/>
      <c r="C188" s="78" t="s">
        <v>205</v>
      </c>
      <c r="D188" s="80"/>
      <c r="E188" s="61">
        <v>0</v>
      </c>
      <c r="F188" s="80"/>
      <c r="G188" s="91">
        <v>0</v>
      </c>
      <c r="H188" s="63"/>
      <c r="I188" s="61">
        <v>0</v>
      </c>
      <c r="J188" s="63"/>
      <c r="K188" s="61">
        <v>0</v>
      </c>
      <c r="L188" s="80"/>
      <c r="M188" s="91">
        <v>0</v>
      </c>
      <c r="N188" s="80"/>
      <c r="O188" s="61">
        <v>0</v>
      </c>
      <c r="P188" s="63"/>
      <c r="Q188" s="61">
        <v>0</v>
      </c>
      <c r="R188" s="61">
        <v>0</v>
      </c>
      <c r="S188" s="61">
        <v>0</v>
      </c>
      <c r="T188" s="61">
        <v>0</v>
      </c>
      <c r="U188" s="61">
        <v>0</v>
      </c>
      <c r="V188" s="61">
        <v>0</v>
      </c>
      <c r="W188" s="63"/>
    </row>
    <row r="189" spans="1:23" x14ac:dyDescent="0.25">
      <c r="A189" s="68">
        <v>522</v>
      </c>
      <c r="B189" s="63"/>
      <c r="C189" s="78" t="s">
        <v>418</v>
      </c>
      <c r="D189" s="80"/>
      <c r="E189" s="61">
        <v>456668.48373068502</v>
      </c>
      <c r="F189" s="80"/>
      <c r="G189" s="91">
        <v>3.7972492064890288E-4</v>
      </c>
      <c r="H189" s="63"/>
      <c r="I189" s="61">
        <v>133633</v>
      </c>
      <c r="J189" s="63"/>
      <c r="K189" s="61">
        <v>191935</v>
      </c>
      <c r="L189" s="80"/>
      <c r="M189" s="91">
        <v>1.5909914546720393E-4</v>
      </c>
      <c r="N189" s="80"/>
      <c r="O189" s="61">
        <v>57820</v>
      </c>
      <c r="P189" s="63"/>
      <c r="Q189" s="61">
        <v>141533</v>
      </c>
      <c r="R189" s="61">
        <v>133633</v>
      </c>
      <c r="S189" s="61">
        <v>126092</v>
      </c>
      <c r="T189" s="61">
        <v>121568</v>
      </c>
      <c r="U189" s="61">
        <v>133633</v>
      </c>
      <c r="V189" s="61">
        <v>147629</v>
      </c>
      <c r="W189" s="63"/>
    </row>
    <row r="190" spans="1:23" x14ac:dyDescent="0.25">
      <c r="A190" s="68">
        <v>601</v>
      </c>
      <c r="B190" s="63"/>
      <c r="C190" s="78" t="s">
        <v>206</v>
      </c>
      <c r="D190" s="80"/>
      <c r="E190" s="61">
        <v>38940285.85311231</v>
      </c>
      <c r="F190" s="80"/>
      <c r="G190" s="91">
        <v>3.2379280555605176E-2</v>
      </c>
      <c r="H190" s="63"/>
      <c r="I190" s="61">
        <v>11394907</v>
      </c>
      <c r="J190" s="63"/>
      <c r="K190" s="61">
        <v>40282175</v>
      </c>
      <c r="L190" s="80"/>
      <c r="M190" s="91">
        <v>3.3390781358586842E-2</v>
      </c>
      <c r="N190" s="80"/>
      <c r="O190" s="61">
        <v>12134740</v>
      </c>
      <c r="P190" s="63"/>
      <c r="Q190" s="61">
        <v>12068546</v>
      </c>
      <c r="R190" s="61">
        <v>11394907</v>
      </c>
      <c r="S190" s="61">
        <v>10751927</v>
      </c>
      <c r="T190" s="61">
        <v>10366151</v>
      </c>
      <c r="U190" s="61">
        <v>11394907</v>
      </c>
      <c r="V190" s="61">
        <v>12588348</v>
      </c>
      <c r="W190" s="63"/>
    </row>
    <row r="191" spans="1:23" x14ac:dyDescent="0.25">
      <c r="A191" s="68">
        <v>602</v>
      </c>
      <c r="B191" s="63"/>
      <c r="C191" s="78" t="s">
        <v>207</v>
      </c>
      <c r="D191" s="80"/>
      <c r="E191" s="61">
        <v>6560285.5215796828</v>
      </c>
      <c r="F191" s="80"/>
      <c r="G191" s="91">
        <v>5.4549503367635312E-3</v>
      </c>
      <c r="H191" s="63"/>
      <c r="I191" s="61">
        <v>1919709</v>
      </c>
      <c r="J191" s="63"/>
      <c r="K191" s="61">
        <v>6782355</v>
      </c>
      <c r="L191" s="80"/>
      <c r="M191" s="91">
        <v>5.6220433206826161E-3</v>
      </c>
      <c r="N191" s="80"/>
      <c r="O191" s="61">
        <v>2043136</v>
      </c>
      <c r="P191" s="63"/>
      <c r="Q191" s="61">
        <v>2033197</v>
      </c>
      <c r="R191" s="61">
        <v>1919709</v>
      </c>
      <c r="S191" s="61">
        <v>1811386</v>
      </c>
      <c r="T191" s="61">
        <v>1746394</v>
      </c>
      <c r="U191" s="61">
        <v>1919709</v>
      </c>
      <c r="V191" s="61">
        <v>2120769</v>
      </c>
      <c r="W191" s="63" t="s">
        <v>417</v>
      </c>
    </row>
    <row r="192" spans="1:23" x14ac:dyDescent="0.25">
      <c r="A192" s="68">
        <v>606</v>
      </c>
      <c r="B192" s="63"/>
      <c r="C192" s="78" t="s">
        <v>208</v>
      </c>
      <c r="D192" s="80"/>
      <c r="E192" s="61">
        <v>113760.64997972065</v>
      </c>
      <c r="F192" s="80"/>
      <c r="G192" s="91">
        <v>9.4593245046427195E-5</v>
      </c>
      <c r="H192" s="63"/>
      <c r="I192" s="61">
        <v>33290</v>
      </c>
      <c r="J192" s="63"/>
      <c r="K192" s="61">
        <v>122405</v>
      </c>
      <c r="L192" s="80"/>
      <c r="M192" s="91">
        <v>1.0146419830105555E-4</v>
      </c>
      <c r="N192" s="80"/>
      <c r="O192" s="61">
        <v>36877</v>
      </c>
      <c r="P192" s="63"/>
      <c r="Q192" s="61">
        <v>35258</v>
      </c>
      <c r="R192" s="61">
        <v>33290</v>
      </c>
      <c r="S192" s="61">
        <v>31412</v>
      </c>
      <c r="T192" s="61">
        <v>30285</v>
      </c>
      <c r="U192" s="61">
        <v>33290</v>
      </c>
      <c r="V192" s="61">
        <v>36777</v>
      </c>
      <c r="W192" s="63"/>
    </row>
    <row r="193" spans="1:23" x14ac:dyDescent="0.25">
      <c r="A193" s="68">
        <v>701</v>
      </c>
      <c r="B193" s="63"/>
      <c r="C193" s="78" t="s">
        <v>209</v>
      </c>
      <c r="D193" s="80"/>
      <c r="E193" s="61">
        <v>5228509.9313806454</v>
      </c>
      <c r="F193" s="80"/>
      <c r="G193" s="91">
        <v>4.3475641292040207E-3</v>
      </c>
      <c r="H193" s="63"/>
      <c r="I193" s="61">
        <v>1529996</v>
      </c>
      <c r="J193" s="63"/>
      <c r="K193" s="61">
        <v>4994368</v>
      </c>
      <c r="L193" s="80"/>
      <c r="M193" s="91">
        <v>4.1399415476528426E-3</v>
      </c>
      <c r="N193" s="80"/>
      <c r="O193" s="61">
        <v>1504522</v>
      </c>
      <c r="P193" s="63"/>
      <c r="Q193" s="61">
        <v>1620446</v>
      </c>
      <c r="R193" s="61">
        <v>1529996</v>
      </c>
      <c r="S193" s="61">
        <v>1443663</v>
      </c>
      <c r="T193" s="61">
        <v>1391865</v>
      </c>
      <c r="U193" s="61">
        <v>1529996</v>
      </c>
      <c r="V193" s="61">
        <v>1690239</v>
      </c>
      <c r="W193" s="63"/>
    </row>
    <row r="194" spans="1:23" x14ac:dyDescent="0.25">
      <c r="A194" s="68">
        <v>702</v>
      </c>
      <c r="B194" s="63"/>
      <c r="C194" s="78" t="s">
        <v>210</v>
      </c>
      <c r="D194" s="80"/>
      <c r="E194" s="61">
        <v>2821101.2298403243</v>
      </c>
      <c r="F194" s="80"/>
      <c r="G194" s="91">
        <v>2.3457770325910916E-3</v>
      </c>
      <c r="H194" s="63"/>
      <c r="I194" s="61">
        <v>825528</v>
      </c>
      <c r="J194" s="63"/>
      <c r="K194" s="61">
        <v>2873829</v>
      </c>
      <c r="L194" s="80"/>
      <c r="M194" s="91">
        <v>2.3821801032582342E-3</v>
      </c>
      <c r="N194" s="80"/>
      <c r="O194" s="61">
        <v>865721</v>
      </c>
      <c r="P194" s="63"/>
      <c r="Q194" s="61">
        <v>874331</v>
      </c>
      <c r="R194" s="61">
        <v>825528</v>
      </c>
      <c r="S194" s="61">
        <v>778946</v>
      </c>
      <c r="T194" s="61">
        <v>750998</v>
      </c>
      <c r="U194" s="61">
        <v>825528</v>
      </c>
      <c r="V194" s="61">
        <v>911989</v>
      </c>
      <c r="W194" s="63"/>
    </row>
    <row r="195" spans="1:23" x14ac:dyDescent="0.25">
      <c r="A195" s="68">
        <v>703</v>
      </c>
      <c r="B195" s="63"/>
      <c r="C195" s="78" t="s">
        <v>211</v>
      </c>
      <c r="D195" s="80"/>
      <c r="E195" s="61">
        <v>7952567.2882216461</v>
      </c>
      <c r="F195" s="80"/>
      <c r="G195" s="91">
        <v>6.6126481026352385E-3</v>
      </c>
      <c r="H195" s="63"/>
      <c r="I195" s="61">
        <v>2327121</v>
      </c>
      <c r="J195" s="63"/>
      <c r="K195" s="61">
        <v>8266994</v>
      </c>
      <c r="L195" s="80"/>
      <c r="M195" s="91">
        <v>6.8526932606481463E-3</v>
      </c>
      <c r="N195" s="80"/>
      <c r="O195" s="61">
        <v>2490377</v>
      </c>
      <c r="P195" s="63"/>
      <c r="Q195" s="61">
        <v>2464695</v>
      </c>
      <c r="R195" s="61">
        <v>2327121</v>
      </c>
      <c r="S195" s="61">
        <v>2195809</v>
      </c>
      <c r="T195" s="61">
        <v>2117024</v>
      </c>
      <c r="U195" s="61">
        <v>2327121</v>
      </c>
      <c r="V195" s="61">
        <v>2570851</v>
      </c>
      <c r="W195" s="63"/>
    </row>
    <row r="196" spans="1:23" x14ac:dyDescent="0.25">
      <c r="A196" s="68">
        <v>704</v>
      </c>
      <c r="B196" s="63"/>
      <c r="C196" s="78" t="s">
        <v>212</v>
      </c>
      <c r="D196" s="80"/>
      <c r="E196" s="61">
        <v>6616374.9982052473</v>
      </c>
      <c r="F196" s="80"/>
      <c r="G196" s="91">
        <v>5.5015893600805898E-3</v>
      </c>
      <c r="H196" s="63"/>
      <c r="I196" s="61">
        <v>1936117</v>
      </c>
      <c r="J196" s="63"/>
      <c r="K196" s="61">
        <v>6917970</v>
      </c>
      <c r="L196" s="80"/>
      <c r="M196" s="91">
        <v>5.7344575786998347E-3</v>
      </c>
      <c r="N196" s="80"/>
      <c r="O196" s="61">
        <v>2083992</v>
      </c>
      <c r="P196" s="63"/>
      <c r="Q196" s="61">
        <v>2050575</v>
      </c>
      <c r="R196" s="61">
        <v>1936117</v>
      </c>
      <c r="S196" s="61">
        <v>1826868</v>
      </c>
      <c r="T196" s="61">
        <v>1761320</v>
      </c>
      <c r="U196" s="61">
        <v>1936117</v>
      </c>
      <c r="V196" s="61">
        <v>2138895</v>
      </c>
      <c r="W196" s="63"/>
    </row>
    <row r="197" spans="1:23" x14ac:dyDescent="0.25">
      <c r="A197" s="68">
        <v>705</v>
      </c>
      <c r="B197" s="63"/>
      <c r="C197" s="78" t="s">
        <v>213</v>
      </c>
      <c r="D197" s="80"/>
      <c r="E197" s="61">
        <v>6198121.1578155551</v>
      </c>
      <c r="F197" s="80"/>
      <c r="G197" s="91">
        <v>5.1538066423953074E-3</v>
      </c>
      <c r="H197" s="63"/>
      <c r="I197" s="61">
        <v>1813725</v>
      </c>
      <c r="J197" s="63"/>
      <c r="K197" s="61">
        <v>6106867</v>
      </c>
      <c r="L197" s="80"/>
      <c r="M197" s="91">
        <v>5.0621164518293545E-3</v>
      </c>
      <c r="N197" s="80"/>
      <c r="O197" s="61">
        <v>1839657</v>
      </c>
      <c r="P197" s="63"/>
      <c r="Q197" s="61">
        <v>1920948</v>
      </c>
      <c r="R197" s="61">
        <v>1813725</v>
      </c>
      <c r="S197" s="61">
        <v>1711382</v>
      </c>
      <c r="T197" s="61">
        <v>1649978</v>
      </c>
      <c r="U197" s="61">
        <v>1813725</v>
      </c>
      <c r="V197" s="61">
        <v>2003685</v>
      </c>
      <c r="W197" s="63"/>
    </row>
    <row r="198" spans="1:23" x14ac:dyDescent="0.25">
      <c r="A198" s="68">
        <v>706</v>
      </c>
      <c r="B198" s="63"/>
      <c r="C198" s="78" t="s">
        <v>214</v>
      </c>
      <c r="D198" s="80"/>
      <c r="E198" s="61">
        <v>7557295.7523613535</v>
      </c>
      <c r="F198" s="80"/>
      <c r="G198" s="91">
        <v>6.2839754266424798E-3</v>
      </c>
      <c r="H198" s="63"/>
      <c r="I198" s="61">
        <v>2211454</v>
      </c>
      <c r="J198" s="63"/>
      <c r="K198" s="61">
        <v>7846517</v>
      </c>
      <c r="L198" s="80"/>
      <c r="M198" s="91">
        <v>6.504150621793256E-3</v>
      </c>
      <c r="N198" s="80"/>
      <c r="O198" s="61">
        <v>2363710</v>
      </c>
      <c r="P198" s="63"/>
      <c r="Q198" s="61">
        <v>2342190</v>
      </c>
      <c r="R198" s="61">
        <v>2211454</v>
      </c>
      <c r="S198" s="61">
        <v>2086668</v>
      </c>
      <c r="T198" s="61">
        <v>2011799</v>
      </c>
      <c r="U198" s="61">
        <v>2211454</v>
      </c>
      <c r="V198" s="61">
        <v>2443070</v>
      </c>
      <c r="W198" s="63"/>
    </row>
    <row r="199" spans="1:23" x14ac:dyDescent="0.25">
      <c r="A199" s="68">
        <v>707</v>
      </c>
      <c r="B199" s="63"/>
      <c r="C199" s="78" t="s">
        <v>215</v>
      </c>
      <c r="D199" s="80"/>
      <c r="E199" s="61">
        <v>8544.1750900649131</v>
      </c>
      <c r="F199" s="80"/>
      <c r="G199" s="91">
        <v>7.1045765663097536E-6</v>
      </c>
      <c r="H199" s="63"/>
      <c r="I199" s="61">
        <v>2503</v>
      </c>
      <c r="J199" s="63"/>
      <c r="K199" s="61">
        <v>21318</v>
      </c>
      <c r="L199" s="80"/>
      <c r="M199" s="91">
        <v>1.7670959351185835E-5</v>
      </c>
      <c r="N199" s="80"/>
      <c r="O199" s="61">
        <v>6421</v>
      </c>
      <c r="P199" s="63"/>
      <c r="Q199" s="61">
        <v>2651</v>
      </c>
      <c r="R199" s="61">
        <v>2503</v>
      </c>
      <c r="S199" s="61">
        <v>2362</v>
      </c>
      <c r="T199" s="61">
        <v>2277</v>
      </c>
      <c r="U199" s="61">
        <v>2503</v>
      </c>
      <c r="V199" s="61">
        <v>2765</v>
      </c>
      <c r="W199" s="63"/>
    </row>
    <row r="200" spans="1:23" x14ac:dyDescent="0.25">
      <c r="A200" s="68">
        <v>708</v>
      </c>
      <c r="B200" s="63"/>
      <c r="C200" s="78" t="s">
        <v>216</v>
      </c>
      <c r="D200" s="80"/>
      <c r="E200" s="61">
        <v>1121051.4073712872</v>
      </c>
      <c r="F200" s="80"/>
      <c r="G200" s="91">
        <v>9.3216670708208852E-4</v>
      </c>
      <c r="H200" s="63"/>
      <c r="I200" s="61">
        <v>328050</v>
      </c>
      <c r="J200" s="63"/>
      <c r="K200" s="61">
        <v>1338675</v>
      </c>
      <c r="L200" s="80"/>
      <c r="M200" s="91">
        <v>1.1096571680949759E-3</v>
      </c>
      <c r="N200" s="80"/>
      <c r="O200" s="61">
        <v>403268</v>
      </c>
      <c r="P200" s="63"/>
      <c r="Q200" s="61">
        <v>347444</v>
      </c>
      <c r="R200" s="61">
        <v>328050</v>
      </c>
      <c r="S200" s="61">
        <v>309539</v>
      </c>
      <c r="T200" s="61">
        <v>298433</v>
      </c>
      <c r="U200" s="61">
        <v>328050</v>
      </c>
      <c r="V200" s="61">
        <v>362408</v>
      </c>
      <c r="W200" s="63"/>
    </row>
    <row r="201" spans="1:23" x14ac:dyDescent="0.25">
      <c r="A201" s="68">
        <v>709</v>
      </c>
      <c r="B201" s="63"/>
      <c r="C201" s="78" t="s">
        <v>217</v>
      </c>
      <c r="D201" s="80"/>
      <c r="E201" s="61">
        <v>0</v>
      </c>
      <c r="F201" s="80"/>
      <c r="G201" s="91">
        <v>0</v>
      </c>
      <c r="H201" s="63"/>
      <c r="I201" s="61">
        <v>0</v>
      </c>
      <c r="J201" s="63"/>
      <c r="K201" s="61">
        <v>0</v>
      </c>
      <c r="L201" s="80"/>
      <c r="M201" s="91">
        <v>0</v>
      </c>
      <c r="N201" s="80"/>
      <c r="O201" s="61">
        <v>0</v>
      </c>
      <c r="P201" s="63"/>
      <c r="Q201" s="61">
        <v>0</v>
      </c>
      <c r="R201" s="61">
        <v>0</v>
      </c>
      <c r="S201" s="61">
        <v>0</v>
      </c>
      <c r="T201" s="61">
        <v>0</v>
      </c>
      <c r="U201" s="61">
        <v>0</v>
      </c>
      <c r="V201" s="61">
        <v>0</v>
      </c>
      <c r="W201" s="63"/>
    </row>
    <row r="202" spans="1:23" x14ac:dyDescent="0.25">
      <c r="A202" s="68">
        <v>711</v>
      </c>
      <c r="B202" s="63"/>
      <c r="C202" s="78" t="s">
        <v>218</v>
      </c>
      <c r="D202" s="80"/>
      <c r="E202" s="61">
        <v>2117391.8021415481</v>
      </c>
      <c r="F202" s="80"/>
      <c r="G202" s="91">
        <v>1.760634820871506E-3</v>
      </c>
      <c r="H202" s="63"/>
      <c r="I202" s="61">
        <v>619600</v>
      </c>
      <c r="J202" s="63"/>
      <c r="K202" s="61">
        <v>2144693</v>
      </c>
      <c r="L202" s="80"/>
      <c r="M202" s="91">
        <v>1.7777832265584389E-3</v>
      </c>
      <c r="N202" s="80"/>
      <c r="O202" s="61">
        <v>646073</v>
      </c>
      <c r="P202" s="63"/>
      <c r="Q202" s="61">
        <v>656229</v>
      </c>
      <c r="R202" s="61">
        <v>619600</v>
      </c>
      <c r="S202" s="61">
        <v>584638</v>
      </c>
      <c r="T202" s="61">
        <v>563661</v>
      </c>
      <c r="U202" s="61">
        <v>619600</v>
      </c>
      <c r="V202" s="61">
        <v>684494</v>
      </c>
      <c r="W202" s="63"/>
    </row>
    <row r="203" spans="1:23" x14ac:dyDescent="0.25">
      <c r="A203" s="68">
        <v>716</v>
      </c>
      <c r="B203" s="63"/>
      <c r="C203" s="78" t="s">
        <v>219</v>
      </c>
      <c r="D203" s="80"/>
      <c r="E203" s="61">
        <v>2931706.5203779922</v>
      </c>
      <c r="F203" s="80"/>
      <c r="G203" s="91">
        <v>2.4377465611857855E-3</v>
      </c>
      <c r="H203" s="63"/>
      <c r="I203" s="61">
        <v>857889</v>
      </c>
      <c r="J203" s="63"/>
      <c r="K203" s="61">
        <v>3335110</v>
      </c>
      <c r="L203" s="80"/>
      <c r="M203" s="91">
        <v>2.7645460756981605E-3</v>
      </c>
      <c r="N203" s="80"/>
      <c r="O203" s="61">
        <v>1004679</v>
      </c>
      <c r="P203" s="63"/>
      <c r="Q203" s="61">
        <v>908605</v>
      </c>
      <c r="R203" s="61">
        <v>857889</v>
      </c>
      <c r="S203" s="61">
        <v>809481</v>
      </c>
      <c r="T203" s="61">
        <v>780437</v>
      </c>
      <c r="U203" s="61">
        <v>857889</v>
      </c>
      <c r="V203" s="61">
        <v>947740</v>
      </c>
      <c r="W203" s="63"/>
    </row>
    <row r="204" spans="1:23" x14ac:dyDescent="0.25">
      <c r="A204" s="68">
        <v>717</v>
      </c>
      <c r="B204" s="63"/>
      <c r="C204" s="78" t="s">
        <v>220</v>
      </c>
      <c r="D204" s="80"/>
      <c r="E204" s="61">
        <v>0</v>
      </c>
      <c r="F204" s="80"/>
      <c r="G204" s="91">
        <v>0</v>
      </c>
      <c r="H204" s="63"/>
      <c r="I204" s="61">
        <v>0</v>
      </c>
      <c r="J204" s="63"/>
      <c r="K204" s="61">
        <v>0</v>
      </c>
      <c r="L204" s="80"/>
      <c r="M204" s="91">
        <v>0</v>
      </c>
      <c r="N204" s="80"/>
      <c r="O204" s="61">
        <v>0</v>
      </c>
      <c r="P204" s="63"/>
      <c r="Q204" s="61">
        <v>0</v>
      </c>
      <c r="R204" s="61">
        <v>0</v>
      </c>
      <c r="S204" s="61">
        <v>0</v>
      </c>
      <c r="T204" s="61">
        <v>0</v>
      </c>
      <c r="U204" s="61">
        <v>0</v>
      </c>
      <c r="V204" s="61">
        <v>0</v>
      </c>
      <c r="W204" s="63"/>
    </row>
    <row r="205" spans="1:23" x14ac:dyDescent="0.25">
      <c r="A205" s="68">
        <v>718</v>
      </c>
      <c r="B205" s="63"/>
      <c r="C205" s="78" t="s">
        <v>221</v>
      </c>
      <c r="D205" s="80"/>
      <c r="E205" s="61">
        <v>3671703.5859122649</v>
      </c>
      <c r="F205" s="80"/>
      <c r="G205" s="91">
        <v>3.0530623471469128E-3</v>
      </c>
      <c r="H205" s="63"/>
      <c r="I205" s="61">
        <v>1074432</v>
      </c>
      <c r="J205" s="63"/>
      <c r="K205" s="61">
        <v>3615608</v>
      </c>
      <c r="L205" s="80"/>
      <c r="M205" s="91">
        <v>2.9970570408960652E-3</v>
      </c>
      <c r="N205" s="80"/>
      <c r="O205" s="61">
        <v>1089179</v>
      </c>
      <c r="P205" s="63"/>
      <c r="Q205" s="61">
        <v>1137950</v>
      </c>
      <c r="R205" s="61">
        <v>1074432</v>
      </c>
      <c r="S205" s="61">
        <v>1013805</v>
      </c>
      <c r="T205" s="61">
        <v>977430</v>
      </c>
      <c r="U205" s="61">
        <v>1074432</v>
      </c>
      <c r="V205" s="61">
        <v>1186962</v>
      </c>
      <c r="W205" s="63"/>
    </row>
    <row r="206" spans="1:23" x14ac:dyDescent="0.25">
      <c r="A206" s="68">
        <v>719</v>
      </c>
      <c r="B206" s="63"/>
      <c r="C206" s="78" t="s">
        <v>222</v>
      </c>
      <c r="D206" s="80"/>
      <c r="E206" s="61">
        <v>0</v>
      </c>
      <c r="F206" s="80"/>
      <c r="G206" s="91">
        <v>0</v>
      </c>
      <c r="H206" s="63"/>
      <c r="I206" s="61">
        <v>0</v>
      </c>
      <c r="J206" s="63"/>
      <c r="K206" s="61">
        <v>0</v>
      </c>
      <c r="L206" s="80"/>
      <c r="M206" s="91">
        <v>0</v>
      </c>
      <c r="N206" s="80"/>
      <c r="O206" s="61">
        <v>0</v>
      </c>
      <c r="P206" s="63"/>
      <c r="Q206" s="61">
        <v>0</v>
      </c>
      <c r="R206" s="61">
        <v>0</v>
      </c>
      <c r="S206" s="61">
        <v>0</v>
      </c>
      <c r="T206" s="61">
        <v>0</v>
      </c>
      <c r="U206" s="61">
        <v>0</v>
      </c>
      <c r="V206" s="61">
        <v>0</v>
      </c>
      <c r="W206" s="63"/>
    </row>
    <row r="207" spans="1:23" x14ac:dyDescent="0.25">
      <c r="A207" s="68">
        <v>720</v>
      </c>
      <c r="B207" s="63"/>
      <c r="C207" s="78" t="s">
        <v>223</v>
      </c>
      <c r="D207" s="80"/>
      <c r="E207" s="61">
        <v>7216761.9700811123</v>
      </c>
      <c r="F207" s="80"/>
      <c r="G207" s="91">
        <v>6.0008178012283869E-3</v>
      </c>
      <c r="H207" s="63"/>
      <c r="I207" s="61">
        <v>2111806</v>
      </c>
      <c r="J207" s="63"/>
      <c r="K207" s="61">
        <v>7052017</v>
      </c>
      <c r="L207" s="80"/>
      <c r="M207" s="91">
        <v>5.8455720870096385E-3</v>
      </c>
      <c r="N207" s="80"/>
      <c r="O207" s="61">
        <v>2124371</v>
      </c>
      <c r="P207" s="63"/>
      <c r="Q207" s="61">
        <v>2236651</v>
      </c>
      <c r="R207" s="61">
        <v>2111806</v>
      </c>
      <c r="S207" s="61">
        <v>1992643</v>
      </c>
      <c r="T207" s="61">
        <v>1921148</v>
      </c>
      <c r="U207" s="61">
        <v>2111806</v>
      </c>
      <c r="V207" s="61">
        <v>2332985</v>
      </c>
      <c r="W207" s="63"/>
    </row>
    <row r="208" spans="1:23" x14ac:dyDescent="0.25">
      <c r="A208" s="68">
        <v>721</v>
      </c>
      <c r="B208" s="63"/>
      <c r="C208" s="78" t="s">
        <v>224</v>
      </c>
      <c r="D208" s="80"/>
      <c r="E208" s="61">
        <v>0</v>
      </c>
      <c r="F208" s="80"/>
      <c r="G208" s="91">
        <v>0</v>
      </c>
      <c r="H208" s="63"/>
      <c r="I208" s="61">
        <v>0</v>
      </c>
      <c r="J208" s="63"/>
      <c r="K208" s="61">
        <v>0</v>
      </c>
      <c r="L208" s="80"/>
      <c r="M208" s="91">
        <v>0</v>
      </c>
      <c r="N208" s="80"/>
      <c r="O208" s="61">
        <v>0</v>
      </c>
      <c r="P208" s="63"/>
      <c r="Q208" s="61">
        <v>0</v>
      </c>
      <c r="R208" s="61">
        <v>0</v>
      </c>
      <c r="S208" s="61">
        <v>0</v>
      </c>
      <c r="T208" s="61">
        <v>0</v>
      </c>
      <c r="U208" s="61">
        <v>0</v>
      </c>
      <c r="V208" s="61">
        <v>0</v>
      </c>
      <c r="W208" s="63"/>
    </row>
    <row r="209" spans="1:23" x14ac:dyDescent="0.25">
      <c r="A209" s="68">
        <v>722</v>
      </c>
      <c r="B209" s="63"/>
      <c r="C209" s="78" t="s">
        <v>225</v>
      </c>
      <c r="D209" s="80"/>
      <c r="E209" s="61">
        <v>0</v>
      </c>
      <c r="F209" s="80"/>
      <c r="G209" s="91">
        <v>0</v>
      </c>
      <c r="H209" s="63"/>
      <c r="I209" s="61">
        <v>0</v>
      </c>
      <c r="J209" s="63"/>
      <c r="K209" s="61">
        <v>0</v>
      </c>
      <c r="L209" s="80"/>
      <c r="M209" s="91">
        <v>0</v>
      </c>
      <c r="N209" s="80"/>
      <c r="O209" s="61">
        <v>0</v>
      </c>
      <c r="P209" s="63"/>
      <c r="Q209" s="61">
        <v>0</v>
      </c>
      <c r="R209" s="61">
        <v>0</v>
      </c>
      <c r="S209" s="61">
        <v>0</v>
      </c>
      <c r="T209" s="61">
        <v>0</v>
      </c>
      <c r="U209" s="61">
        <v>0</v>
      </c>
      <c r="V209" s="61">
        <v>0</v>
      </c>
      <c r="W209" s="63"/>
    </row>
    <row r="210" spans="1:23" x14ac:dyDescent="0.25">
      <c r="A210" s="68">
        <v>723</v>
      </c>
      <c r="B210" s="63"/>
      <c r="C210" s="78" t="s">
        <v>226</v>
      </c>
      <c r="D210" s="80"/>
      <c r="E210" s="61">
        <v>3117824.5233683228</v>
      </c>
      <c r="F210" s="80"/>
      <c r="G210" s="91">
        <v>2.5925057496007115E-3</v>
      </c>
      <c r="H210" s="63"/>
      <c r="I210" s="61">
        <v>912354</v>
      </c>
      <c r="J210" s="63"/>
      <c r="K210" s="61">
        <v>3149253</v>
      </c>
      <c r="L210" s="80"/>
      <c r="M210" s="91">
        <v>2.6104851181912021E-3</v>
      </c>
      <c r="N210" s="80"/>
      <c r="O210" s="61">
        <v>948687</v>
      </c>
      <c r="P210" s="63"/>
      <c r="Q210" s="61">
        <v>966290</v>
      </c>
      <c r="R210" s="61">
        <v>912354</v>
      </c>
      <c r="S210" s="61">
        <v>860873</v>
      </c>
      <c r="T210" s="61">
        <v>829985</v>
      </c>
      <c r="U210" s="61">
        <v>912354</v>
      </c>
      <c r="V210" s="61">
        <v>1007909</v>
      </c>
      <c r="W210" s="63"/>
    </row>
    <row r="211" spans="1:23" x14ac:dyDescent="0.25">
      <c r="A211" s="68">
        <v>724</v>
      </c>
      <c r="B211" s="63"/>
      <c r="C211" s="78" t="s">
        <v>227</v>
      </c>
      <c r="D211" s="80"/>
      <c r="E211" s="61">
        <v>3657081.678376846</v>
      </c>
      <c r="F211" s="80"/>
      <c r="G211" s="91">
        <v>3.0409040684908867E-3</v>
      </c>
      <c r="H211" s="63"/>
      <c r="I211" s="61">
        <v>1070156</v>
      </c>
      <c r="J211" s="63"/>
      <c r="K211" s="61">
        <v>3719626</v>
      </c>
      <c r="L211" s="80"/>
      <c r="M211" s="91">
        <v>3.0832798502492711E-3</v>
      </c>
      <c r="N211" s="80"/>
      <c r="O211" s="61">
        <v>1120512</v>
      </c>
      <c r="P211" s="63"/>
      <c r="Q211" s="61">
        <v>1133421</v>
      </c>
      <c r="R211" s="61">
        <v>1070156</v>
      </c>
      <c r="S211" s="61">
        <v>1009770</v>
      </c>
      <c r="T211" s="61">
        <v>973540</v>
      </c>
      <c r="U211" s="61">
        <v>1070156</v>
      </c>
      <c r="V211" s="61">
        <v>1182238</v>
      </c>
      <c r="W211" s="63"/>
    </row>
    <row r="212" spans="1:23" x14ac:dyDescent="0.25">
      <c r="A212" s="68">
        <v>725</v>
      </c>
      <c r="B212" s="63"/>
      <c r="C212" s="78" t="s">
        <v>228</v>
      </c>
      <c r="D212" s="80"/>
      <c r="E212" s="61">
        <v>0</v>
      </c>
      <c r="F212" s="80"/>
      <c r="G212" s="91">
        <v>0</v>
      </c>
      <c r="H212" s="63"/>
      <c r="I212" s="61">
        <v>0</v>
      </c>
      <c r="J212" s="63"/>
      <c r="K212" s="61">
        <v>0</v>
      </c>
      <c r="L212" s="80"/>
      <c r="M212" s="91">
        <v>0</v>
      </c>
      <c r="N212" s="80"/>
      <c r="O212" s="61">
        <v>0</v>
      </c>
      <c r="P212" s="63"/>
      <c r="Q212" s="61">
        <v>0</v>
      </c>
      <c r="R212" s="61">
        <v>0</v>
      </c>
      <c r="S212" s="61">
        <v>0</v>
      </c>
      <c r="T212" s="61">
        <v>0</v>
      </c>
      <c r="U212" s="61">
        <v>0</v>
      </c>
      <c r="V212" s="61">
        <v>0</v>
      </c>
      <c r="W212" s="63"/>
    </row>
    <row r="213" spans="1:23" x14ac:dyDescent="0.25">
      <c r="A213" s="68">
        <v>726</v>
      </c>
      <c r="B213" s="63"/>
      <c r="C213" s="78" t="s">
        <v>229</v>
      </c>
      <c r="D213" s="80"/>
      <c r="E213" s="61">
        <v>0</v>
      </c>
      <c r="F213" s="80"/>
      <c r="G213" s="91">
        <v>0</v>
      </c>
      <c r="H213" s="63"/>
      <c r="I213" s="61">
        <v>0</v>
      </c>
      <c r="J213" s="63"/>
      <c r="K213" s="61">
        <v>0</v>
      </c>
      <c r="L213" s="80"/>
      <c r="M213" s="91">
        <v>0</v>
      </c>
      <c r="N213" s="80"/>
      <c r="O213" s="61">
        <v>0</v>
      </c>
      <c r="P213" s="63"/>
      <c r="Q213" s="61">
        <v>0</v>
      </c>
      <c r="R213" s="61">
        <v>0</v>
      </c>
      <c r="S213" s="61">
        <v>0</v>
      </c>
      <c r="T213" s="61">
        <v>0</v>
      </c>
      <c r="U213" s="61">
        <v>0</v>
      </c>
      <c r="V213" s="61">
        <v>0</v>
      </c>
      <c r="W213" s="63"/>
    </row>
    <row r="214" spans="1:23" x14ac:dyDescent="0.25">
      <c r="A214" s="68">
        <v>728</v>
      </c>
      <c r="B214" s="63"/>
      <c r="C214" s="78" t="s">
        <v>230</v>
      </c>
      <c r="D214" s="80"/>
      <c r="E214" s="61">
        <v>4313754.9602489443</v>
      </c>
      <c r="F214" s="80"/>
      <c r="G214" s="91">
        <v>3.5869352020914957E-3</v>
      </c>
      <c r="H214" s="63"/>
      <c r="I214" s="61">
        <v>1262310</v>
      </c>
      <c r="J214" s="63"/>
      <c r="K214" s="61">
        <v>4321841</v>
      </c>
      <c r="L214" s="80"/>
      <c r="M214" s="91">
        <v>3.5824691168631364E-3</v>
      </c>
      <c r="N214" s="80"/>
      <c r="O214" s="61">
        <v>1301928</v>
      </c>
      <c r="P214" s="63"/>
      <c r="Q214" s="61">
        <v>1336935</v>
      </c>
      <c r="R214" s="61">
        <v>1262310</v>
      </c>
      <c r="S214" s="61">
        <v>1191082</v>
      </c>
      <c r="T214" s="61">
        <v>1148346</v>
      </c>
      <c r="U214" s="61">
        <v>1262310</v>
      </c>
      <c r="V214" s="61">
        <v>1394518</v>
      </c>
      <c r="W214" s="63"/>
    </row>
    <row r="215" spans="1:23" x14ac:dyDescent="0.25">
      <c r="A215" s="68">
        <v>729</v>
      </c>
      <c r="B215" s="63"/>
      <c r="C215" s="78" t="s">
        <v>231</v>
      </c>
      <c r="D215" s="80"/>
      <c r="E215" s="61">
        <v>3459911.8833242022</v>
      </c>
      <c r="F215" s="80"/>
      <c r="G215" s="91">
        <v>2.8769551921220076E-3</v>
      </c>
      <c r="H215" s="63"/>
      <c r="I215" s="61">
        <v>1012457</v>
      </c>
      <c r="J215" s="63"/>
      <c r="K215" s="61">
        <v>3428393</v>
      </c>
      <c r="L215" s="80"/>
      <c r="M215" s="91">
        <v>2.8418704073032205E-3</v>
      </c>
      <c r="N215" s="80"/>
      <c r="O215" s="61">
        <v>1032781</v>
      </c>
      <c r="P215" s="63"/>
      <c r="Q215" s="61">
        <v>1072311</v>
      </c>
      <c r="R215" s="61">
        <v>1012457</v>
      </c>
      <c r="S215" s="61">
        <v>955327</v>
      </c>
      <c r="T215" s="61">
        <v>921050</v>
      </c>
      <c r="U215" s="61">
        <v>1012457</v>
      </c>
      <c r="V215" s="61">
        <v>1118496</v>
      </c>
      <c r="W215" s="63"/>
    </row>
    <row r="216" spans="1:23" x14ac:dyDescent="0.25">
      <c r="A216" s="68">
        <v>730</v>
      </c>
      <c r="B216" s="63"/>
      <c r="C216" s="78" t="s">
        <v>232</v>
      </c>
      <c r="D216" s="80"/>
      <c r="E216" s="61">
        <v>0</v>
      </c>
      <c r="F216" s="80"/>
      <c r="G216" s="91">
        <v>0</v>
      </c>
      <c r="H216" s="63"/>
      <c r="I216" s="61">
        <v>0</v>
      </c>
      <c r="J216" s="63"/>
      <c r="K216" s="61">
        <v>0</v>
      </c>
      <c r="L216" s="80"/>
      <c r="M216" s="91">
        <v>0</v>
      </c>
      <c r="N216" s="80"/>
      <c r="O216" s="61">
        <v>0</v>
      </c>
      <c r="P216" s="63"/>
      <c r="Q216" s="61">
        <v>0</v>
      </c>
      <c r="R216" s="61">
        <v>0</v>
      </c>
      <c r="S216" s="61">
        <v>0</v>
      </c>
      <c r="T216" s="61">
        <v>0</v>
      </c>
      <c r="U216" s="61">
        <v>0</v>
      </c>
      <c r="V216" s="61">
        <v>0</v>
      </c>
      <c r="W216" s="63"/>
    </row>
    <row r="217" spans="1:23" x14ac:dyDescent="0.25">
      <c r="A217" s="68">
        <v>731</v>
      </c>
      <c r="B217" s="63"/>
      <c r="C217" s="78" t="s">
        <v>233</v>
      </c>
      <c r="D217" s="80"/>
      <c r="E217" s="61">
        <v>0</v>
      </c>
      <c r="F217" s="80"/>
      <c r="G217" s="91">
        <v>0</v>
      </c>
      <c r="H217" s="63"/>
      <c r="I217" s="61">
        <v>0</v>
      </c>
      <c r="J217" s="63"/>
      <c r="K217" s="61">
        <v>0</v>
      </c>
      <c r="L217" s="80"/>
      <c r="M217" s="91">
        <v>0</v>
      </c>
      <c r="N217" s="80"/>
      <c r="O217" s="61">
        <v>0</v>
      </c>
      <c r="P217" s="63"/>
      <c r="Q217" s="61">
        <v>0</v>
      </c>
      <c r="R217" s="61">
        <v>0</v>
      </c>
      <c r="S217" s="61">
        <v>0</v>
      </c>
      <c r="T217" s="61">
        <v>0</v>
      </c>
      <c r="U217" s="61">
        <v>0</v>
      </c>
      <c r="V217" s="61">
        <v>0</v>
      </c>
      <c r="W217" s="63"/>
    </row>
    <row r="218" spans="1:23" x14ac:dyDescent="0.25">
      <c r="A218" s="68">
        <v>733</v>
      </c>
      <c r="B218" s="63"/>
      <c r="C218" s="78" t="s">
        <v>234</v>
      </c>
      <c r="D218" s="80"/>
      <c r="E218" s="61">
        <v>0</v>
      </c>
      <c r="F218" s="80"/>
      <c r="G218" s="91">
        <v>0</v>
      </c>
      <c r="H218" s="63"/>
      <c r="I218" s="61">
        <v>0</v>
      </c>
      <c r="J218" s="63"/>
      <c r="K218" s="61">
        <v>250287</v>
      </c>
      <c r="L218" s="80"/>
      <c r="M218" s="91">
        <v>2.0746840243598128E-4</v>
      </c>
      <c r="N218" s="80"/>
      <c r="O218" s="61">
        <v>75397</v>
      </c>
      <c r="P218" s="63"/>
      <c r="Q218" s="61">
        <v>0</v>
      </c>
      <c r="R218" s="61">
        <v>0</v>
      </c>
      <c r="S218" s="61">
        <v>0</v>
      </c>
      <c r="T218" s="61">
        <v>0</v>
      </c>
      <c r="U218" s="61">
        <v>0</v>
      </c>
      <c r="V218" s="61">
        <v>0</v>
      </c>
      <c r="W218" s="63"/>
    </row>
    <row r="219" spans="1:23" x14ac:dyDescent="0.25">
      <c r="A219" s="68">
        <v>734</v>
      </c>
      <c r="B219" s="63"/>
      <c r="C219" s="78" t="s">
        <v>235</v>
      </c>
      <c r="D219" s="80"/>
      <c r="E219" s="61">
        <v>0</v>
      </c>
      <c r="F219" s="80"/>
      <c r="G219" s="91">
        <v>0</v>
      </c>
      <c r="H219" s="63"/>
      <c r="I219" s="61">
        <v>0</v>
      </c>
      <c r="J219" s="63"/>
      <c r="K219" s="61">
        <v>228263</v>
      </c>
      <c r="L219" s="80"/>
      <c r="M219" s="91">
        <v>1.8921222414765607E-4</v>
      </c>
      <c r="N219" s="80"/>
      <c r="O219" s="61">
        <v>68763</v>
      </c>
      <c r="P219" s="63"/>
      <c r="Q219" s="61">
        <v>0</v>
      </c>
      <c r="R219" s="61">
        <v>0</v>
      </c>
      <c r="S219" s="61">
        <v>0</v>
      </c>
      <c r="T219" s="61">
        <v>0</v>
      </c>
      <c r="U219" s="61">
        <v>0</v>
      </c>
      <c r="V219" s="61">
        <v>0</v>
      </c>
      <c r="W219" s="63"/>
    </row>
    <row r="220" spans="1:23" x14ac:dyDescent="0.25">
      <c r="A220" s="68">
        <v>735</v>
      </c>
      <c r="B220" s="63"/>
      <c r="C220" s="78" t="s">
        <v>236</v>
      </c>
      <c r="D220" s="80"/>
      <c r="E220" s="61">
        <v>6085671.0565538099</v>
      </c>
      <c r="F220" s="80"/>
      <c r="G220" s="91">
        <v>5.060303133176223E-3</v>
      </c>
      <c r="H220" s="63"/>
      <c r="I220" s="61">
        <v>1780821</v>
      </c>
      <c r="J220" s="63"/>
      <c r="K220" s="61">
        <v>6229762</v>
      </c>
      <c r="L220" s="80"/>
      <c r="M220" s="91">
        <v>5.1639868219139776E-3</v>
      </c>
      <c r="N220" s="80"/>
      <c r="O220" s="61">
        <v>1876671</v>
      </c>
      <c r="P220" s="63"/>
      <c r="Q220" s="61">
        <v>1886099</v>
      </c>
      <c r="R220" s="61">
        <v>1780821</v>
      </c>
      <c r="S220" s="61">
        <v>1680335</v>
      </c>
      <c r="T220" s="61">
        <v>1620045</v>
      </c>
      <c r="U220" s="61">
        <v>1780821</v>
      </c>
      <c r="V220" s="61">
        <v>1967335</v>
      </c>
      <c r="W220" s="63"/>
    </row>
    <row r="221" spans="1:23" x14ac:dyDescent="0.25">
      <c r="A221" s="68">
        <v>736</v>
      </c>
      <c r="B221" s="63"/>
      <c r="C221" s="78" t="s">
        <v>237</v>
      </c>
      <c r="D221" s="80"/>
      <c r="E221" s="61">
        <v>0</v>
      </c>
      <c r="F221" s="80"/>
      <c r="G221" s="91">
        <v>0</v>
      </c>
      <c r="H221" s="63"/>
      <c r="I221" s="61">
        <v>0</v>
      </c>
      <c r="J221" s="63"/>
      <c r="K221" s="61">
        <v>0</v>
      </c>
      <c r="L221" s="80"/>
      <c r="M221" s="91">
        <v>0</v>
      </c>
      <c r="N221" s="80"/>
      <c r="O221" s="61">
        <v>0</v>
      </c>
      <c r="P221" s="63"/>
      <c r="Q221" s="61">
        <v>0</v>
      </c>
      <c r="R221" s="61">
        <v>0</v>
      </c>
      <c r="S221" s="61">
        <v>0</v>
      </c>
      <c r="T221" s="61">
        <v>0</v>
      </c>
      <c r="U221" s="61">
        <v>0</v>
      </c>
      <c r="V221" s="61">
        <v>0</v>
      </c>
      <c r="W221" s="63"/>
    </row>
    <row r="222" spans="1:23" x14ac:dyDescent="0.25">
      <c r="A222" s="68">
        <v>737</v>
      </c>
      <c r="B222" s="63"/>
      <c r="C222" s="78" t="s">
        <v>238</v>
      </c>
      <c r="D222" s="80"/>
      <c r="E222" s="61">
        <v>2452006.5237752399</v>
      </c>
      <c r="F222" s="80"/>
      <c r="G222" s="91">
        <v>2.0388706815604196E-3</v>
      </c>
      <c r="H222" s="63"/>
      <c r="I222" s="61">
        <v>717518</v>
      </c>
      <c r="J222" s="63"/>
      <c r="K222" s="61">
        <v>2696437</v>
      </c>
      <c r="L222" s="80"/>
      <c r="M222" s="91">
        <v>2.235135970542897E-3</v>
      </c>
      <c r="N222" s="80"/>
      <c r="O222" s="61">
        <v>812283</v>
      </c>
      <c r="P222" s="63"/>
      <c r="Q222" s="61">
        <v>759936</v>
      </c>
      <c r="R222" s="61">
        <v>717518</v>
      </c>
      <c r="S222" s="61">
        <v>677031</v>
      </c>
      <c r="T222" s="61">
        <v>652739</v>
      </c>
      <c r="U222" s="61">
        <v>717518</v>
      </c>
      <c r="V222" s="61">
        <v>792667</v>
      </c>
      <c r="W222" s="63"/>
    </row>
    <row r="223" spans="1:23" x14ac:dyDescent="0.25">
      <c r="A223" s="68">
        <v>738</v>
      </c>
      <c r="B223" s="63"/>
      <c r="C223" s="78" t="s">
        <v>239</v>
      </c>
      <c r="D223" s="80"/>
      <c r="E223" s="61">
        <v>0</v>
      </c>
      <c r="F223" s="80"/>
      <c r="G223" s="91">
        <v>0</v>
      </c>
      <c r="H223" s="63"/>
      <c r="I223" s="61">
        <v>0</v>
      </c>
      <c r="J223" s="63"/>
      <c r="K223" s="61">
        <v>0</v>
      </c>
      <c r="L223" s="80"/>
      <c r="M223" s="91">
        <v>0</v>
      </c>
      <c r="N223" s="80"/>
      <c r="O223" s="61">
        <v>2</v>
      </c>
      <c r="P223" s="63"/>
      <c r="Q223" s="61">
        <v>0</v>
      </c>
      <c r="R223" s="61">
        <v>0</v>
      </c>
      <c r="S223" s="61">
        <v>0</v>
      </c>
      <c r="T223" s="61">
        <v>0</v>
      </c>
      <c r="U223" s="61">
        <v>0</v>
      </c>
      <c r="V223" s="61">
        <v>0</v>
      </c>
      <c r="W223" s="63"/>
    </row>
    <row r="224" spans="1:23" x14ac:dyDescent="0.25">
      <c r="A224" s="68">
        <v>739</v>
      </c>
      <c r="B224" s="63"/>
      <c r="C224" s="78" t="s">
        <v>240</v>
      </c>
      <c r="D224" s="80"/>
      <c r="E224" s="61">
        <v>1841479.620554243</v>
      </c>
      <c r="F224" s="80"/>
      <c r="G224" s="91">
        <v>1.5312107747814489E-3</v>
      </c>
      <c r="H224" s="63"/>
      <c r="I224" s="61">
        <v>538862</v>
      </c>
      <c r="J224" s="63"/>
      <c r="K224" s="61">
        <v>1964336</v>
      </c>
      <c r="L224" s="80"/>
      <c r="M224" s="91">
        <v>1.628281340091518E-3</v>
      </c>
      <c r="N224" s="80"/>
      <c r="O224" s="61">
        <v>591744</v>
      </c>
      <c r="P224" s="63"/>
      <c r="Q224" s="61">
        <v>570718</v>
      </c>
      <c r="R224" s="61">
        <v>538862</v>
      </c>
      <c r="S224" s="61">
        <v>508456</v>
      </c>
      <c r="T224" s="61">
        <v>490212</v>
      </c>
      <c r="U224" s="61">
        <v>538862</v>
      </c>
      <c r="V224" s="61">
        <v>595299</v>
      </c>
      <c r="W224" s="63"/>
    </row>
    <row r="225" spans="1:23" x14ac:dyDescent="0.25">
      <c r="A225" s="68">
        <v>740</v>
      </c>
      <c r="B225" s="63"/>
      <c r="C225" s="78" t="s">
        <v>241</v>
      </c>
      <c r="D225" s="80"/>
      <c r="E225" s="61">
        <v>0</v>
      </c>
      <c r="F225" s="80"/>
      <c r="G225" s="91">
        <v>0</v>
      </c>
      <c r="H225" s="63"/>
      <c r="I225" s="61">
        <v>0</v>
      </c>
      <c r="J225" s="63"/>
      <c r="K225" s="61">
        <v>0</v>
      </c>
      <c r="L225" s="80"/>
      <c r="M225" s="91">
        <v>0</v>
      </c>
      <c r="N225" s="80"/>
      <c r="O225" s="61">
        <v>0</v>
      </c>
      <c r="P225" s="63"/>
      <c r="Q225" s="61">
        <v>0</v>
      </c>
      <c r="R225" s="61">
        <v>0</v>
      </c>
      <c r="S225" s="61">
        <v>0</v>
      </c>
      <c r="T225" s="61">
        <v>0</v>
      </c>
      <c r="U225" s="61">
        <v>0</v>
      </c>
      <c r="V225" s="61">
        <v>0</v>
      </c>
      <c r="W225" s="63"/>
    </row>
    <row r="226" spans="1:23" x14ac:dyDescent="0.25">
      <c r="A226" s="68">
        <v>741</v>
      </c>
      <c r="B226" s="63"/>
      <c r="C226" s="78" t="s">
        <v>242</v>
      </c>
      <c r="D226" s="80"/>
      <c r="E226" s="61">
        <v>5762706.6611095686</v>
      </c>
      <c r="F226" s="80"/>
      <c r="G226" s="91">
        <v>4.7917546482214137E-3</v>
      </c>
      <c r="H226" s="63"/>
      <c r="I226" s="61">
        <v>1686314</v>
      </c>
      <c r="J226" s="63"/>
      <c r="K226" s="61">
        <v>5801811</v>
      </c>
      <c r="L226" s="80"/>
      <c r="M226" s="91">
        <v>4.8092488199766789E-3</v>
      </c>
      <c r="N226" s="80"/>
      <c r="O226" s="61">
        <v>1747758</v>
      </c>
      <c r="P226" s="63"/>
      <c r="Q226" s="61">
        <v>1786005</v>
      </c>
      <c r="R226" s="61">
        <v>1686314</v>
      </c>
      <c r="S226" s="61">
        <v>1591160</v>
      </c>
      <c r="T226" s="61">
        <v>1534070</v>
      </c>
      <c r="U226" s="61">
        <v>1686314</v>
      </c>
      <c r="V226" s="61">
        <v>1862929</v>
      </c>
      <c r="W226" s="63"/>
    </row>
    <row r="227" spans="1:23" x14ac:dyDescent="0.25">
      <c r="A227" s="68">
        <v>742</v>
      </c>
      <c r="B227" s="63"/>
      <c r="C227" s="78" t="s">
        <v>243</v>
      </c>
      <c r="D227" s="80"/>
      <c r="E227" s="61">
        <v>2062745.4354835933</v>
      </c>
      <c r="F227" s="80"/>
      <c r="G227" s="91">
        <v>1.7151957595344415E-3</v>
      </c>
      <c r="H227" s="63"/>
      <c r="I227" s="61">
        <v>603611</v>
      </c>
      <c r="J227" s="63"/>
      <c r="K227" s="61">
        <v>1905160</v>
      </c>
      <c r="L227" s="80"/>
      <c r="M227" s="91">
        <v>1.5792290513887421E-3</v>
      </c>
      <c r="N227" s="80"/>
      <c r="O227" s="61">
        <v>573922</v>
      </c>
      <c r="P227" s="63"/>
      <c r="Q227" s="61">
        <v>639295</v>
      </c>
      <c r="R227" s="61">
        <v>603611</v>
      </c>
      <c r="S227" s="61">
        <v>569551</v>
      </c>
      <c r="T227" s="61">
        <v>549116</v>
      </c>
      <c r="U227" s="61">
        <v>603611</v>
      </c>
      <c r="V227" s="61">
        <v>666830</v>
      </c>
      <c r="W227" s="63"/>
    </row>
    <row r="228" spans="1:23" x14ac:dyDescent="0.25">
      <c r="A228" s="68">
        <v>743</v>
      </c>
      <c r="B228" s="63"/>
      <c r="C228" s="78" t="s">
        <v>244</v>
      </c>
      <c r="D228" s="80"/>
      <c r="E228" s="61">
        <v>3310552.5123063265</v>
      </c>
      <c r="F228" s="80"/>
      <c r="G228" s="91">
        <v>2.7527612148091781E-3</v>
      </c>
      <c r="H228" s="63"/>
      <c r="I228" s="61">
        <v>968751</v>
      </c>
      <c r="J228" s="63"/>
      <c r="K228" s="61">
        <v>3821891</v>
      </c>
      <c r="L228" s="80"/>
      <c r="M228" s="91">
        <v>3.1680495593237163E-3</v>
      </c>
      <c r="N228" s="80"/>
      <c r="O228" s="61">
        <v>1151318</v>
      </c>
      <c r="P228" s="63"/>
      <c r="Q228" s="61">
        <v>1026021</v>
      </c>
      <c r="R228" s="61">
        <v>968751</v>
      </c>
      <c r="S228" s="61">
        <v>914087</v>
      </c>
      <c r="T228" s="61">
        <v>881290</v>
      </c>
      <c r="U228" s="61">
        <v>968751</v>
      </c>
      <c r="V228" s="61">
        <v>1070213</v>
      </c>
      <c r="W228" s="63"/>
    </row>
    <row r="229" spans="1:23" x14ac:dyDescent="0.25">
      <c r="A229" s="68">
        <v>744</v>
      </c>
      <c r="B229" s="63"/>
      <c r="C229" s="78" t="s">
        <v>245</v>
      </c>
      <c r="D229" s="80"/>
      <c r="E229" s="61">
        <v>0</v>
      </c>
      <c r="F229" s="80"/>
      <c r="G229" s="91">
        <v>0</v>
      </c>
      <c r="H229" s="63"/>
      <c r="I229" s="61">
        <v>0</v>
      </c>
      <c r="J229" s="63"/>
      <c r="K229" s="61">
        <v>0</v>
      </c>
      <c r="L229" s="80"/>
      <c r="M229" s="91">
        <v>0</v>
      </c>
      <c r="N229" s="80"/>
      <c r="O229" s="61">
        <v>0</v>
      </c>
      <c r="P229" s="63"/>
      <c r="Q229" s="61">
        <v>0</v>
      </c>
      <c r="R229" s="61">
        <v>0</v>
      </c>
      <c r="S229" s="61">
        <v>0</v>
      </c>
      <c r="T229" s="61">
        <v>0</v>
      </c>
      <c r="U229" s="61">
        <v>0</v>
      </c>
      <c r="V229" s="61">
        <v>0</v>
      </c>
      <c r="W229" s="63"/>
    </row>
    <row r="230" spans="1:23" x14ac:dyDescent="0.25">
      <c r="A230" s="68">
        <v>745</v>
      </c>
      <c r="B230" s="63"/>
      <c r="C230" s="78" t="s">
        <v>246</v>
      </c>
      <c r="D230" s="80"/>
      <c r="E230" s="61">
        <v>3917710.1504324521</v>
      </c>
      <c r="F230" s="80"/>
      <c r="G230" s="91">
        <v>3.257619540208275E-3</v>
      </c>
      <c r="H230" s="63"/>
      <c r="I230" s="61">
        <v>1146418</v>
      </c>
      <c r="J230" s="63"/>
      <c r="K230" s="61">
        <v>4318617</v>
      </c>
      <c r="L230" s="80"/>
      <c r="M230" s="91">
        <v>3.5797966723116669E-3</v>
      </c>
      <c r="N230" s="80"/>
      <c r="O230" s="61">
        <v>1300955</v>
      </c>
      <c r="P230" s="63"/>
      <c r="Q230" s="61">
        <v>1214191</v>
      </c>
      <c r="R230" s="61">
        <v>1146418</v>
      </c>
      <c r="S230" s="61">
        <v>1081729</v>
      </c>
      <c r="T230" s="61">
        <v>1042917</v>
      </c>
      <c r="U230" s="61">
        <v>1146418</v>
      </c>
      <c r="V230" s="61">
        <v>1266488</v>
      </c>
      <c r="W230" s="63"/>
    </row>
    <row r="231" spans="1:23" x14ac:dyDescent="0.25">
      <c r="A231" s="68">
        <v>747</v>
      </c>
      <c r="B231" s="63"/>
      <c r="C231" s="78" t="s">
        <v>247</v>
      </c>
      <c r="D231" s="80"/>
      <c r="E231" s="61">
        <v>3256446.4331658203</v>
      </c>
      <c r="F231" s="80"/>
      <c r="G231" s="91">
        <v>2.7077714085488266E-3</v>
      </c>
      <c r="H231" s="63"/>
      <c r="I231" s="61">
        <v>952920</v>
      </c>
      <c r="J231" s="63"/>
      <c r="K231" s="61">
        <v>3362043</v>
      </c>
      <c r="L231" s="80"/>
      <c r="M231" s="91">
        <v>2.7868714321202213E-3</v>
      </c>
      <c r="N231" s="80"/>
      <c r="O231" s="61">
        <v>1012795</v>
      </c>
      <c r="P231" s="63"/>
      <c r="Q231" s="61">
        <v>1009254</v>
      </c>
      <c r="R231" s="61">
        <v>952920</v>
      </c>
      <c r="S231" s="61">
        <v>899150</v>
      </c>
      <c r="T231" s="61">
        <v>866888</v>
      </c>
      <c r="U231" s="61">
        <v>952920</v>
      </c>
      <c r="V231" s="61">
        <v>1052724</v>
      </c>
      <c r="W231" s="63"/>
    </row>
    <row r="232" spans="1:23" x14ac:dyDescent="0.25">
      <c r="A232" s="68">
        <v>748</v>
      </c>
      <c r="B232" s="63"/>
      <c r="C232" s="78" t="s">
        <v>248</v>
      </c>
      <c r="D232" s="80"/>
      <c r="E232" s="61">
        <v>1854754.8263036045</v>
      </c>
      <c r="F232" s="80"/>
      <c r="G232" s="91">
        <v>1.5422492559321363E-3</v>
      </c>
      <c r="H232" s="63"/>
      <c r="I232" s="61">
        <v>542747</v>
      </c>
      <c r="J232" s="63"/>
      <c r="K232" s="61">
        <v>1933655</v>
      </c>
      <c r="L232" s="80"/>
      <c r="M232" s="91">
        <v>1.6028491839861735E-3</v>
      </c>
      <c r="N232" s="80"/>
      <c r="O232" s="61">
        <v>582502</v>
      </c>
      <c r="P232" s="63"/>
      <c r="Q232" s="61">
        <v>574833</v>
      </c>
      <c r="R232" s="61">
        <v>542747</v>
      </c>
      <c r="S232" s="61">
        <v>512121</v>
      </c>
      <c r="T232" s="61">
        <v>493747</v>
      </c>
      <c r="U232" s="61">
        <v>542747</v>
      </c>
      <c r="V232" s="61">
        <v>599591</v>
      </c>
      <c r="W232" s="63"/>
    </row>
    <row r="233" spans="1:23" x14ac:dyDescent="0.25">
      <c r="A233" s="68">
        <v>749</v>
      </c>
      <c r="B233" s="63"/>
      <c r="C233" s="78" t="s">
        <v>249</v>
      </c>
      <c r="D233" s="80"/>
      <c r="E233" s="61">
        <v>3447832.7415772225</v>
      </c>
      <c r="F233" s="80"/>
      <c r="G233" s="91">
        <v>2.8669112514850101E-3</v>
      </c>
      <c r="H233" s="63"/>
      <c r="I233" s="61">
        <v>1008924</v>
      </c>
      <c r="J233" s="63"/>
      <c r="K233" s="61">
        <v>3695899</v>
      </c>
      <c r="L233" s="80"/>
      <c r="M233" s="91">
        <v>3.0636120177825487E-3</v>
      </c>
      <c r="N233" s="80"/>
      <c r="O233" s="61">
        <v>1113365</v>
      </c>
      <c r="P233" s="63"/>
      <c r="Q233" s="61">
        <v>1068569</v>
      </c>
      <c r="R233" s="61">
        <v>1008924</v>
      </c>
      <c r="S233" s="61">
        <v>951994</v>
      </c>
      <c r="T233" s="61">
        <v>917836</v>
      </c>
      <c r="U233" s="61">
        <v>1008924</v>
      </c>
      <c r="V233" s="61">
        <v>1114593</v>
      </c>
      <c r="W233" s="63"/>
    </row>
    <row r="234" spans="1:23" x14ac:dyDescent="0.25">
      <c r="A234" s="68">
        <v>750</v>
      </c>
      <c r="B234" s="63"/>
      <c r="C234" s="78" t="s">
        <v>250</v>
      </c>
      <c r="D234" s="80"/>
      <c r="E234" s="61">
        <v>0</v>
      </c>
      <c r="F234" s="80"/>
      <c r="G234" s="91">
        <v>0</v>
      </c>
      <c r="H234" s="63"/>
      <c r="I234" s="61">
        <v>0</v>
      </c>
      <c r="J234" s="63"/>
      <c r="K234" s="61">
        <v>0</v>
      </c>
      <c r="L234" s="80"/>
      <c r="M234" s="91">
        <v>0</v>
      </c>
      <c r="N234" s="80"/>
      <c r="O234" s="61">
        <v>0</v>
      </c>
      <c r="P234" s="63"/>
      <c r="Q234" s="61">
        <v>0</v>
      </c>
      <c r="R234" s="61">
        <v>0</v>
      </c>
      <c r="S234" s="61">
        <v>0</v>
      </c>
      <c r="T234" s="61">
        <v>0</v>
      </c>
      <c r="U234" s="61">
        <v>0</v>
      </c>
      <c r="V234" s="61">
        <v>0</v>
      </c>
      <c r="W234" s="63"/>
    </row>
    <row r="235" spans="1:23" x14ac:dyDescent="0.25">
      <c r="A235" s="68">
        <v>751</v>
      </c>
      <c r="B235" s="63"/>
      <c r="C235" s="78" t="s">
        <v>251</v>
      </c>
      <c r="D235" s="80"/>
      <c r="E235" s="61">
        <v>132724.94269255394</v>
      </c>
      <c r="F235" s="80"/>
      <c r="G235" s="91">
        <v>1.1036226524837751E-4</v>
      </c>
      <c r="H235" s="63"/>
      <c r="I235" s="61">
        <v>38836</v>
      </c>
      <c r="J235" s="63"/>
      <c r="K235" s="61">
        <v>118725</v>
      </c>
      <c r="L235" s="80"/>
      <c r="M235" s="91">
        <v>9.8413765314266734E-5</v>
      </c>
      <c r="N235" s="80"/>
      <c r="O235" s="61">
        <v>35765</v>
      </c>
      <c r="P235" s="63"/>
      <c r="Q235" s="61">
        <v>41132</v>
      </c>
      <c r="R235" s="61">
        <v>38836</v>
      </c>
      <c r="S235" s="61">
        <v>36645</v>
      </c>
      <c r="T235" s="61">
        <v>35330</v>
      </c>
      <c r="U235" s="61">
        <v>38836</v>
      </c>
      <c r="V235" s="61">
        <v>42903</v>
      </c>
      <c r="W235" s="63"/>
    </row>
    <row r="236" spans="1:23" x14ac:dyDescent="0.25">
      <c r="A236" s="68">
        <v>752</v>
      </c>
      <c r="B236" s="63"/>
      <c r="C236" s="78" t="s">
        <v>252</v>
      </c>
      <c r="D236" s="80"/>
      <c r="E236" s="61">
        <v>5490300.3228743337</v>
      </c>
      <c r="F236" s="80"/>
      <c r="G236" s="91">
        <v>4.5652457498503258E-3</v>
      </c>
      <c r="H236" s="63"/>
      <c r="I236" s="61">
        <v>1606600</v>
      </c>
      <c r="J236" s="63"/>
      <c r="K236" s="61">
        <v>5692318</v>
      </c>
      <c r="L236" s="80"/>
      <c r="M236" s="91">
        <v>4.7184876626336168E-3</v>
      </c>
      <c r="N236" s="80"/>
      <c r="O236" s="61">
        <v>1714775</v>
      </c>
      <c r="P236" s="63"/>
      <c r="Q236" s="61">
        <v>1701578</v>
      </c>
      <c r="R236" s="61">
        <v>1606600</v>
      </c>
      <c r="S236" s="61">
        <v>1515944</v>
      </c>
      <c r="T236" s="61">
        <v>1461553</v>
      </c>
      <c r="U236" s="61">
        <v>1606600</v>
      </c>
      <c r="V236" s="61">
        <v>1774867</v>
      </c>
      <c r="W236" s="63"/>
    </row>
    <row r="237" spans="1:23" x14ac:dyDescent="0.25">
      <c r="A237" s="68">
        <v>753</v>
      </c>
      <c r="B237" s="63"/>
      <c r="C237" s="78" t="s">
        <v>253</v>
      </c>
      <c r="D237" s="80"/>
      <c r="E237" s="61">
        <v>4389829.04950877</v>
      </c>
      <c r="F237" s="80"/>
      <c r="G237" s="91">
        <v>3.6501916529672711E-3</v>
      </c>
      <c r="H237" s="63"/>
      <c r="I237" s="61">
        <v>1284574</v>
      </c>
      <c r="J237" s="63"/>
      <c r="K237" s="61">
        <v>4239788</v>
      </c>
      <c r="L237" s="80"/>
      <c r="M237" s="91">
        <v>3.5144535793998257E-3</v>
      </c>
      <c r="N237" s="80"/>
      <c r="O237" s="61">
        <v>1277207</v>
      </c>
      <c r="P237" s="63"/>
      <c r="Q237" s="61">
        <v>1360515</v>
      </c>
      <c r="R237" s="61">
        <v>1284574</v>
      </c>
      <c r="S237" s="61">
        <v>1212089</v>
      </c>
      <c r="T237" s="61">
        <v>1168600</v>
      </c>
      <c r="U237" s="61">
        <v>1284574</v>
      </c>
      <c r="V237" s="61">
        <v>1419113</v>
      </c>
      <c r="W237" s="63"/>
    </row>
    <row r="238" spans="1:23" x14ac:dyDescent="0.25">
      <c r="A238" s="68">
        <v>754</v>
      </c>
      <c r="B238" s="63"/>
      <c r="C238" s="78" t="s">
        <v>254</v>
      </c>
      <c r="D238" s="80"/>
      <c r="E238" s="61">
        <v>2202039.1897962829</v>
      </c>
      <c r="F238" s="80"/>
      <c r="G238" s="91">
        <v>1.83102006466531E-3</v>
      </c>
      <c r="H238" s="63"/>
      <c r="I238" s="61">
        <v>644373</v>
      </c>
      <c r="J238" s="63"/>
      <c r="K238" s="61">
        <v>2812625</v>
      </c>
      <c r="L238" s="80"/>
      <c r="M238" s="91">
        <v>2.3314467607246955E-3</v>
      </c>
      <c r="N238" s="80"/>
      <c r="O238" s="61">
        <v>847285</v>
      </c>
      <c r="P238" s="63"/>
      <c r="Q238" s="61">
        <v>682467</v>
      </c>
      <c r="R238" s="61">
        <v>644373</v>
      </c>
      <c r="S238" s="61">
        <v>608013</v>
      </c>
      <c r="T238" s="61">
        <v>586198</v>
      </c>
      <c r="U238" s="61">
        <v>644373</v>
      </c>
      <c r="V238" s="61">
        <v>711861</v>
      </c>
      <c r="W238" s="63"/>
    </row>
    <row r="239" spans="1:23" x14ac:dyDescent="0.25">
      <c r="A239" s="68">
        <v>756</v>
      </c>
      <c r="B239" s="63"/>
      <c r="C239" s="78" t="s">
        <v>255</v>
      </c>
      <c r="D239" s="80"/>
      <c r="E239" s="61">
        <v>9062020.5905018244</v>
      </c>
      <c r="F239" s="80"/>
      <c r="G239" s="91">
        <v>7.5351708564069938E-3</v>
      </c>
      <c r="H239" s="63"/>
      <c r="I239" s="61">
        <v>2651776</v>
      </c>
      <c r="J239" s="63"/>
      <c r="K239" s="61">
        <v>8807961</v>
      </c>
      <c r="L239" s="80"/>
      <c r="M239" s="91">
        <v>7.3011127121601531E-3</v>
      </c>
      <c r="N239" s="80"/>
      <c r="O239" s="61">
        <v>2653341</v>
      </c>
      <c r="P239" s="63"/>
      <c r="Q239" s="61">
        <v>2808542</v>
      </c>
      <c r="R239" s="61">
        <v>2651776</v>
      </c>
      <c r="S239" s="61">
        <v>2502144</v>
      </c>
      <c r="T239" s="61">
        <v>2412368</v>
      </c>
      <c r="U239" s="61">
        <v>2651776</v>
      </c>
      <c r="V239" s="61">
        <v>2929509</v>
      </c>
      <c r="W239" s="63"/>
    </row>
    <row r="240" spans="1:23" x14ac:dyDescent="0.25">
      <c r="A240" s="68">
        <v>757</v>
      </c>
      <c r="B240" s="63"/>
      <c r="C240" s="78" t="s">
        <v>256</v>
      </c>
      <c r="D240" s="80"/>
      <c r="E240" s="61">
        <v>1894822.4682574607</v>
      </c>
      <c r="F240" s="80"/>
      <c r="G240" s="91">
        <v>1.5755659456174473E-3</v>
      </c>
      <c r="H240" s="63"/>
      <c r="I240" s="61">
        <v>554471</v>
      </c>
      <c r="J240" s="63"/>
      <c r="K240" s="61">
        <v>1922967</v>
      </c>
      <c r="L240" s="80"/>
      <c r="M240" s="91">
        <v>1.5939896655723694E-3</v>
      </c>
      <c r="N240" s="80"/>
      <c r="O240" s="61">
        <v>579281</v>
      </c>
      <c r="P240" s="63"/>
      <c r="Q240" s="61">
        <v>587250</v>
      </c>
      <c r="R240" s="61">
        <v>554471</v>
      </c>
      <c r="S240" s="61">
        <v>523184</v>
      </c>
      <c r="T240" s="61">
        <v>504412</v>
      </c>
      <c r="U240" s="61">
        <v>554471</v>
      </c>
      <c r="V240" s="61">
        <v>612543</v>
      </c>
      <c r="W240" s="63"/>
    </row>
    <row r="241" spans="1:23" x14ac:dyDescent="0.25">
      <c r="A241" s="68">
        <v>759</v>
      </c>
      <c r="B241" s="63"/>
      <c r="C241" s="78" t="s">
        <v>257</v>
      </c>
      <c r="D241" s="80"/>
      <c r="E241" s="61">
        <v>0</v>
      </c>
      <c r="F241" s="80"/>
      <c r="G241" s="91">
        <v>0</v>
      </c>
      <c r="H241" s="63"/>
      <c r="I241" s="61">
        <v>0</v>
      </c>
      <c r="J241" s="63"/>
      <c r="K241" s="61">
        <v>0</v>
      </c>
      <c r="L241" s="80"/>
      <c r="M241" s="91">
        <v>0</v>
      </c>
      <c r="N241" s="80"/>
      <c r="O241" s="61">
        <v>0</v>
      </c>
      <c r="P241" s="63"/>
      <c r="Q241" s="61">
        <v>0</v>
      </c>
      <c r="R241" s="61">
        <v>0</v>
      </c>
      <c r="S241" s="61">
        <v>0</v>
      </c>
      <c r="T241" s="61">
        <v>0</v>
      </c>
      <c r="U241" s="61">
        <v>0</v>
      </c>
      <c r="V241" s="61">
        <v>0</v>
      </c>
      <c r="W241" s="63"/>
    </row>
    <row r="242" spans="1:23" x14ac:dyDescent="0.25">
      <c r="A242" s="68">
        <v>760</v>
      </c>
      <c r="B242" s="63"/>
      <c r="C242" s="78" t="s">
        <v>258</v>
      </c>
      <c r="D242" s="80"/>
      <c r="E242" s="61">
        <v>0</v>
      </c>
      <c r="F242" s="80"/>
      <c r="G242" s="91">
        <v>0</v>
      </c>
      <c r="H242" s="63"/>
      <c r="I242" s="61">
        <v>0</v>
      </c>
      <c r="J242" s="63"/>
      <c r="K242" s="61">
        <v>0</v>
      </c>
      <c r="L242" s="80"/>
      <c r="M242" s="91">
        <v>0</v>
      </c>
      <c r="N242" s="80"/>
      <c r="O242" s="61">
        <v>0</v>
      </c>
      <c r="P242" s="63"/>
      <c r="Q242" s="61">
        <v>0</v>
      </c>
      <c r="R242" s="61">
        <v>0</v>
      </c>
      <c r="S242" s="61">
        <v>0</v>
      </c>
      <c r="T242" s="61">
        <v>0</v>
      </c>
      <c r="U242" s="61">
        <v>0</v>
      </c>
      <c r="V242" s="61">
        <v>0</v>
      </c>
      <c r="W242" s="63"/>
    </row>
    <row r="243" spans="1:23" x14ac:dyDescent="0.25">
      <c r="A243" s="68">
        <v>761</v>
      </c>
      <c r="B243" s="63"/>
      <c r="C243" s="78" t="s">
        <v>259</v>
      </c>
      <c r="D243" s="80"/>
      <c r="E243" s="61">
        <v>1718738.9501636901</v>
      </c>
      <c r="F243" s="80"/>
      <c r="G243" s="91">
        <v>1.429150542939542E-3</v>
      </c>
      <c r="H243" s="63"/>
      <c r="I243" s="61">
        <v>502945</v>
      </c>
      <c r="J243" s="63"/>
      <c r="K243" s="61">
        <v>1608472</v>
      </c>
      <c r="L243" s="80"/>
      <c r="M243" s="91">
        <v>1.3332978388929816E-3</v>
      </c>
      <c r="N243" s="80"/>
      <c r="O243" s="61">
        <v>484542</v>
      </c>
      <c r="P243" s="63"/>
      <c r="Q243" s="61">
        <v>532678</v>
      </c>
      <c r="R243" s="61">
        <v>502945</v>
      </c>
      <c r="S243" s="61">
        <v>474565</v>
      </c>
      <c r="T243" s="61">
        <v>457538</v>
      </c>
      <c r="U243" s="61">
        <v>502945</v>
      </c>
      <c r="V243" s="61">
        <v>555621</v>
      </c>
      <c r="W243" s="63"/>
    </row>
    <row r="244" spans="1:23" x14ac:dyDescent="0.25">
      <c r="A244" s="68">
        <v>762</v>
      </c>
      <c r="B244" s="63"/>
      <c r="C244" s="78" t="s">
        <v>260</v>
      </c>
      <c r="D244" s="80"/>
      <c r="E244" s="61">
        <v>0</v>
      </c>
      <c r="F244" s="80"/>
      <c r="G244" s="91">
        <v>0</v>
      </c>
      <c r="H244" s="63"/>
      <c r="I244" s="61">
        <v>0</v>
      </c>
      <c r="J244" s="63"/>
      <c r="K244" s="61">
        <v>0</v>
      </c>
      <c r="L244" s="80"/>
      <c r="M244" s="91">
        <v>0</v>
      </c>
      <c r="N244" s="80"/>
      <c r="O244" s="61">
        <v>0</v>
      </c>
      <c r="P244" s="63"/>
      <c r="Q244" s="61">
        <v>0</v>
      </c>
      <c r="R244" s="61">
        <v>0</v>
      </c>
      <c r="S244" s="61">
        <v>0</v>
      </c>
      <c r="T244" s="61">
        <v>0</v>
      </c>
      <c r="U244" s="61">
        <v>0</v>
      </c>
      <c r="V244" s="61">
        <v>0</v>
      </c>
      <c r="W244" s="63"/>
    </row>
    <row r="245" spans="1:23" x14ac:dyDescent="0.25">
      <c r="A245" s="68">
        <v>765</v>
      </c>
      <c r="B245" s="63"/>
      <c r="C245" s="78" t="s">
        <v>261</v>
      </c>
      <c r="D245" s="80"/>
      <c r="E245" s="61">
        <v>19454852.689387165</v>
      </c>
      <c r="F245" s="80"/>
      <c r="G245" s="91">
        <v>1.617692627562695E-2</v>
      </c>
      <c r="H245" s="63"/>
      <c r="I245" s="61">
        <v>5692980</v>
      </c>
      <c r="J245" s="63"/>
      <c r="K245" s="61">
        <v>20041296</v>
      </c>
      <c r="L245" s="80"/>
      <c r="M245" s="91">
        <v>1.6612671308803981E-2</v>
      </c>
      <c r="N245" s="80"/>
      <c r="O245" s="61">
        <v>6037305</v>
      </c>
      <c r="P245" s="63"/>
      <c r="Q245" s="61">
        <v>6029535</v>
      </c>
      <c r="R245" s="61">
        <v>5692980</v>
      </c>
      <c r="S245" s="61">
        <v>5371743</v>
      </c>
      <c r="T245" s="61">
        <v>5179006</v>
      </c>
      <c r="U245" s="61">
        <v>5692980</v>
      </c>
      <c r="V245" s="61">
        <v>6289232</v>
      </c>
      <c r="W245" s="63"/>
    </row>
    <row r="246" spans="1:23" x14ac:dyDescent="0.25">
      <c r="A246" s="68">
        <v>766</v>
      </c>
      <c r="B246" s="63"/>
      <c r="C246" s="78" t="s">
        <v>262</v>
      </c>
      <c r="D246" s="80"/>
      <c r="E246" s="61">
        <v>145249.97227921235</v>
      </c>
      <c r="F246" s="80"/>
      <c r="G246" s="91">
        <v>1.2077696658065481E-4</v>
      </c>
      <c r="H246" s="63"/>
      <c r="I246" s="61">
        <v>42501</v>
      </c>
      <c r="J246" s="63"/>
      <c r="K246" s="61">
        <v>125466</v>
      </c>
      <c r="L246" s="80"/>
      <c r="M246" s="91">
        <v>1.040015285653383E-4</v>
      </c>
      <c r="N246" s="80"/>
      <c r="O246" s="61">
        <v>37795</v>
      </c>
      <c r="P246" s="63"/>
      <c r="Q246" s="61">
        <v>45014</v>
      </c>
      <c r="R246" s="61">
        <v>42501</v>
      </c>
      <c r="S246" s="61">
        <v>40103</v>
      </c>
      <c r="T246" s="61">
        <v>38664</v>
      </c>
      <c r="U246" s="61">
        <v>42501</v>
      </c>
      <c r="V246" s="61">
        <v>46952</v>
      </c>
      <c r="W246" s="63"/>
    </row>
    <row r="247" spans="1:23" x14ac:dyDescent="0.25">
      <c r="A247" s="68">
        <v>767</v>
      </c>
      <c r="B247" s="63"/>
      <c r="C247" s="78" t="s">
        <v>263</v>
      </c>
      <c r="D247" s="80"/>
      <c r="E247" s="61">
        <v>17868557.491386499</v>
      </c>
      <c r="F247" s="80"/>
      <c r="G247" s="91">
        <v>1.4857904184884705E-2</v>
      </c>
      <c r="H247" s="63"/>
      <c r="I247" s="61">
        <v>5228789</v>
      </c>
      <c r="J247" s="63"/>
      <c r="K247" s="61">
        <v>17834415</v>
      </c>
      <c r="L247" s="80"/>
      <c r="M247" s="91">
        <v>1.478333908045684E-2</v>
      </c>
      <c r="N247" s="80"/>
      <c r="O247" s="61">
        <v>5372500</v>
      </c>
      <c r="P247" s="63"/>
      <c r="Q247" s="61">
        <v>5537902</v>
      </c>
      <c r="R247" s="61">
        <v>5228789</v>
      </c>
      <c r="S247" s="61">
        <v>4933744</v>
      </c>
      <c r="T247" s="61">
        <v>4756723</v>
      </c>
      <c r="U247" s="61">
        <v>5228789</v>
      </c>
      <c r="V247" s="61">
        <v>5776424</v>
      </c>
      <c r="W247" s="63"/>
    </row>
    <row r="248" spans="1:23" x14ac:dyDescent="0.25">
      <c r="A248" s="68">
        <v>768</v>
      </c>
      <c r="B248" s="63"/>
      <c r="C248" s="78" t="s">
        <v>264</v>
      </c>
      <c r="D248" s="80"/>
      <c r="E248" s="61">
        <v>3887807.5461210073</v>
      </c>
      <c r="F248" s="80"/>
      <c r="G248" s="91">
        <v>3.2327551923194129E-3</v>
      </c>
      <c r="H248" s="63"/>
      <c r="I248" s="61">
        <v>1137670</v>
      </c>
      <c r="J248" s="63"/>
      <c r="K248" s="61">
        <v>4032417</v>
      </c>
      <c r="L248" s="80"/>
      <c r="M248" s="91">
        <v>3.3425591938282544E-3</v>
      </c>
      <c r="N248" s="80"/>
      <c r="O248" s="61">
        <v>1214742</v>
      </c>
      <c r="P248" s="63"/>
      <c r="Q248" s="61">
        <v>1204926</v>
      </c>
      <c r="R248" s="61">
        <v>1137670</v>
      </c>
      <c r="S248" s="61">
        <v>1073475</v>
      </c>
      <c r="T248" s="61">
        <v>1034959</v>
      </c>
      <c r="U248" s="61">
        <v>1137670</v>
      </c>
      <c r="V248" s="61">
        <v>1256823</v>
      </c>
      <c r="W248" s="63"/>
    </row>
    <row r="249" spans="1:23" x14ac:dyDescent="0.25">
      <c r="A249" s="68">
        <v>769</v>
      </c>
      <c r="B249" s="63"/>
      <c r="C249" s="78" t="s">
        <v>265</v>
      </c>
      <c r="D249" s="80"/>
      <c r="E249" s="61">
        <v>6366364.4813949699</v>
      </c>
      <c r="F249" s="80"/>
      <c r="G249" s="91">
        <v>5.2937028361812067E-3</v>
      </c>
      <c r="H249" s="63"/>
      <c r="I249" s="61">
        <v>1862958</v>
      </c>
      <c r="J249" s="63"/>
      <c r="K249" s="61">
        <v>7347980</v>
      </c>
      <c r="L249" s="80"/>
      <c r="M249" s="91">
        <v>6.0909023310501218E-3</v>
      </c>
      <c r="N249" s="80"/>
      <c r="O249" s="61">
        <v>2213530</v>
      </c>
      <c r="P249" s="63"/>
      <c r="Q249" s="61">
        <v>1973091</v>
      </c>
      <c r="R249" s="61">
        <v>1862958</v>
      </c>
      <c r="S249" s="61">
        <v>1757837</v>
      </c>
      <c r="T249" s="61">
        <v>1694766</v>
      </c>
      <c r="U249" s="61">
        <v>1862958</v>
      </c>
      <c r="V249" s="61">
        <v>2058074</v>
      </c>
      <c r="W249" s="63"/>
    </row>
    <row r="250" spans="1:23" x14ac:dyDescent="0.25">
      <c r="A250" s="68">
        <v>770</v>
      </c>
      <c r="B250" s="63"/>
      <c r="C250" s="78" t="s">
        <v>266</v>
      </c>
      <c r="D250" s="80"/>
      <c r="E250" s="61">
        <v>3390947.897453852</v>
      </c>
      <c r="F250" s="80"/>
      <c r="G250" s="91">
        <v>2.8196108712520468E-3</v>
      </c>
      <c r="H250" s="63"/>
      <c r="I250" s="61">
        <v>992274</v>
      </c>
      <c r="J250" s="63"/>
      <c r="K250" s="61">
        <v>3457456</v>
      </c>
      <c r="L250" s="80"/>
      <c r="M250" s="91">
        <v>2.8659613676007868E-3</v>
      </c>
      <c r="N250" s="80"/>
      <c r="O250" s="61">
        <v>1041536</v>
      </c>
      <c r="P250" s="63"/>
      <c r="Q250" s="61">
        <v>1050935</v>
      </c>
      <c r="R250" s="61">
        <v>992274</v>
      </c>
      <c r="S250" s="61">
        <v>936283</v>
      </c>
      <c r="T250" s="61">
        <v>902689</v>
      </c>
      <c r="U250" s="61">
        <v>992274</v>
      </c>
      <c r="V250" s="61">
        <v>1096199</v>
      </c>
      <c r="W250" s="63"/>
    </row>
    <row r="251" spans="1:23" x14ac:dyDescent="0.25">
      <c r="A251" s="68">
        <v>771</v>
      </c>
      <c r="B251" s="63"/>
      <c r="C251" s="78" t="s">
        <v>267</v>
      </c>
      <c r="D251" s="80"/>
      <c r="E251" s="61">
        <v>2336638.0665177582</v>
      </c>
      <c r="F251" s="80"/>
      <c r="G251" s="91">
        <v>1.9429405268897965E-3</v>
      </c>
      <c r="H251" s="63"/>
      <c r="I251" s="61">
        <v>683759</v>
      </c>
      <c r="J251" s="63"/>
      <c r="K251" s="61">
        <v>2377795</v>
      </c>
      <c r="L251" s="80"/>
      <c r="M251" s="91">
        <v>1.9710066042993211E-3</v>
      </c>
      <c r="N251" s="80"/>
      <c r="O251" s="61">
        <v>716291</v>
      </c>
      <c r="P251" s="63"/>
      <c r="Q251" s="61">
        <v>724181</v>
      </c>
      <c r="R251" s="61">
        <v>683759</v>
      </c>
      <c r="S251" s="61">
        <v>645177</v>
      </c>
      <c r="T251" s="61">
        <v>622028</v>
      </c>
      <c r="U251" s="61">
        <v>683759</v>
      </c>
      <c r="V251" s="61">
        <v>755372</v>
      </c>
      <c r="W251" s="63"/>
    </row>
    <row r="252" spans="1:23" x14ac:dyDescent="0.25">
      <c r="A252" s="68">
        <v>772</v>
      </c>
      <c r="B252" s="63"/>
      <c r="C252" s="78" t="s">
        <v>268</v>
      </c>
      <c r="D252" s="80"/>
      <c r="E252" s="61">
        <v>3815265.4107624223</v>
      </c>
      <c r="F252" s="80"/>
      <c r="G252" s="91">
        <v>3.1724356003744918E-3</v>
      </c>
      <c r="H252" s="63"/>
      <c r="I252" s="61">
        <v>1116445</v>
      </c>
      <c r="J252" s="63"/>
      <c r="K252" s="61">
        <v>3915592</v>
      </c>
      <c r="L252" s="80"/>
      <c r="M252" s="91">
        <v>3.2457203803278188E-3</v>
      </c>
      <c r="N252" s="80"/>
      <c r="O252" s="61">
        <v>1179547</v>
      </c>
      <c r="P252" s="63"/>
      <c r="Q252" s="61">
        <v>1182446</v>
      </c>
      <c r="R252" s="61">
        <v>1116445</v>
      </c>
      <c r="S252" s="61">
        <v>1053447</v>
      </c>
      <c r="T252" s="61">
        <v>1015650</v>
      </c>
      <c r="U252" s="61">
        <v>1116445</v>
      </c>
      <c r="V252" s="61">
        <v>1233375</v>
      </c>
      <c r="W252" s="63"/>
    </row>
    <row r="253" spans="1:23" x14ac:dyDescent="0.25">
      <c r="A253" s="68">
        <v>773</v>
      </c>
      <c r="B253" s="63"/>
      <c r="C253" s="78" t="s">
        <v>269</v>
      </c>
      <c r="D253" s="80"/>
      <c r="E253" s="61">
        <v>2432355.322768847</v>
      </c>
      <c r="F253" s="80"/>
      <c r="G253" s="91">
        <v>2.0225304894765516E-3</v>
      </c>
      <c r="H253" s="63"/>
      <c r="I253" s="61">
        <v>711770</v>
      </c>
      <c r="J253" s="63"/>
      <c r="K253" s="61">
        <v>2759691</v>
      </c>
      <c r="L253" s="80"/>
      <c r="M253" s="91">
        <v>2.2875686031913586E-3</v>
      </c>
      <c r="N253" s="80"/>
      <c r="O253" s="61">
        <v>831340</v>
      </c>
      <c r="P253" s="63"/>
      <c r="Q253" s="61">
        <v>753848</v>
      </c>
      <c r="R253" s="61">
        <v>711770</v>
      </c>
      <c r="S253" s="61">
        <v>671607</v>
      </c>
      <c r="T253" s="61">
        <v>647510</v>
      </c>
      <c r="U253" s="61">
        <v>711770</v>
      </c>
      <c r="V253" s="61">
        <v>786317</v>
      </c>
      <c r="W253" s="63" t="s">
        <v>417</v>
      </c>
    </row>
    <row r="254" spans="1:23" x14ac:dyDescent="0.25">
      <c r="A254" s="68">
        <v>774</v>
      </c>
      <c r="B254" s="63"/>
      <c r="C254" s="78" t="s">
        <v>270</v>
      </c>
      <c r="D254" s="80"/>
      <c r="E254" s="61">
        <v>3155824.4106782624</v>
      </c>
      <c r="F254" s="80"/>
      <c r="G254" s="91">
        <v>2.6241030783139925E-3</v>
      </c>
      <c r="H254" s="63"/>
      <c r="I254" s="61">
        <v>923471</v>
      </c>
      <c r="J254" s="63"/>
      <c r="K254" s="61">
        <v>3112891</v>
      </c>
      <c r="L254" s="80"/>
      <c r="M254" s="91">
        <v>2.5803438561625021E-3</v>
      </c>
      <c r="N254" s="80"/>
      <c r="O254" s="61">
        <v>937741</v>
      </c>
      <c r="P254" s="63"/>
      <c r="Q254" s="61">
        <v>978064</v>
      </c>
      <c r="R254" s="61">
        <v>923471</v>
      </c>
      <c r="S254" s="61">
        <v>871362</v>
      </c>
      <c r="T254" s="61">
        <v>840098</v>
      </c>
      <c r="U254" s="61">
        <v>923471</v>
      </c>
      <c r="V254" s="61">
        <v>1020190</v>
      </c>
      <c r="W254" s="63"/>
    </row>
    <row r="255" spans="1:23" x14ac:dyDescent="0.25">
      <c r="A255" s="68">
        <v>775</v>
      </c>
      <c r="B255" s="63"/>
      <c r="C255" s="78" t="s">
        <v>271</v>
      </c>
      <c r="D255" s="80"/>
      <c r="E255" s="61">
        <v>3781221.271651797</v>
      </c>
      <c r="F255" s="80"/>
      <c r="G255" s="91">
        <v>3.1441275202619039E-3</v>
      </c>
      <c r="H255" s="63"/>
      <c r="I255" s="61">
        <v>1106480</v>
      </c>
      <c r="J255" s="63"/>
      <c r="K255" s="61">
        <v>3882967</v>
      </c>
      <c r="L255" s="80"/>
      <c r="M255" s="91">
        <v>3.2186767998403231E-3</v>
      </c>
      <c r="N255" s="80"/>
      <c r="O255" s="61">
        <v>1169719</v>
      </c>
      <c r="P255" s="63"/>
      <c r="Q255" s="61">
        <v>1171892</v>
      </c>
      <c r="R255" s="61">
        <v>1106480</v>
      </c>
      <c r="S255" s="61">
        <v>1044045</v>
      </c>
      <c r="T255" s="61">
        <v>1006585</v>
      </c>
      <c r="U255" s="61">
        <v>1106480</v>
      </c>
      <c r="V255" s="61">
        <v>1222367</v>
      </c>
      <c r="W255" s="63"/>
    </row>
    <row r="256" spans="1:23" x14ac:dyDescent="0.25">
      <c r="A256" s="68">
        <v>776</v>
      </c>
      <c r="B256" s="63"/>
      <c r="C256" s="78" t="s">
        <v>272</v>
      </c>
      <c r="D256" s="80"/>
      <c r="E256" s="61">
        <v>3546677.2382174116</v>
      </c>
      <c r="F256" s="80"/>
      <c r="G256" s="91">
        <v>2.9491015492183908E-3</v>
      </c>
      <c r="H256" s="63"/>
      <c r="I256" s="61">
        <v>1037849</v>
      </c>
      <c r="J256" s="63"/>
      <c r="K256" s="61">
        <v>3453793</v>
      </c>
      <c r="L256" s="80"/>
      <c r="M256" s="91">
        <v>2.8629250262881215E-3</v>
      </c>
      <c r="N256" s="80"/>
      <c r="O256" s="61">
        <v>1040430</v>
      </c>
      <c r="P256" s="63"/>
      <c r="Q256" s="61">
        <v>1099204</v>
      </c>
      <c r="R256" s="61">
        <v>1037849</v>
      </c>
      <c r="S256" s="61">
        <v>979286</v>
      </c>
      <c r="T256" s="61">
        <v>944150</v>
      </c>
      <c r="U256" s="61">
        <v>1037849</v>
      </c>
      <c r="V256" s="61">
        <v>1146548</v>
      </c>
      <c r="W256" s="63"/>
    </row>
    <row r="257" spans="1:23" x14ac:dyDescent="0.25">
      <c r="A257" s="68">
        <v>777</v>
      </c>
      <c r="B257" s="63"/>
      <c r="C257" s="78" t="s">
        <v>273</v>
      </c>
      <c r="D257" s="80"/>
      <c r="E257" s="61">
        <v>17101706.73028237</v>
      </c>
      <c r="F257" s="80"/>
      <c r="G257" s="91">
        <v>1.4220259252545683E-2</v>
      </c>
      <c r="H257" s="63"/>
      <c r="I257" s="61">
        <v>5004390</v>
      </c>
      <c r="J257" s="63"/>
      <c r="K257" s="61">
        <v>17693429</v>
      </c>
      <c r="L257" s="80"/>
      <c r="M257" s="91">
        <v>1.4666472682338522E-2</v>
      </c>
      <c r="N257" s="80"/>
      <c r="O257" s="61">
        <v>5330023</v>
      </c>
      <c r="P257" s="63"/>
      <c r="Q257" s="61">
        <v>5300237</v>
      </c>
      <c r="R257" s="61">
        <v>5004390</v>
      </c>
      <c r="S257" s="61">
        <v>4722008</v>
      </c>
      <c r="T257" s="61">
        <v>4552583</v>
      </c>
      <c r="U257" s="61">
        <v>5004390</v>
      </c>
      <c r="V257" s="61">
        <v>5528523</v>
      </c>
      <c r="W257" s="63"/>
    </row>
    <row r="258" spans="1:23" x14ac:dyDescent="0.25">
      <c r="A258" s="68">
        <v>778</v>
      </c>
      <c r="B258" s="63"/>
      <c r="C258" s="78" t="s">
        <v>274</v>
      </c>
      <c r="D258" s="80"/>
      <c r="E258" s="61">
        <v>4418972.4393904917</v>
      </c>
      <c r="F258" s="80"/>
      <c r="G258" s="91">
        <v>3.6744247056182244E-3</v>
      </c>
      <c r="H258" s="63"/>
      <c r="I258" s="61">
        <v>1293103</v>
      </c>
      <c r="J258" s="63"/>
      <c r="K258" s="61">
        <v>4502621</v>
      </c>
      <c r="L258" s="80"/>
      <c r="M258" s="91">
        <v>3.7323216373391366E-3</v>
      </c>
      <c r="N258" s="80"/>
      <c r="O258" s="61">
        <v>1356383</v>
      </c>
      <c r="P258" s="63"/>
      <c r="Q258" s="61">
        <v>1369548</v>
      </c>
      <c r="R258" s="61">
        <v>1293103</v>
      </c>
      <c r="S258" s="61">
        <v>1220137</v>
      </c>
      <c r="T258" s="61">
        <v>1176359</v>
      </c>
      <c r="U258" s="61">
        <v>1293103</v>
      </c>
      <c r="V258" s="61">
        <v>1428536</v>
      </c>
      <c r="W258" s="63"/>
    </row>
    <row r="259" spans="1:23" x14ac:dyDescent="0.25">
      <c r="A259" s="68">
        <v>779</v>
      </c>
      <c r="B259" s="63"/>
      <c r="C259" s="78" t="s">
        <v>420</v>
      </c>
      <c r="D259" s="80"/>
      <c r="E259" s="61">
        <v>5131653.8534849705</v>
      </c>
      <c r="F259" s="80"/>
      <c r="G259" s="91">
        <v>4.2670272237604022E-3</v>
      </c>
      <c r="H259" s="63"/>
      <c r="I259" s="61">
        <v>1501650</v>
      </c>
      <c r="J259" s="63"/>
      <c r="K259" s="61">
        <v>4916749</v>
      </c>
      <c r="L259" s="80"/>
      <c r="M259" s="91">
        <v>4.0756014503698099E-3</v>
      </c>
      <c r="N259" s="80"/>
      <c r="O259" s="61">
        <v>1481137</v>
      </c>
      <c r="P259" s="63"/>
      <c r="Q259" s="61">
        <v>1590424</v>
      </c>
      <c r="R259" s="61">
        <v>1501650</v>
      </c>
      <c r="S259" s="61">
        <v>1416916</v>
      </c>
      <c r="T259" s="61">
        <v>1366078</v>
      </c>
      <c r="U259" s="61">
        <v>1501650</v>
      </c>
      <c r="V259" s="61">
        <v>1658925</v>
      </c>
      <c r="W259" s="63"/>
    </row>
    <row r="260" spans="1:23" x14ac:dyDescent="0.25">
      <c r="A260" s="68">
        <v>785</v>
      </c>
      <c r="B260" s="63"/>
      <c r="C260" s="78" t="s">
        <v>275</v>
      </c>
      <c r="D260" s="80"/>
      <c r="E260" s="61">
        <v>4391517.1969378255</v>
      </c>
      <c r="F260" s="80"/>
      <c r="G260" s="91">
        <v>3.651595366320347E-3</v>
      </c>
      <c r="H260" s="63"/>
      <c r="I260" s="61">
        <v>1285069</v>
      </c>
      <c r="J260" s="63"/>
      <c r="K260" s="61">
        <v>4384159</v>
      </c>
      <c r="L260" s="80"/>
      <c r="M260" s="91">
        <v>3.6341258785127844E-3</v>
      </c>
      <c r="N260" s="80"/>
      <c r="O260" s="61">
        <v>1320695</v>
      </c>
      <c r="P260" s="63"/>
      <c r="Q260" s="61">
        <v>1361039</v>
      </c>
      <c r="R260" s="61">
        <v>1285069</v>
      </c>
      <c r="S260" s="61">
        <v>1212556</v>
      </c>
      <c r="T260" s="61">
        <v>1169050</v>
      </c>
      <c r="U260" s="61">
        <v>1285069</v>
      </c>
      <c r="V260" s="61">
        <v>1419660</v>
      </c>
      <c r="W260" s="63"/>
    </row>
    <row r="261" spans="1:23" x14ac:dyDescent="0.25">
      <c r="A261" s="68">
        <v>786</v>
      </c>
      <c r="B261" s="63"/>
      <c r="C261" s="78" t="s">
        <v>276</v>
      </c>
      <c r="D261" s="80"/>
      <c r="E261" s="61">
        <v>0</v>
      </c>
      <c r="F261" s="80"/>
      <c r="G261" s="91">
        <v>0</v>
      </c>
      <c r="H261" s="63"/>
      <c r="I261" s="61">
        <v>0</v>
      </c>
      <c r="J261" s="63"/>
      <c r="K261" s="61">
        <v>0</v>
      </c>
      <c r="L261" s="80"/>
      <c r="M261" s="91">
        <v>0</v>
      </c>
      <c r="N261" s="80"/>
      <c r="O261" s="61">
        <v>0</v>
      </c>
      <c r="P261" s="63"/>
      <c r="Q261" s="61">
        <v>0</v>
      </c>
      <c r="R261" s="61">
        <v>0</v>
      </c>
      <c r="S261" s="61">
        <v>0</v>
      </c>
      <c r="T261" s="61">
        <v>0</v>
      </c>
      <c r="U261" s="61">
        <v>0</v>
      </c>
      <c r="V261" s="61">
        <v>0</v>
      </c>
      <c r="W261" s="63"/>
    </row>
    <row r="262" spans="1:23" x14ac:dyDescent="0.25">
      <c r="A262" s="68">
        <v>794</v>
      </c>
      <c r="B262" s="63"/>
      <c r="C262" s="78" t="s">
        <v>277</v>
      </c>
      <c r="D262" s="80"/>
      <c r="E262" s="61">
        <v>5070102.2508233376</v>
      </c>
      <c r="F262" s="80"/>
      <c r="G262" s="91">
        <v>4.215846381926164E-3</v>
      </c>
      <c r="H262" s="63"/>
      <c r="I262" s="61">
        <v>1483639</v>
      </c>
      <c r="J262" s="63"/>
      <c r="K262" s="61">
        <v>4939609</v>
      </c>
      <c r="L262" s="80"/>
      <c r="M262" s="91">
        <v>4.0945506074562205E-3</v>
      </c>
      <c r="N262" s="80"/>
      <c r="O262" s="61">
        <v>1488018</v>
      </c>
      <c r="P262" s="63"/>
      <c r="Q262" s="61">
        <v>1571348</v>
      </c>
      <c r="R262" s="61">
        <v>1483639</v>
      </c>
      <c r="S262" s="61">
        <v>1399922</v>
      </c>
      <c r="T262" s="61">
        <v>1349693</v>
      </c>
      <c r="U262" s="61">
        <v>1483639</v>
      </c>
      <c r="V262" s="61">
        <v>1639027</v>
      </c>
      <c r="W262" s="63"/>
    </row>
    <row r="263" spans="1:23" x14ac:dyDescent="0.25">
      <c r="A263" s="68">
        <v>820</v>
      </c>
      <c r="B263" s="63"/>
      <c r="C263" s="78" t="s">
        <v>278</v>
      </c>
      <c r="D263" s="80"/>
      <c r="E263" s="61">
        <v>0</v>
      </c>
      <c r="F263" s="80"/>
      <c r="G263" s="91">
        <v>0</v>
      </c>
      <c r="H263" s="63"/>
      <c r="I263" s="61">
        <v>0</v>
      </c>
      <c r="J263" s="63"/>
      <c r="K263" s="61">
        <v>5632</v>
      </c>
      <c r="L263" s="80"/>
      <c r="M263" s="91">
        <v>4.6684887449985283E-6</v>
      </c>
      <c r="N263" s="80"/>
      <c r="O263" s="61">
        <v>1698</v>
      </c>
      <c r="P263" s="63"/>
      <c r="Q263" s="61">
        <v>0</v>
      </c>
      <c r="R263" s="61">
        <v>0</v>
      </c>
      <c r="S263" s="61">
        <v>0</v>
      </c>
      <c r="T263" s="61">
        <v>0</v>
      </c>
      <c r="U263" s="61">
        <v>0</v>
      </c>
      <c r="V263" s="61">
        <v>0</v>
      </c>
      <c r="W263" s="63"/>
    </row>
    <row r="264" spans="1:23" x14ac:dyDescent="0.25">
      <c r="A264" s="68">
        <v>834</v>
      </c>
      <c r="B264" s="63"/>
      <c r="C264" s="78" t="s">
        <v>279</v>
      </c>
      <c r="D264" s="80"/>
      <c r="E264" s="61">
        <v>41753.780879128921</v>
      </c>
      <c r="F264" s="80"/>
      <c r="G264" s="91">
        <v>3.4718732945164619E-5</v>
      </c>
      <c r="H264" s="63"/>
      <c r="I264" s="61">
        <v>12216</v>
      </c>
      <c r="J264" s="63"/>
      <c r="K264" s="61">
        <v>7779</v>
      </c>
      <c r="L264" s="80"/>
      <c r="M264" s="91">
        <v>6.448184294627761E-6</v>
      </c>
      <c r="N264" s="80"/>
      <c r="O264" s="61">
        <v>2345</v>
      </c>
      <c r="P264" s="63"/>
      <c r="Q264" s="61">
        <v>12938</v>
      </c>
      <c r="R264" s="61">
        <v>12216</v>
      </c>
      <c r="S264" s="61">
        <v>11527</v>
      </c>
      <c r="T264" s="61">
        <v>11113</v>
      </c>
      <c r="U264" s="61">
        <v>12216</v>
      </c>
      <c r="V264" s="61">
        <v>13495</v>
      </c>
      <c r="W264" s="63"/>
    </row>
    <row r="265" spans="1:23" x14ac:dyDescent="0.25">
      <c r="A265" s="68">
        <v>837</v>
      </c>
      <c r="B265" s="63"/>
      <c r="C265" s="78" t="s">
        <v>280</v>
      </c>
      <c r="D265" s="80"/>
      <c r="E265" s="61">
        <v>0</v>
      </c>
      <c r="F265" s="80"/>
      <c r="G265" s="91">
        <v>0</v>
      </c>
      <c r="H265" s="63"/>
      <c r="I265" s="61">
        <v>0</v>
      </c>
      <c r="J265" s="63"/>
      <c r="K265" s="61">
        <v>0</v>
      </c>
      <c r="L265" s="80"/>
      <c r="M265" s="91">
        <v>0</v>
      </c>
      <c r="N265" s="80"/>
      <c r="O265" s="61">
        <v>0</v>
      </c>
      <c r="P265" s="63"/>
      <c r="Q265" s="61">
        <v>0</v>
      </c>
      <c r="R265" s="61">
        <v>0</v>
      </c>
      <c r="S265" s="61">
        <v>0</v>
      </c>
      <c r="T265" s="61">
        <v>0</v>
      </c>
      <c r="U265" s="61">
        <v>0</v>
      </c>
      <c r="V265" s="61">
        <v>0</v>
      </c>
      <c r="W265" s="63"/>
    </row>
    <row r="266" spans="1:23" x14ac:dyDescent="0.25">
      <c r="A266" s="68">
        <v>838</v>
      </c>
      <c r="B266" s="63"/>
      <c r="C266" s="78" t="s">
        <v>281</v>
      </c>
      <c r="D266" s="80"/>
      <c r="E266" s="61">
        <v>0</v>
      </c>
      <c r="F266" s="80"/>
      <c r="G266" s="91">
        <v>0</v>
      </c>
      <c r="H266" s="63"/>
      <c r="I266" s="61">
        <v>0</v>
      </c>
      <c r="J266" s="63"/>
      <c r="K266" s="61">
        <v>0</v>
      </c>
      <c r="L266" s="80"/>
      <c r="M266" s="91">
        <v>0</v>
      </c>
      <c r="N266" s="80"/>
      <c r="O266" s="61">
        <v>0</v>
      </c>
      <c r="P266" s="63"/>
      <c r="Q266" s="61">
        <v>0</v>
      </c>
      <c r="R266" s="61">
        <v>0</v>
      </c>
      <c r="S266" s="61">
        <v>0</v>
      </c>
      <c r="T266" s="61">
        <v>0</v>
      </c>
      <c r="U266" s="61">
        <v>0</v>
      </c>
      <c r="V266" s="61">
        <v>0</v>
      </c>
      <c r="W266" s="63"/>
    </row>
    <row r="267" spans="1:23" x14ac:dyDescent="0.25">
      <c r="A267" s="68">
        <v>839</v>
      </c>
      <c r="B267" s="63"/>
      <c r="C267" s="78" t="s">
        <v>282</v>
      </c>
      <c r="D267" s="80"/>
      <c r="E267" s="61">
        <v>30778.311960544128</v>
      </c>
      <c r="F267" s="80"/>
      <c r="G267" s="91">
        <v>2.5592508533646137E-5</v>
      </c>
      <c r="H267" s="63"/>
      <c r="I267" s="61">
        <v>9006</v>
      </c>
      <c r="J267" s="63"/>
      <c r="K267" s="61">
        <v>7737</v>
      </c>
      <c r="L267" s="80"/>
      <c r="M267" s="91">
        <v>6.4133695703220189E-6</v>
      </c>
      <c r="N267" s="80"/>
      <c r="O267" s="61">
        <v>2332</v>
      </c>
      <c r="P267" s="63"/>
      <c r="Q267" s="61">
        <v>9538</v>
      </c>
      <c r="R267" s="61">
        <v>9006</v>
      </c>
      <c r="S267" s="61">
        <v>8498</v>
      </c>
      <c r="T267" s="61">
        <v>8193</v>
      </c>
      <c r="U267" s="61">
        <v>9006</v>
      </c>
      <c r="V267" s="61">
        <v>9949</v>
      </c>
      <c r="W267" s="63"/>
    </row>
    <row r="268" spans="1:23" x14ac:dyDescent="0.25">
      <c r="A268" s="68">
        <v>840</v>
      </c>
      <c r="B268" s="63"/>
      <c r="C268" s="78" t="s">
        <v>283</v>
      </c>
      <c r="D268" s="80"/>
      <c r="E268" s="61">
        <v>11090.957886069216</v>
      </c>
      <c r="F268" s="80"/>
      <c r="G268" s="91">
        <v>9.2222547717824307E-6</v>
      </c>
      <c r="H268" s="63"/>
      <c r="I268" s="61">
        <v>3246</v>
      </c>
      <c r="J268" s="63"/>
      <c r="K268" s="61">
        <v>0</v>
      </c>
      <c r="L268" s="80"/>
      <c r="M268" s="91">
        <v>0</v>
      </c>
      <c r="N268" s="80"/>
      <c r="O268" s="61">
        <v>0</v>
      </c>
      <c r="P268" s="63"/>
      <c r="Q268" s="61">
        <v>3438</v>
      </c>
      <c r="R268" s="61">
        <v>3246</v>
      </c>
      <c r="S268" s="61">
        <v>3063</v>
      </c>
      <c r="T268" s="61">
        <v>2953</v>
      </c>
      <c r="U268" s="61">
        <v>3246</v>
      </c>
      <c r="V268" s="61">
        <v>3586</v>
      </c>
      <c r="W268" s="63"/>
    </row>
    <row r="269" spans="1:23" x14ac:dyDescent="0.25">
      <c r="A269" s="68">
        <v>841</v>
      </c>
      <c r="B269" s="63"/>
      <c r="C269" s="78" t="s">
        <v>284</v>
      </c>
      <c r="D269" s="80"/>
      <c r="E269" s="61">
        <v>455891.19276692026</v>
      </c>
      <c r="F269" s="80"/>
      <c r="G269" s="91">
        <v>3.7907859457199595E-4</v>
      </c>
      <c r="H269" s="63"/>
      <c r="I269" s="61">
        <v>133407</v>
      </c>
      <c r="J269" s="63"/>
      <c r="K269" s="61">
        <v>454774</v>
      </c>
      <c r="L269" s="80"/>
      <c r="M269" s="91">
        <v>3.7697217693855836E-4</v>
      </c>
      <c r="N269" s="80"/>
      <c r="O269" s="61">
        <v>136998</v>
      </c>
      <c r="P269" s="63"/>
      <c r="Q269" s="61">
        <v>141294</v>
      </c>
      <c r="R269" s="61">
        <v>133407</v>
      </c>
      <c r="S269" s="61">
        <v>125879</v>
      </c>
      <c r="T269" s="61">
        <v>121363</v>
      </c>
      <c r="U269" s="61">
        <v>133407</v>
      </c>
      <c r="V269" s="61">
        <v>147379</v>
      </c>
      <c r="W269" s="63"/>
    </row>
    <row r="270" spans="1:23" x14ac:dyDescent="0.25">
      <c r="A270" s="68">
        <v>842</v>
      </c>
      <c r="B270" s="63"/>
      <c r="C270" s="78" t="s">
        <v>285</v>
      </c>
      <c r="D270" s="80"/>
      <c r="E270" s="61">
        <v>22402.851188195589</v>
      </c>
      <c r="F270" s="80"/>
      <c r="G270" s="91">
        <v>1.8628219797982836E-5</v>
      </c>
      <c r="H270" s="63"/>
      <c r="I270" s="61">
        <v>6556</v>
      </c>
      <c r="J270" s="63"/>
      <c r="K270" s="61">
        <v>5632</v>
      </c>
      <c r="L270" s="80"/>
      <c r="M270" s="91">
        <v>4.6684887449985283E-6</v>
      </c>
      <c r="N270" s="80"/>
      <c r="O270" s="61">
        <v>1698</v>
      </c>
      <c r="P270" s="63"/>
      <c r="Q270" s="61">
        <v>6944</v>
      </c>
      <c r="R270" s="61">
        <v>6556</v>
      </c>
      <c r="S270" s="61">
        <v>6186</v>
      </c>
      <c r="T270" s="61">
        <v>5964</v>
      </c>
      <c r="U270" s="61">
        <v>6556</v>
      </c>
      <c r="V270" s="61">
        <v>7243</v>
      </c>
      <c r="W270" s="63"/>
    </row>
    <row r="271" spans="1:23" x14ac:dyDescent="0.25">
      <c r="A271" s="68">
        <v>844</v>
      </c>
      <c r="B271" s="63"/>
      <c r="C271" s="78" t="s">
        <v>286</v>
      </c>
      <c r="D271" s="80"/>
      <c r="E271" s="61">
        <v>91397.968867171803</v>
      </c>
      <c r="F271" s="80"/>
      <c r="G271" s="91">
        <v>7.5998427112883987E-5</v>
      </c>
      <c r="H271" s="63"/>
      <c r="I271" s="61">
        <v>26744</v>
      </c>
      <c r="J271" s="63"/>
      <c r="K271" s="61">
        <v>21723</v>
      </c>
      <c r="L271" s="80"/>
      <c r="M271" s="91">
        <v>1.8006672764134061E-5</v>
      </c>
      <c r="N271" s="80"/>
      <c r="O271" s="61">
        <v>6545</v>
      </c>
      <c r="P271" s="63"/>
      <c r="Q271" s="61">
        <v>28325</v>
      </c>
      <c r="R271" s="61">
        <v>26744</v>
      </c>
      <c r="S271" s="61">
        <v>25235</v>
      </c>
      <c r="T271" s="61">
        <v>24329</v>
      </c>
      <c r="U271" s="61">
        <v>26744</v>
      </c>
      <c r="V271" s="61">
        <v>29545</v>
      </c>
      <c r="W271" s="63"/>
    </row>
    <row r="272" spans="1:23" x14ac:dyDescent="0.25">
      <c r="A272" s="68">
        <v>845</v>
      </c>
      <c r="B272" s="63"/>
      <c r="C272" s="78" t="s">
        <v>287</v>
      </c>
      <c r="D272" s="80"/>
      <c r="E272" s="61">
        <v>0</v>
      </c>
      <c r="F272" s="80"/>
      <c r="G272" s="91">
        <v>0</v>
      </c>
      <c r="H272" s="63"/>
      <c r="I272" s="61">
        <v>0</v>
      </c>
      <c r="J272" s="63"/>
      <c r="K272" s="61">
        <v>0</v>
      </c>
      <c r="L272" s="80"/>
      <c r="M272" s="91">
        <v>0</v>
      </c>
      <c r="N272" s="80"/>
      <c r="O272" s="61">
        <v>0</v>
      </c>
      <c r="P272" s="63"/>
      <c r="Q272" s="61">
        <v>0</v>
      </c>
      <c r="R272" s="61">
        <v>0</v>
      </c>
      <c r="S272" s="61">
        <v>0</v>
      </c>
      <c r="T272" s="61">
        <v>0</v>
      </c>
      <c r="U272" s="61">
        <v>0</v>
      </c>
      <c r="V272" s="61">
        <v>0</v>
      </c>
      <c r="W272" s="63"/>
    </row>
    <row r="273" spans="1:23" x14ac:dyDescent="0.25">
      <c r="A273" s="68">
        <v>847</v>
      </c>
      <c r="B273" s="63"/>
      <c r="C273" s="78" t="s">
        <v>288</v>
      </c>
      <c r="D273" s="80"/>
      <c r="E273" s="61">
        <v>8544.1750900649131</v>
      </c>
      <c r="F273" s="80"/>
      <c r="G273" s="91">
        <v>7.1045765663097536E-6</v>
      </c>
      <c r="H273" s="63"/>
      <c r="I273" s="61">
        <v>2501</v>
      </c>
      <c r="J273" s="63"/>
      <c r="K273" s="61">
        <v>1432</v>
      </c>
      <c r="L273" s="80"/>
      <c r="M273" s="91">
        <v>1.1870163144243416E-6</v>
      </c>
      <c r="N273" s="80"/>
      <c r="O273" s="61">
        <v>431</v>
      </c>
      <c r="P273" s="63"/>
      <c r="Q273" s="61">
        <v>2649</v>
      </c>
      <c r="R273" s="61">
        <v>2501</v>
      </c>
      <c r="S273" s="61">
        <v>2360</v>
      </c>
      <c r="T273" s="61">
        <v>2275</v>
      </c>
      <c r="U273" s="61">
        <v>2501</v>
      </c>
      <c r="V273" s="61">
        <v>2763</v>
      </c>
      <c r="W273" s="63"/>
    </row>
    <row r="274" spans="1:23" x14ac:dyDescent="0.25">
      <c r="A274" s="68">
        <v>848</v>
      </c>
      <c r="B274" s="63"/>
      <c r="C274" s="78" t="s">
        <v>289</v>
      </c>
      <c r="D274" s="80"/>
      <c r="E274" s="61">
        <v>7312821.6762270899</v>
      </c>
      <c r="F274" s="80"/>
      <c r="G274" s="91">
        <v>6.0806925147094898E-3</v>
      </c>
      <c r="H274" s="63"/>
      <c r="I274" s="61">
        <v>2139913</v>
      </c>
      <c r="J274" s="63"/>
      <c r="K274" s="61">
        <v>7099281</v>
      </c>
      <c r="L274" s="80"/>
      <c r="M274" s="91">
        <v>5.8847502567616998E-3</v>
      </c>
      <c r="N274" s="80"/>
      <c r="O274" s="61">
        <v>2138613</v>
      </c>
      <c r="P274" s="63"/>
      <c r="Q274" s="61">
        <v>2266419</v>
      </c>
      <c r="R274" s="61">
        <v>2139913</v>
      </c>
      <c r="S274" s="61">
        <v>2019164</v>
      </c>
      <c r="T274" s="61">
        <v>1946717</v>
      </c>
      <c r="U274" s="61">
        <v>2139913</v>
      </c>
      <c r="V274" s="61">
        <v>2364036</v>
      </c>
      <c r="W274" s="63"/>
    </row>
    <row r="275" spans="1:23" x14ac:dyDescent="0.25">
      <c r="A275" s="68">
        <v>850</v>
      </c>
      <c r="B275" s="63"/>
      <c r="C275" s="78" t="s">
        <v>290</v>
      </c>
      <c r="D275" s="80"/>
      <c r="E275" s="61">
        <v>0</v>
      </c>
      <c r="F275" s="80"/>
      <c r="G275" s="91">
        <v>0</v>
      </c>
      <c r="H275" s="63"/>
      <c r="I275" s="61">
        <v>0</v>
      </c>
      <c r="J275" s="63"/>
      <c r="K275" s="61">
        <v>0</v>
      </c>
      <c r="L275" s="80"/>
      <c r="M275" s="91">
        <v>0</v>
      </c>
      <c r="N275" s="80"/>
      <c r="O275" s="61">
        <v>0</v>
      </c>
      <c r="P275" s="63"/>
      <c r="Q275" s="61">
        <v>0</v>
      </c>
      <c r="R275" s="61">
        <v>0</v>
      </c>
      <c r="S275" s="61">
        <v>0</v>
      </c>
      <c r="T275" s="61">
        <v>0</v>
      </c>
      <c r="U275" s="61">
        <v>0</v>
      </c>
      <c r="V275" s="61">
        <v>0</v>
      </c>
      <c r="W275" s="63"/>
    </row>
    <row r="276" spans="1:23" x14ac:dyDescent="0.25">
      <c r="A276" s="68">
        <v>851</v>
      </c>
      <c r="B276" s="63"/>
      <c r="C276" s="78" t="s">
        <v>291</v>
      </c>
      <c r="D276" s="80"/>
      <c r="E276" s="61">
        <v>174693.63347639301</v>
      </c>
      <c r="F276" s="80"/>
      <c r="G276" s="91">
        <v>1.4525969816829416E-4</v>
      </c>
      <c r="H276" s="63"/>
      <c r="I276" s="61">
        <v>51122</v>
      </c>
      <c r="J276" s="63"/>
      <c r="K276" s="61">
        <v>209060</v>
      </c>
      <c r="L276" s="80"/>
      <c r="M276" s="91">
        <v>1.7329443484186653E-4</v>
      </c>
      <c r="N276" s="80"/>
      <c r="O276" s="61">
        <v>62977</v>
      </c>
      <c r="P276" s="63"/>
      <c r="Q276" s="61">
        <v>54144</v>
      </c>
      <c r="R276" s="61">
        <v>51122</v>
      </c>
      <c r="S276" s="61">
        <v>48237</v>
      </c>
      <c r="T276" s="61">
        <v>46507</v>
      </c>
      <c r="U276" s="61">
        <v>51122</v>
      </c>
      <c r="V276" s="61">
        <v>56476</v>
      </c>
      <c r="W276" s="63"/>
    </row>
    <row r="277" spans="1:23" x14ac:dyDescent="0.25">
      <c r="A277" s="68">
        <v>852</v>
      </c>
      <c r="B277" s="63"/>
      <c r="C277" s="78" t="s">
        <v>292</v>
      </c>
      <c r="D277" s="80"/>
      <c r="E277" s="61">
        <v>241479.39699479769</v>
      </c>
      <c r="F277" s="80"/>
      <c r="G277" s="91">
        <v>2.0079280293901555E-4</v>
      </c>
      <c r="H277" s="63"/>
      <c r="I277" s="61">
        <v>70661</v>
      </c>
      <c r="J277" s="63"/>
      <c r="K277" s="61">
        <v>253902</v>
      </c>
      <c r="L277" s="80"/>
      <c r="M277" s="91">
        <v>2.1046495549229693E-4</v>
      </c>
      <c r="N277" s="80"/>
      <c r="O277" s="61">
        <v>76489</v>
      </c>
      <c r="P277" s="63"/>
      <c r="Q277" s="61">
        <v>74838</v>
      </c>
      <c r="R277" s="61">
        <v>70661</v>
      </c>
      <c r="S277" s="61">
        <v>66674</v>
      </c>
      <c r="T277" s="61">
        <v>64282</v>
      </c>
      <c r="U277" s="61">
        <v>70661</v>
      </c>
      <c r="V277" s="61">
        <v>78062</v>
      </c>
      <c r="W277" s="63"/>
    </row>
    <row r="278" spans="1:23" x14ac:dyDescent="0.25">
      <c r="A278" s="68">
        <v>853</v>
      </c>
      <c r="B278" s="63"/>
      <c r="C278" s="78" t="s">
        <v>293</v>
      </c>
      <c r="D278" s="80"/>
      <c r="E278" s="61">
        <v>0</v>
      </c>
      <c r="F278" s="80"/>
      <c r="G278" s="91">
        <v>0</v>
      </c>
      <c r="H278" s="63"/>
      <c r="I278" s="61">
        <v>0</v>
      </c>
      <c r="J278" s="63"/>
      <c r="K278" s="61">
        <v>0</v>
      </c>
      <c r="L278" s="80"/>
      <c r="M278" s="91">
        <v>0</v>
      </c>
      <c r="N278" s="80"/>
      <c r="O278" s="61">
        <v>0</v>
      </c>
      <c r="P278" s="63"/>
      <c r="Q278" s="61">
        <v>0</v>
      </c>
      <c r="R278" s="61">
        <v>0</v>
      </c>
      <c r="S278" s="61">
        <v>0</v>
      </c>
      <c r="T278" s="61">
        <v>0</v>
      </c>
      <c r="U278" s="61">
        <v>0</v>
      </c>
      <c r="V278" s="61">
        <v>0</v>
      </c>
      <c r="W278" s="63"/>
    </row>
    <row r="279" spans="1:23" x14ac:dyDescent="0.25">
      <c r="A279" s="68">
        <v>856</v>
      </c>
      <c r="B279" s="63"/>
      <c r="C279" s="78" t="s">
        <v>427</v>
      </c>
      <c r="D279" s="80"/>
      <c r="E279" s="61">
        <v>49410.197297400533</v>
      </c>
      <c r="F279" s="80"/>
      <c r="G279" s="91">
        <v>4.1085128307358503E-5</v>
      </c>
      <c r="H279" s="63"/>
      <c r="I279" s="61">
        <v>14458</v>
      </c>
      <c r="J279" s="63"/>
      <c r="K279" s="61">
        <v>0</v>
      </c>
      <c r="L279" s="80"/>
      <c r="M279" s="91">
        <v>1E-14</v>
      </c>
      <c r="N279" s="80"/>
      <c r="O279" s="61">
        <v>0</v>
      </c>
      <c r="P279" s="63"/>
      <c r="Q279" s="61">
        <v>15313</v>
      </c>
      <c r="R279" s="61">
        <v>14458</v>
      </c>
      <c r="S279" s="61">
        <v>13642</v>
      </c>
      <c r="T279" s="61">
        <v>13153</v>
      </c>
      <c r="U279" s="61">
        <v>14458</v>
      </c>
      <c r="V279" s="61">
        <v>15972</v>
      </c>
      <c r="W279" s="63"/>
    </row>
    <row r="280" spans="1:23" x14ac:dyDescent="0.25">
      <c r="A280" s="68">
        <v>859</v>
      </c>
      <c r="B280" s="63"/>
      <c r="C280" s="78" t="s">
        <v>294</v>
      </c>
      <c r="D280" s="80"/>
      <c r="E280" s="61">
        <v>0</v>
      </c>
      <c r="F280" s="80"/>
      <c r="G280" s="91">
        <v>0</v>
      </c>
      <c r="H280" s="63"/>
      <c r="I280" s="61">
        <v>0</v>
      </c>
      <c r="J280" s="63"/>
      <c r="K280" s="61">
        <v>0</v>
      </c>
      <c r="L280" s="80"/>
      <c r="M280" s="91">
        <v>0</v>
      </c>
      <c r="N280" s="80"/>
      <c r="O280" s="61">
        <v>0</v>
      </c>
      <c r="P280" s="63"/>
      <c r="Q280" s="61">
        <v>0</v>
      </c>
      <c r="R280" s="61">
        <v>0</v>
      </c>
      <c r="S280" s="61">
        <v>0</v>
      </c>
      <c r="T280" s="61">
        <v>0</v>
      </c>
      <c r="U280" s="61">
        <v>0</v>
      </c>
      <c r="V280" s="61">
        <v>0</v>
      </c>
      <c r="W280" s="63"/>
    </row>
    <row r="281" spans="1:23" x14ac:dyDescent="0.25">
      <c r="A281" s="68">
        <v>861</v>
      </c>
      <c r="B281" s="63"/>
      <c r="C281" s="78" t="s">
        <v>295</v>
      </c>
      <c r="D281" s="80"/>
      <c r="E281" s="61">
        <v>0</v>
      </c>
      <c r="F281" s="80"/>
      <c r="G281" s="91">
        <v>0</v>
      </c>
      <c r="H281" s="63"/>
      <c r="I281" s="61">
        <v>0</v>
      </c>
      <c r="J281" s="63"/>
      <c r="K281" s="61">
        <v>0</v>
      </c>
      <c r="L281" s="80"/>
      <c r="M281" s="91">
        <v>0</v>
      </c>
      <c r="N281" s="80"/>
      <c r="O281" s="61">
        <v>0</v>
      </c>
      <c r="P281" s="63"/>
      <c r="Q281" s="61">
        <v>0</v>
      </c>
      <c r="R281" s="61">
        <v>0</v>
      </c>
      <c r="S281" s="61">
        <v>0</v>
      </c>
      <c r="T281" s="61">
        <v>0</v>
      </c>
      <c r="U281" s="61">
        <v>0</v>
      </c>
      <c r="V281" s="61">
        <v>0</v>
      </c>
      <c r="W281" s="63"/>
    </row>
    <row r="282" spans="1:23" x14ac:dyDescent="0.25">
      <c r="A282" s="68">
        <v>862</v>
      </c>
      <c r="B282" s="63"/>
      <c r="C282" s="78" t="s">
        <v>296</v>
      </c>
      <c r="D282" s="80"/>
      <c r="E282" s="61">
        <v>0</v>
      </c>
      <c r="F282" s="80"/>
      <c r="G282" s="91">
        <v>0</v>
      </c>
      <c r="H282" s="63"/>
      <c r="I282" s="61">
        <v>0</v>
      </c>
      <c r="J282" s="63"/>
      <c r="K282" s="61">
        <v>0</v>
      </c>
      <c r="L282" s="80"/>
      <c r="M282" s="91">
        <v>0</v>
      </c>
      <c r="N282" s="80"/>
      <c r="O282" s="61">
        <v>0</v>
      </c>
      <c r="P282" s="63"/>
      <c r="Q282" s="61">
        <v>0</v>
      </c>
      <c r="R282" s="61">
        <v>0</v>
      </c>
      <c r="S282" s="61">
        <v>0</v>
      </c>
      <c r="T282" s="61">
        <v>0</v>
      </c>
      <c r="U282" s="61">
        <v>0</v>
      </c>
      <c r="V282" s="61">
        <v>0</v>
      </c>
      <c r="W282" s="63"/>
    </row>
    <row r="283" spans="1:23" x14ac:dyDescent="0.25">
      <c r="A283" s="68">
        <v>863</v>
      </c>
      <c r="B283" s="63"/>
      <c r="C283" s="78" t="s">
        <v>297</v>
      </c>
      <c r="D283" s="80"/>
      <c r="E283" s="61">
        <v>0</v>
      </c>
      <c r="F283" s="80"/>
      <c r="G283" s="91">
        <v>0</v>
      </c>
      <c r="H283" s="63"/>
      <c r="I283" s="61">
        <v>0</v>
      </c>
      <c r="J283" s="63"/>
      <c r="K283" s="61">
        <v>0</v>
      </c>
      <c r="L283" s="80"/>
      <c r="M283" s="91">
        <v>0</v>
      </c>
      <c r="N283" s="80"/>
      <c r="O283" s="61">
        <v>0</v>
      </c>
      <c r="P283" s="63"/>
      <c r="Q283" s="61">
        <v>0</v>
      </c>
      <c r="R283" s="61">
        <v>0</v>
      </c>
      <c r="S283" s="61">
        <v>0</v>
      </c>
      <c r="T283" s="61">
        <v>0</v>
      </c>
      <c r="U283" s="61">
        <v>0</v>
      </c>
      <c r="V283" s="61">
        <v>0</v>
      </c>
      <c r="W283" s="63"/>
    </row>
    <row r="284" spans="1:23" x14ac:dyDescent="0.25">
      <c r="A284" s="68">
        <v>864</v>
      </c>
      <c r="B284" s="63"/>
      <c r="C284" s="78" t="s">
        <v>298</v>
      </c>
      <c r="D284" s="80"/>
      <c r="E284" s="61">
        <v>0</v>
      </c>
      <c r="F284" s="80"/>
      <c r="G284" s="91">
        <v>0</v>
      </c>
      <c r="H284" s="63"/>
      <c r="I284" s="61">
        <v>0</v>
      </c>
      <c r="J284" s="63"/>
      <c r="K284" s="61">
        <v>0</v>
      </c>
      <c r="L284" s="80"/>
      <c r="M284" s="91">
        <v>0</v>
      </c>
      <c r="N284" s="80"/>
      <c r="O284" s="61">
        <v>0</v>
      </c>
      <c r="P284" s="63"/>
      <c r="Q284" s="61">
        <v>0</v>
      </c>
      <c r="R284" s="61">
        <v>0</v>
      </c>
      <c r="S284" s="61">
        <v>0</v>
      </c>
      <c r="T284" s="61">
        <v>0</v>
      </c>
      <c r="U284" s="61">
        <v>0</v>
      </c>
      <c r="V284" s="61">
        <v>0</v>
      </c>
      <c r="W284" s="63"/>
    </row>
    <row r="285" spans="1:23" x14ac:dyDescent="0.25">
      <c r="A285" s="68">
        <v>865</v>
      </c>
      <c r="B285" s="63"/>
      <c r="C285" s="78" t="s">
        <v>299</v>
      </c>
      <c r="D285" s="80"/>
      <c r="E285" s="61">
        <v>0</v>
      </c>
      <c r="F285" s="80"/>
      <c r="G285" s="91">
        <v>0</v>
      </c>
      <c r="H285" s="63"/>
      <c r="I285" s="61">
        <v>0</v>
      </c>
      <c r="J285" s="63"/>
      <c r="K285" s="61">
        <v>0</v>
      </c>
      <c r="L285" s="80"/>
      <c r="M285" s="91">
        <v>0</v>
      </c>
      <c r="N285" s="80"/>
      <c r="O285" s="61">
        <v>0</v>
      </c>
      <c r="P285" s="63"/>
      <c r="Q285" s="61">
        <v>0</v>
      </c>
      <c r="R285" s="61">
        <v>0</v>
      </c>
      <c r="S285" s="61">
        <v>0</v>
      </c>
      <c r="T285" s="61">
        <v>0</v>
      </c>
      <c r="U285" s="61">
        <v>0</v>
      </c>
      <c r="V285" s="61">
        <v>0</v>
      </c>
      <c r="W285" s="63"/>
    </row>
    <row r="286" spans="1:23" x14ac:dyDescent="0.25">
      <c r="A286" s="68">
        <v>866</v>
      </c>
      <c r="B286" s="63"/>
      <c r="C286" s="78" t="s">
        <v>300</v>
      </c>
      <c r="D286" s="80"/>
      <c r="E286" s="61">
        <v>0</v>
      </c>
      <c r="F286" s="80"/>
      <c r="G286" s="91">
        <v>0</v>
      </c>
      <c r="H286" s="63"/>
      <c r="I286" s="61">
        <v>0</v>
      </c>
      <c r="J286" s="63"/>
      <c r="K286" s="61">
        <v>0</v>
      </c>
      <c r="L286" s="80"/>
      <c r="M286" s="91">
        <v>0</v>
      </c>
      <c r="N286" s="80"/>
      <c r="O286" s="61">
        <v>0</v>
      </c>
      <c r="P286" s="63"/>
      <c r="Q286" s="61">
        <v>0</v>
      </c>
      <c r="R286" s="61">
        <v>0</v>
      </c>
      <c r="S286" s="61">
        <v>0</v>
      </c>
      <c r="T286" s="61">
        <v>0</v>
      </c>
      <c r="U286" s="61">
        <v>0</v>
      </c>
      <c r="V286" s="61">
        <v>0</v>
      </c>
      <c r="W286" s="63"/>
    </row>
    <row r="287" spans="1:23" x14ac:dyDescent="0.25">
      <c r="A287" s="68">
        <v>867</v>
      </c>
      <c r="B287" s="63"/>
      <c r="C287" s="78" t="s">
        <v>301</v>
      </c>
      <c r="D287" s="80"/>
      <c r="E287" s="61">
        <v>0</v>
      </c>
      <c r="F287" s="80"/>
      <c r="G287" s="91">
        <v>0</v>
      </c>
      <c r="H287" s="63"/>
      <c r="I287" s="61">
        <v>0</v>
      </c>
      <c r="J287" s="63"/>
      <c r="K287" s="61">
        <v>0</v>
      </c>
      <c r="L287" s="80"/>
      <c r="M287" s="91">
        <v>0</v>
      </c>
      <c r="N287" s="80"/>
      <c r="O287" s="61">
        <v>0</v>
      </c>
      <c r="P287" s="63"/>
      <c r="Q287" s="61">
        <v>0</v>
      </c>
      <c r="R287" s="61">
        <v>0</v>
      </c>
      <c r="S287" s="61">
        <v>0</v>
      </c>
      <c r="T287" s="61">
        <v>0</v>
      </c>
      <c r="U287" s="61">
        <v>0</v>
      </c>
      <c r="V287" s="61">
        <v>0</v>
      </c>
      <c r="W287" s="63"/>
    </row>
    <row r="288" spans="1:23" x14ac:dyDescent="0.25">
      <c r="A288" s="68">
        <v>868</v>
      </c>
      <c r="B288" s="63"/>
      <c r="C288" s="78" t="s">
        <v>302</v>
      </c>
      <c r="D288" s="80"/>
      <c r="E288" s="61">
        <v>0</v>
      </c>
      <c r="F288" s="80"/>
      <c r="G288" s="91">
        <v>0</v>
      </c>
      <c r="H288" s="63"/>
      <c r="I288" s="61">
        <v>0</v>
      </c>
      <c r="J288" s="63"/>
      <c r="K288" s="61">
        <v>0</v>
      </c>
      <c r="L288" s="80"/>
      <c r="M288" s="91">
        <v>0</v>
      </c>
      <c r="N288" s="80"/>
      <c r="O288" s="61">
        <v>0</v>
      </c>
      <c r="P288" s="63"/>
      <c r="Q288" s="61">
        <v>0</v>
      </c>
      <c r="R288" s="61">
        <v>0</v>
      </c>
      <c r="S288" s="61">
        <v>0</v>
      </c>
      <c r="T288" s="61">
        <v>0</v>
      </c>
      <c r="U288" s="61">
        <v>0</v>
      </c>
      <c r="V288" s="61">
        <v>0</v>
      </c>
      <c r="W288" s="63"/>
    </row>
    <row r="289" spans="1:23" x14ac:dyDescent="0.25">
      <c r="A289" s="68">
        <v>869</v>
      </c>
      <c r="B289" s="63"/>
      <c r="C289" s="78" t="s">
        <v>303</v>
      </c>
      <c r="D289" s="80"/>
      <c r="E289" s="61">
        <v>0</v>
      </c>
      <c r="F289" s="80"/>
      <c r="G289" s="91">
        <v>0</v>
      </c>
      <c r="H289" s="63"/>
      <c r="I289" s="61">
        <v>0</v>
      </c>
      <c r="J289" s="63"/>
      <c r="K289" s="61">
        <v>0</v>
      </c>
      <c r="L289" s="80"/>
      <c r="M289" s="91">
        <v>0</v>
      </c>
      <c r="N289" s="80"/>
      <c r="O289" s="61">
        <v>0</v>
      </c>
      <c r="P289" s="63"/>
      <c r="Q289" s="61">
        <v>0</v>
      </c>
      <c r="R289" s="61">
        <v>0</v>
      </c>
      <c r="S289" s="61">
        <v>0</v>
      </c>
      <c r="T289" s="61">
        <v>0</v>
      </c>
      <c r="U289" s="61">
        <v>0</v>
      </c>
      <c r="V289" s="61">
        <v>0</v>
      </c>
      <c r="W289" s="63"/>
    </row>
    <row r="290" spans="1:23" x14ac:dyDescent="0.25">
      <c r="A290" s="68">
        <v>876</v>
      </c>
      <c r="B290" s="63"/>
      <c r="C290" s="78" t="s">
        <v>421</v>
      </c>
      <c r="D290" s="80"/>
      <c r="E290" s="61">
        <v>46227.723054286325</v>
      </c>
      <c r="F290" s="80"/>
      <c r="G290" s="91">
        <v>3.8438865597128649E-5</v>
      </c>
      <c r="H290" s="63"/>
      <c r="I290" s="61">
        <v>13527</v>
      </c>
      <c r="J290" s="63"/>
      <c r="K290" s="61">
        <v>14181</v>
      </c>
      <c r="L290" s="80"/>
      <c r="M290" s="91">
        <v>1.1754942985231556E-5</v>
      </c>
      <c r="N290" s="80"/>
      <c r="O290" s="61">
        <v>4273</v>
      </c>
      <c r="P290" s="63"/>
      <c r="Q290" s="61">
        <v>14327</v>
      </c>
      <c r="R290" s="61">
        <v>13527</v>
      </c>
      <c r="S290" s="61">
        <v>12764</v>
      </c>
      <c r="T290" s="61">
        <v>12306</v>
      </c>
      <c r="U290" s="61">
        <v>13527</v>
      </c>
      <c r="V290" s="61">
        <v>14944</v>
      </c>
      <c r="W290" s="63"/>
    </row>
    <row r="291" spans="1:23" x14ac:dyDescent="0.25">
      <c r="A291" s="68">
        <v>879</v>
      </c>
      <c r="B291" s="63"/>
      <c r="C291" s="78" t="s">
        <v>304</v>
      </c>
      <c r="D291" s="80"/>
      <c r="E291" s="61">
        <v>0</v>
      </c>
      <c r="F291" s="80"/>
      <c r="G291" s="91">
        <v>0</v>
      </c>
      <c r="H291" s="63"/>
      <c r="I291" s="61">
        <v>0</v>
      </c>
      <c r="J291" s="63"/>
      <c r="K291" s="61">
        <v>0</v>
      </c>
      <c r="L291" s="80"/>
      <c r="M291" s="91">
        <v>0</v>
      </c>
      <c r="N291" s="80"/>
      <c r="O291" s="61">
        <v>0</v>
      </c>
      <c r="P291" s="63"/>
      <c r="Q291" s="61">
        <v>0</v>
      </c>
      <c r="R291" s="61">
        <v>0</v>
      </c>
      <c r="S291" s="61">
        <v>0</v>
      </c>
      <c r="T291" s="61">
        <v>0</v>
      </c>
      <c r="U291" s="61">
        <v>0</v>
      </c>
      <c r="V291" s="61">
        <v>0</v>
      </c>
      <c r="W291" s="63"/>
    </row>
    <row r="292" spans="1:23" x14ac:dyDescent="0.25">
      <c r="A292" s="68">
        <v>882</v>
      </c>
      <c r="B292" s="63"/>
      <c r="C292" s="78" t="s">
        <v>422</v>
      </c>
      <c r="D292" s="80"/>
      <c r="E292" s="61">
        <v>39353.618859235277</v>
      </c>
      <c r="F292" s="80"/>
      <c r="G292" s="91">
        <v>3.2722971544896606E-5</v>
      </c>
      <c r="H292" s="63"/>
      <c r="I292" s="61">
        <v>11515</v>
      </c>
      <c r="J292" s="63"/>
      <c r="K292" s="61">
        <v>2864</v>
      </c>
      <c r="L292" s="80"/>
      <c r="M292" s="91">
        <v>2.3740326288486832E-6</v>
      </c>
      <c r="N292" s="80"/>
      <c r="O292" s="61">
        <v>863</v>
      </c>
      <c r="P292" s="63"/>
      <c r="Q292" s="61">
        <v>12196</v>
      </c>
      <c r="R292" s="61">
        <v>11515</v>
      </c>
      <c r="S292" s="61">
        <v>10865</v>
      </c>
      <c r="T292" s="61">
        <v>10475</v>
      </c>
      <c r="U292" s="61">
        <v>11515</v>
      </c>
      <c r="V292" s="61">
        <v>12721</v>
      </c>
      <c r="W292" s="63"/>
    </row>
    <row r="293" spans="1:23" x14ac:dyDescent="0.25">
      <c r="A293" s="68">
        <v>902</v>
      </c>
      <c r="B293" s="63"/>
      <c r="C293" s="78" t="s">
        <v>428</v>
      </c>
      <c r="D293" s="80"/>
      <c r="E293" s="61">
        <v>73981.228318629757</v>
      </c>
      <c r="F293" s="80"/>
      <c r="G293" s="91">
        <v>6.1516213738470484E-5</v>
      </c>
      <c r="H293" s="63"/>
      <c r="I293" s="61">
        <v>21651</v>
      </c>
      <c r="J293" s="63"/>
      <c r="K293" s="61">
        <v>0</v>
      </c>
      <c r="L293" s="80"/>
      <c r="M293" s="91">
        <v>1E-14</v>
      </c>
      <c r="N293" s="80"/>
      <c r="O293" s="61">
        <v>0</v>
      </c>
      <c r="P293" s="63"/>
      <c r="Q293" s="61">
        <v>22931</v>
      </c>
      <c r="R293" s="61">
        <v>21651</v>
      </c>
      <c r="S293" s="61">
        <v>20429</v>
      </c>
      <c r="T293" s="61">
        <v>19696</v>
      </c>
      <c r="U293" s="61">
        <v>21651</v>
      </c>
      <c r="V293" s="61">
        <v>23919</v>
      </c>
      <c r="W293" s="63"/>
    </row>
    <row r="294" spans="1:23" x14ac:dyDescent="0.25">
      <c r="A294" s="68">
        <v>903</v>
      </c>
      <c r="B294" s="63"/>
      <c r="C294" s="78" t="s">
        <v>429</v>
      </c>
      <c r="D294" s="80"/>
      <c r="E294" s="61">
        <v>172158.90170308275</v>
      </c>
      <c r="F294" s="80"/>
      <c r="G294" s="91">
        <v>1.4315204052215338E-4</v>
      </c>
      <c r="H294" s="63"/>
      <c r="I294" s="61">
        <v>50377</v>
      </c>
      <c r="J294" s="63"/>
      <c r="K294" s="61">
        <v>0</v>
      </c>
      <c r="L294" s="80"/>
      <c r="M294" s="91">
        <v>1E-14</v>
      </c>
      <c r="N294" s="80"/>
      <c r="O294" s="61">
        <v>0</v>
      </c>
      <c r="P294" s="63"/>
      <c r="Q294" s="61">
        <v>53355</v>
      </c>
      <c r="R294" s="61">
        <v>50377</v>
      </c>
      <c r="S294" s="61">
        <v>47534</v>
      </c>
      <c r="T294" s="61">
        <v>45829</v>
      </c>
      <c r="U294" s="61">
        <v>50377</v>
      </c>
      <c r="V294" s="61">
        <v>55653</v>
      </c>
      <c r="W294" s="63"/>
    </row>
    <row r="295" spans="1:23" x14ac:dyDescent="0.25">
      <c r="A295" s="68">
        <v>911</v>
      </c>
      <c r="B295" s="63"/>
      <c r="C295" s="78" t="s">
        <v>305</v>
      </c>
      <c r="D295" s="80"/>
      <c r="E295" s="61">
        <v>0</v>
      </c>
      <c r="F295" s="80"/>
      <c r="G295" s="91">
        <v>0</v>
      </c>
      <c r="H295" s="63"/>
      <c r="I295" s="61">
        <v>0</v>
      </c>
      <c r="J295" s="63"/>
      <c r="K295" s="61">
        <v>0</v>
      </c>
      <c r="L295" s="80"/>
      <c r="M295" s="91">
        <v>0</v>
      </c>
      <c r="N295" s="80"/>
      <c r="O295" s="61">
        <v>0</v>
      </c>
      <c r="P295" s="63"/>
      <c r="Q295" s="61">
        <v>0</v>
      </c>
      <c r="R295" s="61">
        <v>0</v>
      </c>
      <c r="S295" s="61">
        <v>0</v>
      </c>
      <c r="T295" s="61">
        <v>0</v>
      </c>
      <c r="U295" s="61">
        <v>0</v>
      </c>
      <c r="V295" s="61">
        <v>0</v>
      </c>
      <c r="W295" s="63"/>
    </row>
    <row r="296" spans="1:23" x14ac:dyDescent="0.25">
      <c r="A296" s="68">
        <v>912</v>
      </c>
      <c r="B296" s="63"/>
      <c r="C296" s="78" t="s">
        <v>306</v>
      </c>
      <c r="D296" s="80"/>
      <c r="E296" s="61">
        <v>2455076.5218065432</v>
      </c>
      <c r="F296" s="80"/>
      <c r="G296" s="91">
        <v>2.0414234190502187E-3</v>
      </c>
      <c r="H296" s="63"/>
      <c r="I296" s="61">
        <v>718417</v>
      </c>
      <c r="J296" s="63"/>
      <c r="K296" s="61">
        <v>2364953</v>
      </c>
      <c r="L296" s="80"/>
      <c r="M296" s="91">
        <v>1.9603615878818368E-3</v>
      </c>
      <c r="N296" s="80"/>
      <c r="O296" s="61">
        <v>712423</v>
      </c>
      <c r="P296" s="63"/>
      <c r="Q296" s="61">
        <v>760888</v>
      </c>
      <c r="R296" s="61">
        <v>718417</v>
      </c>
      <c r="S296" s="61">
        <v>677879</v>
      </c>
      <c r="T296" s="61">
        <v>653557</v>
      </c>
      <c r="U296" s="61">
        <v>718417</v>
      </c>
      <c r="V296" s="61">
        <v>793660</v>
      </c>
      <c r="W296" s="63"/>
    </row>
    <row r="297" spans="1:23" x14ac:dyDescent="0.25">
      <c r="A297" s="68">
        <v>913</v>
      </c>
      <c r="B297" s="63"/>
      <c r="C297" s="78" t="s">
        <v>307</v>
      </c>
      <c r="D297" s="80"/>
      <c r="E297" s="61">
        <v>8544.1750900649131</v>
      </c>
      <c r="F297" s="80"/>
      <c r="G297" s="91">
        <v>7.1045765663097536E-6</v>
      </c>
      <c r="H297" s="63"/>
      <c r="I297" s="61">
        <v>2497</v>
      </c>
      <c r="J297" s="63"/>
      <c r="K297" s="61">
        <v>23609</v>
      </c>
      <c r="L297" s="80"/>
      <c r="M297" s="91">
        <v>1.9570019669863327E-5</v>
      </c>
      <c r="N297" s="80"/>
      <c r="O297" s="61">
        <v>7116</v>
      </c>
      <c r="P297" s="63"/>
      <c r="Q297" s="61">
        <v>2645</v>
      </c>
      <c r="R297" s="61">
        <v>2497</v>
      </c>
      <c r="S297" s="61">
        <v>2356</v>
      </c>
      <c r="T297" s="61">
        <v>2272</v>
      </c>
      <c r="U297" s="61">
        <v>2497</v>
      </c>
      <c r="V297" s="61">
        <v>2759</v>
      </c>
      <c r="W297" s="63"/>
    </row>
    <row r="298" spans="1:23" x14ac:dyDescent="0.25">
      <c r="A298" s="68">
        <v>916</v>
      </c>
      <c r="B298" s="63"/>
      <c r="C298" s="78" t="s">
        <v>308</v>
      </c>
      <c r="D298" s="80"/>
      <c r="E298" s="61">
        <v>0</v>
      </c>
      <c r="F298" s="80"/>
      <c r="G298" s="91">
        <v>0</v>
      </c>
      <c r="H298" s="63"/>
      <c r="I298" s="61">
        <v>0</v>
      </c>
      <c r="J298" s="63"/>
      <c r="K298" s="61">
        <v>0</v>
      </c>
      <c r="L298" s="80"/>
      <c r="M298" s="91">
        <v>0</v>
      </c>
      <c r="N298" s="80"/>
      <c r="O298" s="61">
        <v>0</v>
      </c>
      <c r="P298" s="63"/>
      <c r="Q298" s="61">
        <v>0</v>
      </c>
      <c r="R298" s="61">
        <v>0</v>
      </c>
      <c r="S298" s="61">
        <v>0</v>
      </c>
      <c r="T298" s="61">
        <v>0</v>
      </c>
      <c r="U298" s="61">
        <v>0</v>
      </c>
      <c r="V298" s="61">
        <v>0</v>
      </c>
      <c r="W298" s="63"/>
    </row>
    <row r="299" spans="1:23" x14ac:dyDescent="0.25">
      <c r="A299" s="68">
        <v>920</v>
      </c>
      <c r="B299" s="63"/>
      <c r="C299" s="78" t="s">
        <v>309</v>
      </c>
      <c r="D299" s="80"/>
      <c r="E299" s="61">
        <v>0</v>
      </c>
      <c r="F299" s="80"/>
      <c r="G299" s="91">
        <v>0</v>
      </c>
      <c r="H299" s="63"/>
      <c r="I299" s="61">
        <v>0</v>
      </c>
      <c r="J299" s="63"/>
      <c r="K299" s="61">
        <v>0</v>
      </c>
      <c r="L299" s="80"/>
      <c r="M299" s="91">
        <v>0</v>
      </c>
      <c r="N299" s="80"/>
      <c r="O299" s="61">
        <v>0</v>
      </c>
      <c r="P299" s="63"/>
      <c r="Q299" s="61">
        <v>0</v>
      </c>
      <c r="R299" s="61">
        <v>0</v>
      </c>
      <c r="S299" s="61">
        <v>0</v>
      </c>
      <c r="T299" s="61">
        <v>0</v>
      </c>
      <c r="U299" s="61">
        <v>0</v>
      </c>
      <c r="V299" s="61">
        <v>0</v>
      </c>
      <c r="W299" s="63"/>
    </row>
    <row r="300" spans="1:23" x14ac:dyDescent="0.25">
      <c r="A300" s="68">
        <v>922</v>
      </c>
      <c r="B300" s="63"/>
      <c r="C300" s="78" t="s">
        <v>310</v>
      </c>
      <c r="D300" s="80"/>
      <c r="E300" s="61">
        <v>2781566.8456406789</v>
      </c>
      <c r="F300" s="80"/>
      <c r="G300" s="91">
        <v>2.3129037526562167E-3</v>
      </c>
      <c r="H300" s="63"/>
      <c r="I300" s="61">
        <v>813959</v>
      </c>
      <c r="J300" s="63"/>
      <c r="K300" s="61">
        <v>2970549</v>
      </c>
      <c r="L300" s="80"/>
      <c r="M300" s="91">
        <v>2.4623534398023139E-3</v>
      </c>
      <c r="N300" s="80"/>
      <c r="O300" s="61">
        <v>894858</v>
      </c>
      <c r="P300" s="63"/>
      <c r="Q300" s="61">
        <v>862078</v>
      </c>
      <c r="R300" s="61">
        <v>813959</v>
      </c>
      <c r="S300" s="61">
        <v>768030</v>
      </c>
      <c r="T300" s="61">
        <v>740473</v>
      </c>
      <c r="U300" s="61">
        <v>813959</v>
      </c>
      <c r="V300" s="61">
        <v>899209</v>
      </c>
      <c r="W300" s="63"/>
    </row>
    <row r="301" spans="1:23" x14ac:dyDescent="0.25">
      <c r="A301" s="68">
        <v>937</v>
      </c>
      <c r="B301" s="63"/>
      <c r="C301" s="78" t="s">
        <v>311</v>
      </c>
      <c r="D301" s="80"/>
      <c r="E301" s="61">
        <v>489547.69064755447</v>
      </c>
      <c r="F301" s="80"/>
      <c r="G301" s="91">
        <v>4.0706434669274179E-4</v>
      </c>
      <c r="H301" s="63"/>
      <c r="I301" s="61">
        <v>143257</v>
      </c>
      <c r="J301" s="63"/>
      <c r="K301" s="61">
        <v>481628</v>
      </c>
      <c r="L301" s="80"/>
      <c r="M301" s="91">
        <v>3.9923204852204387E-4</v>
      </c>
      <c r="N301" s="80"/>
      <c r="O301" s="61">
        <v>145085</v>
      </c>
      <c r="P301" s="63"/>
      <c r="Q301" s="61">
        <v>151726</v>
      </c>
      <c r="R301" s="61">
        <v>143257</v>
      </c>
      <c r="S301" s="61">
        <v>135173</v>
      </c>
      <c r="T301" s="61">
        <v>130323</v>
      </c>
      <c r="U301" s="61">
        <v>143257</v>
      </c>
      <c r="V301" s="61">
        <v>158261</v>
      </c>
      <c r="W301" s="63"/>
    </row>
    <row r="302" spans="1:23" x14ac:dyDescent="0.25">
      <c r="A302" s="68">
        <v>938</v>
      </c>
      <c r="B302" s="63"/>
      <c r="C302" s="78" t="s">
        <v>312</v>
      </c>
      <c r="D302" s="80"/>
      <c r="E302" s="61">
        <v>166163.51791280447</v>
      </c>
      <c r="F302" s="80"/>
      <c r="G302" s="91">
        <v>1.3816681225453829E-4</v>
      </c>
      <c r="H302" s="63"/>
      <c r="I302" s="61">
        <v>48623</v>
      </c>
      <c r="J302" s="63"/>
      <c r="K302" s="61">
        <v>202776</v>
      </c>
      <c r="L302" s="80"/>
      <c r="M302" s="91">
        <v>1.6808548894812171E-4</v>
      </c>
      <c r="N302" s="80"/>
      <c r="O302" s="61">
        <v>61081</v>
      </c>
      <c r="P302" s="63"/>
      <c r="Q302" s="61">
        <v>51497</v>
      </c>
      <c r="R302" s="61">
        <v>48623</v>
      </c>
      <c r="S302" s="61">
        <v>45879</v>
      </c>
      <c r="T302" s="61">
        <v>44233</v>
      </c>
      <c r="U302" s="61">
        <v>48623</v>
      </c>
      <c r="V302" s="61">
        <v>53716</v>
      </c>
      <c r="W302" s="63"/>
    </row>
    <row r="303" spans="1:23" x14ac:dyDescent="0.25">
      <c r="A303" s="68">
        <v>942</v>
      </c>
      <c r="B303" s="63"/>
      <c r="C303" s="78" t="s">
        <v>313</v>
      </c>
      <c r="D303" s="80"/>
      <c r="E303" s="61">
        <v>361088.80998868594</v>
      </c>
      <c r="F303" s="80"/>
      <c r="G303" s="91">
        <v>3.002493594478532E-4</v>
      </c>
      <c r="H303" s="63"/>
      <c r="I303" s="61">
        <v>105661</v>
      </c>
      <c r="J303" s="63"/>
      <c r="K303" s="61">
        <v>353562</v>
      </c>
      <c r="L303" s="80"/>
      <c r="M303" s="91">
        <v>2.9307532273777868E-4</v>
      </c>
      <c r="N303" s="80"/>
      <c r="O303" s="61">
        <v>106509</v>
      </c>
      <c r="P303" s="63"/>
      <c r="Q303" s="61">
        <v>111907</v>
      </c>
      <c r="R303" s="61">
        <v>105661</v>
      </c>
      <c r="S303" s="61">
        <v>99699</v>
      </c>
      <c r="T303" s="61">
        <v>96122</v>
      </c>
      <c r="U303" s="61">
        <v>105661</v>
      </c>
      <c r="V303" s="61">
        <v>116727</v>
      </c>
      <c r="W303" s="63"/>
    </row>
    <row r="304" spans="1:23" x14ac:dyDescent="0.25">
      <c r="A304" s="68">
        <v>946</v>
      </c>
      <c r="B304" s="63"/>
      <c r="C304" s="78" t="s">
        <v>314</v>
      </c>
      <c r="D304" s="80"/>
      <c r="E304" s="61">
        <v>0</v>
      </c>
      <c r="F304" s="80"/>
      <c r="G304" s="91">
        <v>0</v>
      </c>
      <c r="H304" s="63"/>
      <c r="I304" s="61">
        <v>0</v>
      </c>
      <c r="J304" s="63"/>
      <c r="K304" s="61">
        <v>0</v>
      </c>
      <c r="L304" s="80"/>
      <c r="M304" s="91">
        <v>0</v>
      </c>
      <c r="N304" s="80"/>
      <c r="O304" s="61">
        <v>0</v>
      </c>
      <c r="P304" s="63"/>
      <c r="Q304" s="61">
        <v>0</v>
      </c>
      <c r="R304" s="61">
        <v>0</v>
      </c>
      <c r="S304" s="61">
        <v>0</v>
      </c>
      <c r="T304" s="61">
        <v>0</v>
      </c>
      <c r="U304" s="61">
        <v>0</v>
      </c>
      <c r="V304" s="61">
        <v>0</v>
      </c>
      <c r="W304" s="63"/>
    </row>
    <row r="305" spans="1:23" x14ac:dyDescent="0.25">
      <c r="A305" s="68">
        <v>948</v>
      </c>
      <c r="B305" s="63"/>
      <c r="C305" s="78" t="s">
        <v>315</v>
      </c>
      <c r="D305" s="80"/>
      <c r="E305" s="61">
        <v>222697.8781261571</v>
      </c>
      <c r="F305" s="80"/>
      <c r="G305" s="91">
        <v>1.8517576122026555E-4</v>
      </c>
      <c r="H305" s="63"/>
      <c r="I305" s="61">
        <v>65170</v>
      </c>
      <c r="J305" s="63"/>
      <c r="K305" s="61">
        <v>220572</v>
      </c>
      <c r="L305" s="80"/>
      <c r="M305" s="91">
        <v>1.8283698498966893E-4</v>
      </c>
      <c r="N305" s="80"/>
      <c r="O305" s="61">
        <v>66446</v>
      </c>
      <c r="P305" s="63"/>
      <c r="Q305" s="61">
        <v>69023</v>
      </c>
      <c r="R305" s="61">
        <v>65170</v>
      </c>
      <c r="S305" s="61">
        <v>61493</v>
      </c>
      <c r="T305" s="61">
        <v>59286</v>
      </c>
      <c r="U305" s="61">
        <v>65170</v>
      </c>
      <c r="V305" s="61">
        <v>71996</v>
      </c>
      <c r="W305" s="63"/>
    </row>
    <row r="306" spans="1:23" x14ac:dyDescent="0.25">
      <c r="A306" s="68">
        <v>957</v>
      </c>
      <c r="B306" s="63"/>
      <c r="C306" s="78" t="s">
        <v>316</v>
      </c>
      <c r="D306" s="80"/>
      <c r="E306" s="61">
        <v>76444.658207667046</v>
      </c>
      <c r="F306" s="80"/>
      <c r="G306" s="91">
        <v>6.3564583075230923E-5</v>
      </c>
      <c r="H306" s="63"/>
      <c r="I306" s="61">
        <v>22367</v>
      </c>
      <c r="J306" s="63"/>
      <c r="K306" s="61">
        <v>83728</v>
      </c>
      <c r="L306" s="80"/>
      <c r="M306" s="91">
        <v>6.9403981825503683E-5</v>
      </c>
      <c r="N306" s="80"/>
      <c r="O306" s="61">
        <v>25220</v>
      </c>
      <c r="P306" s="63"/>
      <c r="Q306" s="61">
        <v>23689</v>
      </c>
      <c r="R306" s="61">
        <v>22367</v>
      </c>
      <c r="S306" s="61">
        <v>21105</v>
      </c>
      <c r="T306" s="61">
        <v>20348</v>
      </c>
      <c r="U306" s="61">
        <v>22367</v>
      </c>
      <c r="V306" s="61">
        <v>24710</v>
      </c>
      <c r="W306" s="63"/>
    </row>
    <row r="307" spans="1:23" x14ac:dyDescent="0.25">
      <c r="A307" s="68">
        <v>960</v>
      </c>
      <c r="B307" s="63"/>
      <c r="C307" s="78" t="s">
        <v>317</v>
      </c>
      <c r="D307" s="80"/>
      <c r="E307" s="61">
        <v>979393.644106786</v>
      </c>
      <c r="F307" s="80"/>
      <c r="G307" s="91">
        <v>8.1437670222894774E-4</v>
      </c>
      <c r="H307" s="63"/>
      <c r="I307" s="61">
        <v>286594</v>
      </c>
      <c r="J307" s="63"/>
      <c r="K307" s="61">
        <v>984950</v>
      </c>
      <c r="L307" s="80"/>
      <c r="M307" s="91">
        <v>8.164467310700107E-4</v>
      </c>
      <c r="N307" s="80"/>
      <c r="O307" s="61">
        <v>296712</v>
      </c>
      <c r="P307" s="63"/>
      <c r="Q307" s="61">
        <v>303537</v>
      </c>
      <c r="R307" s="61">
        <v>286594</v>
      </c>
      <c r="S307" s="61">
        <v>270422</v>
      </c>
      <c r="T307" s="61">
        <v>260720</v>
      </c>
      <c r="U307" s="61">
        <v>286594</v>
      </c>
      <c r="V307" s="61">
        <v>316610</v>
      </c>
      <c r="W307" s="63"/>
    </row>
    <row r="308" spans="1:23" x14ac:dyDescent="0.25">
      <c r="A308" s="68">
        <v>961</v>
      </c>
      <c r="B308" s="63"/>
      <c r="C308" s="78" t="s">
        <v>318</v>
      </c>
      <c r="D308" s="80"/>
      <c r="E308" s="61">
        <v>966226.89756167075</v>
      </c>
      <c r="F308" s="80"/>
      <c r="G308" s="91">
        <v>8.0342840611224737E-4</v>
      </c>
      <c r="H308" s="63"/>
      <c r="I308" s="61">
        <v>282739</v>
      </c>
      <c r="J308" s="63"/>
      <c r="K308" s="61">
        <v>1019651</v>
      </c>
      <c r="L308" s="80"/>
      <c r="M308" s="91">
        <v>8.4521115364461896E-4</v>
      </c>
      <c r="N308" s="80"/>
      <c r="O308" s="61">
        <v>307166</v>
      </c>
      <c r="P308" s="63"/>
      <c r="Q308" s="61">
        <v>299454</v>
      </c>
      <c r="R308" s="61">
        <v>282739</v>
      </c>
      <c r="S308" s="61">
        <v>266785</v>
      </c>
      <c r="T308" s="61">
        <v>257213</v>
      </c>
      <c r="U308" s="61">
        <v>282739</v>
      </c>
      <c r="V308" s="61">
        <v>312352</v>
      </c>
      <c r="W308" s="63"/>
    </row>
    <row r="309" spans="1:23" x14ac:dyDescent="0.25">
      <c r="A309" s="68">
        <v>962</v>
      </c>
      <c r="B309" s="63"/>
      <c r="C309" s="78" t="s">
        <v>319</v>
      </c>
      <c r="D309" s="80"/>
      <c r="E309" s="61">
        <v>0</v>
      </c>
      <c r="F309" s="80"/>
      <c r="G309" s="91">
        <v>0</v>
      </c>
      <c r="H309" s="63"/>
      <c r="I309" s="61">
        <v>0</v>
      </c>
      <c r="J309" s="63"/>
      <c r="K309" s="61">
        <v>0</v>
      </c>
      <c r="L309" s="80"/>
      <c r="M309" s="91">
        <v>0</v>
      </c>
      <c r="N309" s="80"/>
      <c r="O309" s="61">
        <v>0</v>
      </c>
      <c r="P309" s="63"/>
      <c r="Q309" s="61">
        <v>0</v>
      </c>
      <c r="R309" s="61">
        <v>0</v>
      </c>
      <c r="S309" s="61">
        <v>0</v>
      </c>
      <c r="T309" s="61">
        <v>0</v>
      </c>
      <c r="U309" s="61">
        <v>0</v>
      </c>
      <c r="V309" s="61">
        <v>0</v>
      </c>
      <c r="W309" s="63"/>
    </row>
    <row r="310" spans="1:23" x14ac:dyDescent="0.25">
      <c r="A310" s="68">
        <v>963</v>
      </c>
      <c r="B310" s="63"/>
      <c r="C310" s="78" t="s">
        <v>320</v>
      </c>
      <c r="D310" s="80"/>
      <c r="E310" s="61">
        <v>0</v>
      </c>
      <c r="F310" s="80"/>
      <c r="G310" s="91">
        <v>0</v>
      </c>
      <c r="H310" s="63"/>
      <c r="I310" s="61">
        <v>0</v>
      </c>
      <c r="J310" s="63"/>
      <c r="K310" s="61">
        <v>0</v>
      </c>
      <c r="L310" s="80"/>
      <c r="M310" s="91">
        <v>0</v>
      </c>
      <c r="N310" s="80"/>
      <c r="O310" s="61">
        <v>0</v>
      </c>
      <c r="P310" s="63"/>
      <c r="Q310" s="61">
        <v>0</v>
      </c>
      <c r="R310" s="61">
        <v>0</v>
      </c>
      <c r="S310" s="61">
        <v>0</v>
      </c>
      <c r="T310" s="61">
        <v>0</v>
      </c>
      <c r="U310" s="61">
        <v>0</v>
      </c>
      <c r="V310" s="61">
        <v>0</v>
      </c>
      <c r="W310" s="63"/>
    </row>
    <row r="311" spans="1:23" x14ac:dyDescent="0.25">
      <c r="A311" s="68">
        <v>964</v>
      </c>
      <c r="B311" s="63"/>
      <c r="C311" s="78" t="s">
        <v>321</v>
      </c>
      <c r="D311" s="80"/>
      <c r="E311" s="61">
        <v>0</v>
      </c>
      <c r="F311" s="80"/>
      <c r="G311" s="91">
        <v>0</v>
      </c>
      <c r="H311" s="63"/>
      <c r="I311" s="61">
        <v>0</v>
      </c>
      <c r="J311" s="63"/>
      <c r="K311" s="61">
        <v>0</v>
      </c>
      <c r="L311" s="80"/>
      <c r="M311" s="91">
        <v>0</v>
      </c>
      <c r="N311" s="80"/>
      <c r="O311" s="61">
        <v>0</v>
      </c>
      <c r="P311" s="63"/>
      <c r="Q311" s="61">
        <v>0</v>
      </c>
      <c r="R311" s="61">
        <v>0</v>
      </c>
      <c r="S311" s="61">
        <v>0</v>
      </c>
      <c r="T311" s="61">
        <v>0</v>
      </c>
      <c r="U311" s="61">
        <v>0</v>
      </c>
      <c r="V311" s="61">
        <v>0</v>
      </c>
      <c r="W311" s="63"/>
    </row>
    <row r="312" spans="1:23" x14ac:dyDescent="0.25">
      <c r="A312" s="68">
        <v>968</v>
      </c>
      <c r="B312" s="63"/>
      <c r="C312" s="78" t="s">
        <v>322</v>
      </c>
      <c r="D312" s="80"/>
      <c r="E312" s="61">
        <v>0</v>
      </c>
      <c r="F312" s="80"/>
      <c r="G312" s="91">
        <v>0</v>
      </c>
      <c r="H312" s="63"/>
      <c r="I312" s="61">
        <v>0</v>
      </c>
      <c r="J312" s="63"/>
      <c r="K312" s="61">
        <v>0</v>
      </c>
      <c r="L312" s="80"/>
      <c r="M312" s="91">
        <v>0</v>
      </c>
      <c r="N312" s="80"/>
      <c r="O312" s="61">
        <v>0</v>
      </c>
      <c r="P312" s="63"/>
      <c r="Q312" s="61">
        <v>0</v>
      </c>
      <c r="R312" s="61">
        <v>0</v>
      </c>
      <c r="S312" s="61">
        <v>0</v>
      </c>
      <c r="T312" s="61">
        <v>0</v>
      </c>
      <c r="U312" s="61">
        <v>0</v>
      </c>
      <c r="V312" s="61">
        <v>0</v>
      </c>
      <c r="W312" s="63"/>
    </row>
    <row r="313" spans="1:23" x14ac:dyDescent="0.25">
      <c r="A313" s="68">
        <v>972</v>
      </c>
      <c r="B313" s="63"/>
      <c r="C313" s="78" t="s">
        <v>323</v>
      </c>
      <c r="D313" s="80"/>
      <c r="E313" s="61">
        <v>0</v>
      </c>
      <c r="F313" s="80"/>
      <c r="G313" s="91">
        <v>0</v>
      </c>
      <c r="H313" s="63"/>
      <c r="I313" s="61">
        <v>0</v>
      </c>
      <c r="J313" s="63"/>
      <c r="K313" s="61">
        <v>0</v>
      </c>
      <c r="L313" s="80"/>
      <c r="M313" s="91">
        <v>0</v>
      </c>
      <c r="N313" s="80"/>
      <c r="O313" s="61">
        <v>0</v>
      </c>
      <c r="P313" s="63"/>
      <c r="Q313" s="61">
        <v>0</v>
      </c>
      <c r="R313" s="61">
        <v>0</v>
      </c>
      <c r="S313" s="61">
        <v>0</v>
      </c>
      <c r="T313" s="61">
        <v>0</v>
      </c>
      <c r="U313" s="61">
        <v>0</v>
      </c>
      <c r="V313" s="61">
        <v>0</v>
      </c>
      <c r="W313" s="63"/>
    </row>
    <row r="314" spans="1:23" x14ac:dyDescent="0.25">
      <c r="A314" s="68">
        <v>977</v>
      </c>
      <c r="B314" s="63"/>
      <c r="C314" s="78" t="s">
        <v>423</v>
      </c>
      <c r="D314" s="80"/>
      <c r="E314" s="61">
        <v>101915.49892338359</v>
      </c>
      <c r="F314" s="80"/>
      <c r="G314" s="91">
        <v>8.4743870269790678E-5</v>
      </c>
      <c r="H314" s="63"/>
      <c r="I314" s="61">
        <v>29821</v>
      </c>
      <c r="J314" s="63"/>
      <c r="K314" s="61">
        <v>9386</v>
      </c>
      <c r="L314" s="80"/>
      <c r="M314" s="91">
        <v>7.7802619603260272E-6</v>
      </c>
      <c r="N314" s="80"/>
      <c r="O314" s="61">
        <v>2828</v>
      </c>
      <c r="P314" s="63"/>
      <c r="Q314" s="61">
        <v>31584</v>
      </c>
      <c r="R314" s="61">
        <v>29821</v>
      </c>
      <c r="S314" s="61">
        <v>28138</v>
      </c>
      <c r="T314" s="61">
        <v>27129</v>
      </c>
      <c r="U314" s="61">
        <v>29821</v>
      </c>
      <c r="V314" s="61">
        <v>32944</v>
      </c>
      <c r="W314" s="63"/>
    </row>
    <row r="315" spans="1:23" x14ac:dyDescent="0.25">
      <c r="A315" s="68">
        <v>980</v>
      </c>
      <c r="B315" s="63"/>
      <c r="C315" s="78" t="s">
        <v>324</v>
      </c>
      <c r="D315" s="80"/>
      <c r="E315" s="61">
        <v>0</v>
      </c>
      <c r="F315" s="80"/>
      <c r="G315" s="91">
        <v>0</v>
      </c>
      <c r="H315" s="63"/>
      <c r="I315" s="61">
        <v>0</v>
      </c>
      <c r="J315" s="63"/>
      <c r="K315" s="61">
        <v>0</v>
      </c>
      <c r="L315" s="80"/>
      <c r="M315" s="91">
        <v>0</v>
      </c>
      <c r="N315" s="80"/>
      <c r="O315" s="61">
        <v>0</v>
      </c>
      <c r="P315" s="63"/>
      <c r="Q315" s="61">
        <v>0</v>
      </c>
      <c r="R315" s="61">
        <v>0</v>
      </c>
      <c r="S315" s="61">
        <v>0</v>
      </c>
      <c r="T315" s="61">
        <v>0</v>
      </c>
      <c r="U315" s="61">
        <v>0</v>
      </c>
      <c r="V315" s="61">
        <v>0</v>
      </c>
      <c r="W315" s="63"/>
    </row>
    <row r="316" spans="1:23" x14ac:dyDescent="0.25">
      <c r="A316" s="68">
        <v>986</v>
      </c>
      <c r="B316" s="63"/>
      <c r="C316" s="78" t="s">
        <v>325</v>
      </c>
      <c r="D316" s="80"/>
      <c r="E316" s="61">
        <v>0</v>
      </c>
      <c r="F316" s="80"/>
      <c r="G316" s="91">
        <v>0</v>
      </c>
      <c r="H316" s="63"/>
      <c r="I316" s="61">
        <v>0</v>
      </c>
      <c r="J316" s="63"/>
      <c r="K316" s="61">
        <v>0</v>
      </c>
      <c r="L316" s="80"/>
      <c r="M316" s="91">
        <v>0</v>
      </c>
      <c r="N316" s="80"/>
      <c r="O316" s="61">
        <v>0</v>
      </c>
      <c r="P316" s="63"/>
      <c r="Q316" s="61">
        <v>0</v>
      </c>
      <c r="R316" s="61">
        <v>0</v>
      </c>
      <c r="S316" s="61">
        <v>0</v>
      </c>
      <c r="T316" s="61">
        <v>0</v>
      </c>
      <c r="U316" s="61">
        <v>0</v>
      </c>
      <c r="V316" s="61">
        <v>0</v>
      </c>
      <c r="W316" s="63"/>
    </row>
    <row r="317" spans="1:23" x14ac:dyDescent="0.25">
      <c r="A317" s="68">
        <v>989</v>
      </c>
      <c r="B317" s="63"/>
      <c r="C317" s="78" t="s">
        <v>326</v>
      </c>
      <c r="D317" s="80"/>
      <c r="E317" s="61">
        <v>0</v>
      </c>
      <c r="F317" s="80"/>
      <c r="G317" s="91">
        <v>0</v>
      </c>
      <c r="H317" s="63"/>
      <c r="I317" s="61">
        <v>0</v>
      </c>
      <c r="J317" s="63"/>
      <c r="K317" s="61">
        <v>0</v>
      </c>
      <c r="L317" s="80"/>
      <c r="M317" s="91">
        <v>0</v>
      </c>
      <c r="N317" s="80"/>
      <c r="O317" s="61">
        <v>0</v>
      </c>
      <c r="P317" s="63"/>
      <c r="Q317" s="61">
        <v>0</v>
      </c>
      <c r="R317" s="61">
        <v>0</v>
      </c>
      <c r="S317" s="61">
        <v>0</v>
      </c>
      <c r="T317" s="61">
        <v>0</v>
      </c>
      <c r="U317" s="61">
        <v>0</v>
      </c>
      <c r="V317" s="61">
        <v>0</v>
      </c>
      <c r="W317" s="63"/>
    </row>
    <row r="318" spans="1:23" x14ac:dyDescent="0.25">
      <c r="A318" s="68">
        <v>992</v>
      </c>
      <c r="B318" s="63"/>
      <c r="C318" s="78" t="s">
        <v>327</v>
      </c>
      <c r="D318" s="80"/>
      <c r="E318" s="61">
        <v>0</v>
      </c>
      <c r="F318" s="80"/>
      <c r="G318" s="91">
        <v>0</v>
      </c>
      <c r="H318" s="63"/>
      <c r="I318" s="61">
        <v>0</v>
      </c>
      <c r="J318" s="63"/>
      <c r="K318" s="61">
        <v>0</v>
      </c>
      <c r="L318" s="80"/>
      <c r="M318" s="91">
        <v>0</v>
      </c>
      <c r="N318" s="80"/>
      <c r="O318" s="61">
        <v>0</v>
      </c>
      <c r="P318" s="63"/>
      <c r="Q318" s="61">
        <v>0</v>
      </c>
      <c r="R318" s="61">
        <v>0</v>
      </c>
      <c r="S318" s="61">
        <v>0</v>
      </c>
      <c r="T318" s="61">
        <v>0</v>
      </c>
      <c r="U318" s="61">
        <v>0</v>
      </c>
      <c r="V318" s="61">
        <v>0</v>
      </c>
      <c r="W318" s="63"/>
    </row>
    <row r="319" spans="1:23" x14ac:dyDescent="0.25">
      <c r="A319" s="68">
        <v>993</v>
      </c>
      <c r="B319" s="63"/>
      <c r="C319" s="78" t="s">
        <v>328</v>
      </c>
      <c r="D319" s="80"/>
      <c r="E319" s="61">
        <v>0</v>
      </c>
      <c r="F319" s="80"/>
      <c r="G319" s="91">
        <v>0</v>
      </c>
      <c r="H319" s="63"/>
      <c r="I319" s="61">
        <v>0</v>
      </c>
      <c r="J319" s="63"/>
      <c r="K319" s="61">
        <v>0</v>
      </c>
      <c r="L319" s="80"/>
      <c r="M319" s="91">
        <v>0</v>
      </c>
      <c r="N319" s="80"/>
      <c r="O319" s="61">
        <v>0</v>
      </c>
      <c r="P319" s="63"/>
      <c r="Q319" s="61">
        <v>0</v>
      </c>
      <c r="R319" s="61">
        <v>0</v>
      </c>
      <c r="S319" s="61">
        <v>0</v>
      </c>
      <c r="T319" s="61">
        <v>0</v>
      </c>
      <c r="U319" s="61">
        <v>0</v>
      </c>
      <c r="V319" s="61">
        <v>0</v>
      </c>
      <c r="W319" s="63"/>
    </row>
    <row r="320" spans="1:23" x14ac:dyDescent="0.25">
      <c r="A320" s="68">
        <v>995</v>
      </c>
      <c r="B320" s="63"/>
      <c r="C320" s="78" t="s">
        <v>329</v>
      </c>
      <c r="D320" s="80"/>
      <c r="E320" s="61">
        <v>0</v>
      </c>
      <c r="F320" s="80"/>
      <c r="G320" s="91">
        <v>0</v>
      </c>
      <c r="H320" s="63"/>
      <c r="I320" s="61">
        <v>0</v>
      </c>
      <c r="J320" s="63"/>
      <c r="K320" s="61">
        <v>0</v>
      </c>
      <c r="L320" s="80"/>
      <c r="M320" s="91">
        <v>0</v>
      </c>
      <c r="N320" s="80"/>
      <c r="O320" s="61">
        <v>0</v>
      </c>
      <c r="P320" s="63"/>
      <c r="Q320" s="61">
        <v>0</v>
      </c>
      <c r="R320" s="61">
        <v>0</v>
      </c>
      <c r="S320" s="61">
        <v>0</v>
      </c>
      <c r="T320" s="61">
        <v>0</v>
      </c>
      <c r="U320" s="61">
        <v>0</v>
      </c>
      <c r="V320" s="61">
        <v>0</v>
      </c>
      <c r="W320" s="63"/>
    </row>
    <row r="321" spans="1:23" x14ac:dyDescent="0.25">
      <c r="A321" s="68">
        <v>999</v>
      </c>
      <c r="B321" s="63"/>
      <c r="C321" s="78" t="s">
        <v>330</v>
      </c>
      <c r="D321" s="80"/>
      <c r="E321" s="92">
        <v>16815044.032200102</v>
      </c>
      <c r="F321" s="80"/>
      <c r="G321" s="93">
        <v>1.398189603248497E-2</v>
      </c>
      <c r="H321" s="63"/>
      <c r="I321" s="92">
        <v>4920502</v>
      </c>
      <c r="J321" s="63"/>
      <c r="K321" s="92">
        <v>16109863</v>
      </c>
      <c r="L321" s="80"/>
      <c r="M321" s="93">
        <v>1.3353819974958846E-2</v>
      </c>
      <c r="N321" s="80"/>
      <c r="O321" s="92">
        <v>4852992</v>
      </c>
      <c r="P321" s="94"/>
      <c r="Q321" s="92">
        <v>5211390</v>
      </c>
      <c r="R321" s="92">
        <v>4920502</v>
      </c>
      <c r="S321" s="92">
        <v>4642853</v>
      </c>
      <c r="T321" s="92">
        <v>4476269</v>
      </c>
      <c r="U321" s="92">
        <v>4920502</v>
      </c>
      <c r="V321" s="92">
        <v>5435849</v>
      </c>
      <c r="W321" s="63"/>
    </row>
    <row r="322" spans="1:23" x14ac:dyDescent="0.25">
      <c r="C322" s="10"/>
      <c r="E322" s="15"/>
      <c r="G322" s="16"/>
      <c r="K322" s="15"/>
      <c r="M322" s="16"/>
    </row>
    <row r="323" spans="1:23" ht="13.5" thickBot="1" x14ac:dyDescent="0.35">
      <c r="A323" s="4" t="s">
        <v>331</v>
      </c>
      <c r="E323" s="17">
        <f>SUM(E6:E321)</f>
        <v>1202629742.9999988</v>
      </c>
      <c r="F323" s="18"/>
      <c r="G323" s="19">
        <f>SUM(G6:G321)</f>
        <v>1.0000000000000007</v>
      </c>
      <c r="I323" s="17">
        <f>SUM(I6:I321)</f>
        <v>351919761</v>
      </c>
      <c r="K323" s="17">
        <f>SUM(K6:K321)</f>
        <v>1206386115</v>
      </c>
      <c r="L323" s="18"/>
      <c r="M323" s="19">
        <f>SUM(M6:M321)</f>
        <v>1.0000000000000298</v>
      </c>
      <c r="N323" s="18"/>
      <c r="O323" s="17">
        <f>SUM(O6:O321)</f>
        <v>363415733</v>
      </c>
      <c r="Q323" s="17">
        <f t="shared" ref="Q323:V323" si="0">SUM(Q6:Q321)</f>
        <v>372724388</v>
      </c>
      <c r="R323" s="17">
        <f t="shared" si="0"/>
        <v>351919761</v>
      </c>
      <c r="S323" s="17">
        <f t="shared" si="0"/>
        <v>332062005</v>
      </c>
      <c r="T323" s="17">
        <f t="shared" si="0"/>
        <v>320147709</v>
      </c>
      <c r="U323" s="17">
        <f t="shared" si="0"/>
        <v>351919761</v>
      </c>
      <c r="V323" s="17">
        <f t="shared" si="0"/>
        <v>388777928</v>
      </c>
    </row>
    <row r="324" spans="1:23" ht="13" thickTop="1" x14ac:dyDescent="0.25">
      <c r="E324" s="20"/>
      <c r="K324" s="20"/>
      <c r="O324" s="21"/>
    </row>
    <row r="325" spans="1:23" ht="14.5" x14ac:dyDescent="0.35">
      <c r="A325"/>
    </row>
  </sheetData>
  <mergeCells count="4">
    <mergeCell ref="E2:I2"/>
    <mergeCell ref="K2:O2"/>
    <mergeCell ref="Q3:S3"/>
    <mergeCell ref="T3:V3"/>
  </mergeCells>
  <printOptions horizontalCentered="1"/>
  <pageMargins left="0.2" right="0.2" top="0.5" bottom="0.5" header="0.3" footer="0.3"/>
  <pageSetup scale="50" fitToHeight="20" orientation="landscape" r:id="rId1"/>
  <headerFooter scaleWithDoc="0">
    <oddFooter>&amp;L&amp;"Arial,Regular"&amp;7 20200528_COVA_FY2020 GASB 75 Report - Draft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151CDE-E271-4698-833D-D42D62BF2485}">
  <sheetPr codeName="Sheet6">
    <tabColor theme="6" tint="-0.249977111117893"/>
  </sheetPr>
  <dimension ref="A1:R324"/>
  <sheetViews>
    <sheetView showGridLines="0" zoomScaleNormal="100" zoomScaleSheetLayoutView="70" workbookViewId="0">
      <pane xSplit="2" ySplit="3" topLeftCell="C297" activePane="bottomRight" state="frozen"/>
      <selection sqref="A1:V314"/>
      <selection pane="topRight" sqref="A1:V314"/>
      <selection pane="bottomLeft" sqref="A1:V314"/>
      <selection pane="bottomRight" activeCell="F34" sqref="F34:G34"/>
    </sheetView>
  </sheetViews>
  <sheetFormatPr defaultColWidth="9.1796875" defaultRowHeight="12.5" x14ac:dyDescent="0.25"/>
  <cols>
    <col min="1" max="1" width="0.7265625" style="2" customWidth="1"/>
    <col min="2" max="2" width="10.453125" style="2" bestFit="1" customWidth="1"/>
    <col min="3" max="3" width="39.1796875" style="14" customWidth="1"/>
    <col min="4" max="4" width="1.453125" style="2" hidden="1" customWidth="1"/>
    <col min="5" max="5" width="13.81640625" style="2" customWidth="1"/>
    <col min="6" max="6" width="14.7265625" style="2" customWidth="1"/>
    <col min="7" max="7" width="12.26953125" style="2" bestFit="1" customWidth="1"/>
    <col min="8" max="8" width="13.81640625" style="2" customWidth="1"/>
    <col min="9" max="9" width="12.26953125" style="2" customWidth="1"/>
    <col min="10" max="10" width="12.453125" style="2" customWidth="1"/>
    <col min="11" max="11" width="12" style="2" customWidth="1"/>
    <col min="12" max="13" width="13.81640625" style="2" customWidth="1"/>
    <col min="14" max="14" width="15.7265625" style="2" customWidth="1"/>
    <col min="15" max="15" width="12.81640625" style="2" customWidth="1"/>
    <col min="16" max="16" width="14.7265625" style="2" customWidth="1"/>
    <col min="17" max="16384" width="9.1796875" style="2"/>
  </cols>
  <sheetData>
    <row r="1" spans="1:18" ht="15.5" x14ac:dyDescent="0.35">
      <c r="A1" s="1" t="s">
        <v>332</v>
      </c>
      <c r="E1" s="3" t="s">
        <v>1</v>
      </c>
      <c r="F1" s="3" t="s">
        <v>2</v>
      </c>
      <c r="G1" s="3" t="s">
        <v>3</v>
      </c>
      <c r="H1" s="3" t="s">
        <v>4</v>
      </c>
      <c r="I1" s="3" t="s">
        <v>5</v>
      </c>
      <c r="J1" s="3" t="s">
        <v>6</v>
      </c>
      <c r="K1" s="3" t="s">
        <v>7</v>
      </c>
      <c r="L1" s="3" t="s">
        <v>8</v>
      </c>
      <c r="M1" s="3" t="s">
        <v>9</v>
      </c>
      <c r="N1" s="3" t="s">
        <v>10</v>
      </c>
      <c r="O1" s="3" t="s">
        <v>11</v>
      </c>
      <c r="P1" s="3" t="s">
        <v>12</v>
      </c>
    </row>
    <row r="2" spans="1:18" ht="13" x14ac:dyDescent="0.3">
      <c r="A2" s="10"/>
      <c r="D2" s="10"/>
      <c r="E2" s="181" t="s">
        <v>333</v>
      </c>
      <c r="F2" s="181"/>
      <c r="G2" s="181"/>
      <c r="H2" s="181"/>
      <c r="I2" s="181"/>
      <c r="J2" s="181"/>
      <c r="K2" s="181"/>
      <c r="L2" s="181"/>
      <c r="M2" s="181"/>
      <c r="N2" s="181"/>
      <c r="O2" s="181"/>
      <c r="P2" s="181"/>
    </row>
    <row r="3" spans="1:18" s="10" customFormat="1" ht="75" x14ac:dyDescent="0.25">
      <c r="A3" s="11"/>
      <c r="B3" s="6" t="s">
        <v>18</v>
      </c>
      <c r="C3" s="22" t="s">
        <v>13</v>
      </c>
      <c r="D3" s="11"/>
      <c r="E3" s="23" t="s">
        <v>334</v>
      </c>
      <c r="F3" s="23" t="s">
        <v>335</v>
      </c>
      <c r="G3" s="23" t="s">
        <v>336</v>
      </c>
      <c r="H3" s="23" t="s">
        <v>337</v>
      </c>
      <c r="I3" s="23" t="s">
        <v>338</v>
      </c>
      <c r="J3" s="23" t="s">
        <v>339</v>
      </c>
      <c r="K3" s="23" t="s">
        <v>340</v>
      </c>
      <c r="L3" s="23" t="s">
        <v>341</v>
      </c>
      <c r="M3" s="23" t="s">
        <v>342</v>
      </c>
      <c r="N3" s="23" t="s">
        <v>343</v>
      </c>
      <c r="O3" s="23" t="s">
        <v>344</v>
      </c>
      <c r="P3" s="23" t="s">
        <v>345</v>
      </c>
    </row>
    <row r="4" spans="1:18" s="10" customFormat="1" x14ac:dyDescent="0.25">
      <c r="A4" s="11"/>
      <c r="B4" s="82">
        <v>5</v>
      </c>
      <c r="C4" s="60" t="s">
        <v>25</v>
      </c>
      <c r="D4" s="82"/>
      <c r="E4" s="83">
        <v>0</v>
      </c>
      <c r="F4" s="84">
        <v>0</v>
      </c>
      <c r="G4" s="84">
        <v>0</v>
      </c>
      <c r="H4" s="64">
        <v>0</v>
      </c>
      <c r="I4" s="64">
        <v>0</v>
      </c>
      <c r="J4" s="64">
        <v>0</v>
      </c>
      <c r="K4" s="64">
        <v>0</v>
      </c>
      <c r="L4" s="64">
        <v>0</v>
      </c>
      <c r="M4" s="64">
        <v>0</v>
      </c>
      <c r="N4" s="64">
        <v>0</v>
      </c>
      <c r="O4" s="85">
        <v>0</v>
      </c>
      <c r="P4" s="84">
        <v>0</v>
      </c>
    </row>
    <row r="5" spans="1:18" s="10" customFormat="1" x14ac:dyDescent="0.25">
      <c r="A5" s="11"/>
      <c r="B5" s="82">
        <v>6</v>
      </c>
      <c r="C5" s="60" t="s">
        <v>26</v>
      </c>
      <c r="D5" s="82"/>
      <c r="E5" s="83">
        <v>0</v>
      </c>
      <c r="F5" s="86">
        <v>0</v>
      </c>
      <c r="G5" s="86">
        <v>0</v>
      </c>
      <c r="H5" s="61">
        <v>0</v>
      </c>
      <c r="I5" s="61">
        <v>0</v>
      </c>
      <c r="J5" s="61">
        <v>0</v>
      </c>
      <c r="K5" s="61">
        <v>0</v>
      </c>
      <c r="L5" s="61">
        <v>0</v>
      </c>
      <c r="M5" s="61">
        <v>0</v>
      </c>
      <c r="N5" s="61">
        <v>0</v>
      </c>
      <c r="O5" s="87">
        <v>0</v>
      </c>
      <c r="P5" s="86">
        <v>0</v>
      </c>
    </row>
    <row r="6" spans="1:18" s="10" customFormat="1" x14ac:dyDescent="0.25">
      <c r="A6" s="11"/>
      <c r="B6" s="82">
        <v>7</v>
      </c>
      <c r="C6" s="60" t="s">
        <v>27</v>
      </c>
      <c r="D6" s="82"/>
      <c r="E6" s="83">
        <v>0</v>
      </c>
      <c r="F6" s="86">
        <v>0</v>
      </c>
      <c r="G6" s="86">
        <v>0</v>
      </c>
      <c r="H6" s="61">
        <v>0</v>
      </c>
      <c r="I6" s="61">
        <v>0</v>
      </c>
      <c r="J6" s="61">
        <v>0</v>
      </c>
      <c r="K6" s="61">
        <v>0</v>
      </c>
      <c r="L6" s="61">
        <v>0</v>
      </c>
      <c r="M6" s="61">
        <v>0</v>
      </c>
      <c r="N6" s="61">
        <v>0</v>
      </c>
      <c r="O6" s="87">
        <v>0</v>
      </c>
      <c r="P6" s="86">
        <v>0</v>
      </c>
    </row>
    <row r="7" spans="1:18" s="10" customFormat="1" x14ac:dyDescent="0.25">
      <c r="A7" s="11"/>
      <c r="B7" s="82">
        <v>47</v>
      </c>
      <c r="C7" s="60" t="s">
        <v>28</v>
      </c>
      <c r="D7" s="82"/>
      <c r="E7" s="83">
        <v>0</v>
      </c>
      <c r="F7" s="86">
        <v>0</v>
      </c>
      <c r="G7" s="86">
        <v>0</v>
      </c>
      <c r="H7" s="61">
        <v>0</v>
      </c>
      <c r="I7" s="61">
        <v>0</v>
      </c>
      <c r="J7" s="61">
        <v>0</v>
      </c>
      <c r="K7" s="61">
        <v>0</v>
      </c>
      <c r="L7" s="61">
        <v>0</v>
      </c>
      <c r="M7" s="61">
        <v>0</v>
      </c>
      <c r="N7" s="61">
        <v>0</v>
      </c>
      <c r="O7" s="87">
        <v>0</v>
      </c>
      <c r="P7" s="86">
        <v>0</v>
      </c>
    </row>
    <row r="8" spans="1:18" s="10" customFormat="1" x14ac:dyDescent="0.25">
      <c r="A8" s="11"/>
      <c r="B8" s="82">
        <v>48</v>
      </c>
      <c r="C8" s="60" t="s">
        <v>29</v>
      </c>
      <c r="D8" s="82"/>
      <c r="E8" s="83">
        <v>0</v>
      </c>
      <c r="F8" s="86">
        <v>0</v>
      </c>
      <c r="G8" s="86">
        <v>0</v>
      </c>
      <c r="H8" s="61">
        <v>0</v>
      </c>
      <c r="I8" s="61">
        <v>0</v>
      </c>
      <c r="J8" s="61">
        <v>0</v>
      </c>
      <c r="K8" s="61">
        <v>0</v>
      </c>
      <c r="L8" s="61">
        <v>0</v>
      </c>
      <c r="M8" s="61">
        <v>0</v>
      </c>
      <c r="N8" s="61">
        <v>0</v>
      </c>
      <c r="O8" s="87">
        <v>0</v>
      </c>
      <c r="P8" s="86">
        <v>0</v>
      </c>
    </row>
    <row r="9" spans="1:18" s="10" customFormat="1" x14ac:dyDescent="0.25">
      <c r="A9" s="11"/>
      <c r="B9" s="82">
        <v>90</v>
      </c>
      <c r="C9" s="60" t="s">
        <v>30</v>
      </c>
      <c r="D9" s="82"/>
      <c r="E9" s="83">
        <v>4.85036823994008E-5</v>
      </c>
      <c r="F9" s="86">
        <v>1114</v>
      </c>
      <c r="G9" s="86">
        <v>630</v>
      </c>
      <c r="H9" s="61">
        <v>0</v>
      </c>
      <c r="I9" s="61">
        <v>0</v>
      </c>
      <c r="J9" s="61">
        <v>0</v>
      </c>
      <c r="K9" s="61">
        <v>0</v>
      </c>
      <c r="L9" s="61">
        <v>-3832</v>
      </c>
      <c r="M9" s="61">
        <v>0</v>
      </c>
      <c r="N9" s="61">
        <v>-6768</v>
      </c>
      <c r="O9" s="87">
        <v>1027</v>
      </c>
      <c r="P9" s="86">
        <v>-7829</v>
      </c>
      <c r="R9" s="141"/>
    </row>
    <row r="10" spans="1:18" s="10" customFormat="1" x14ac:dyDescent="0.25">
      <c r="A10" s="11"/>
      <c r="B10" s="82">
        <v>91</v>
      </c>
      <c r="C10" s="60" t="s">
        <v>31</v>
      </c>
      <c r="D10" s="82"/>
      <c r="E10" s="83">
        <v>3.7256439595965671E-5</v>
      </c>
      <c r="F10" s="86">
        <v>856</v>
      </c>
      <c r="G10" s="86">
        <v>484</v>
      </c>
      <c r="H10" s="61">
        <v>0</v>
      </c>
      <c r="I10" s="61">
        <v>0</v>
      </c>
      <c r="J10" s="61">
        <v>0</v>
      </c>
      <c r="K10" s="61">
        <v>0</v>
      </c>
      <c r="L10" s="61">
        <v>-2944</v>
      </c>
      <c r="M10" s="61">
        <v>0</v>
      </c>
      <c r="N10" s="61">
        <v>-5199</v>
      </c>
      <c r="O10" s="87">
        <v>-864</v>
      </c>
      <c r="P10" s="86">
        <v>-7667</v>
      </c>
    </row>
    <row r="11" spans="1:18" s="10" customFormat="1" x14ac:dyDescent="0.25">
      <c r="A11" s="11"/>
      <c r="B11" s="82">
        <v>100</v>
      </c>
      <c r="C11" s="60" t="s">
        <v>32</v>
      </c>
      <c r="D11" s="82"/>
      <c r="E11" s="83">
        <v>1.086398146038868E-3</v>
      </c>
      <c r="F11" s="86">
        <v>24947</v>
      </c>
      <c r="G11" s="86">
        <v>14102</v>
      </c>
      <c r="H11" s="61">
        <v>0</v>
      </c>
      <c r="I11" s="61">
        <v>0</v>
      </c>
      <c r="J11" s="61">
        <v>0</v>
      </c>
      <c r="K11" s="61">
        <v>0</v>
      </c>
      <c r="L11" s="61">
        <v>-85838</v>
      </c>
      <c r="M11" s="61">
        <v>0</v>
      </c>
      <c r="N11" s="61">
        <v>-151594</v>
      </c>
      <c r="O11" s="87">
        <v>-27733</v>
      </c>
      <c r="P11" s="86">
        <v>-226116</v>
      </c>
    </row>
    <row r="12" spans="1:18" s="10" customFormat="1" x14ac:dyDescent="0.25">
      <c r="A12" s="11"/>
      <c r="B12" s="82">
        <v>101</v>
      </c>
      <c r="C12" s="60" t="s">
        <v>33</v>
      </c>
      <c r="D12" s="82"/>
      <c r="E12" s="83">
        <v>2.4378776635037109E-3</v>
      </c>
      <c r="F12" s="86">
        <v>55981</v>
      </c>
      <c r="G12" s="86">
        <v>31645</v>
      </c>
      <c r="H12" s="61">
        <v>0</v>
      </c>
      <c r="I12" s="61">
        <v>0</v>
      </c>
      <c r="J12" s="61">
        <v>0</v>
      </c>
      <c r="K12" s="61">
        <v>0</v>
      </c>
      <c r="L12" s="61">
        <v>-192621</v>
      </c>
      <c r="M12" s="61">
        <v>0</v>
      </c>
      <c r="N12" s="61">
        <v>-340176</v>
      </c>
      <c r="O12" s="87">
        <v>14235</v>
      </c>
      <c r="P12" s="86">
        <v>-430936</v>
      </c>
    </row>
    <row r="13" spans="1:18" s="10" customFormat="1" x14ac:dyDescent="0.25">
      <c r="A13" s="11"/>
      <c r="B13" s="82">
        <v>102</v>
      </c>
      <c r="C13" s="60" t="s">
        <v>34</v>
      </c>
      <c r="D13" s="82"/>
      <c r="E13" s="83">
        <v>0</v>
      </c>
      <c r="F13" s="86">
        <v>0</v>
      </c>
      <c r="G13" s="86">
        <v>0</v>
      </c>
      <c r="H13" s="61">
        <v>0</v>
      </c>
      <c r="I13" s="61">
        <v>0</v>
      </c>
      <c r="J13" s="61">
        <v>0</v>
      </c>
      <c r="K13" s="61">
        <v>0</v>
      </c>
      <c r="L13" s="61">
        <v>0</v>
      </c>
      <c r="M13" s="61">
        <v>0</v>
      </c>
      <c r="N13" s="61">
        <v>0</v>
      </c>
      <c r="O13" s="87">
        <v>0</v>
      </c>
      <c r="P13" s="86">
        <v>0</v>
      </c>
    </row>
    <row r="14" spans="1:18" s="10" customFormat="1" x14ac:dyDescent="0.25">
      <c r="A14" s="11"/>
      <c r="B14" s="82">
        <v>103</v>
      </c>
      <c r="C14" s="60" t="s">
        <v>35</v>
      </c>
      <c r="D14" s="82"/>
      <c r="E14" s="83">
        <v>3.811749790888884E-3</v>
      </c>
      <c r="F14" s="86">
        <v>87529</v>
      </c>
      <c r="G14" s="86">
        <v>49479</v>
      </c>
      <c r="H14" s="61">
        <v>0</v>
      </c>
      <c r="I14" s="61">
        <v>0</v>
      </c>
      <c r="J14" s="61">
        <v>0</v>
      </c>
      <c r="K14" s="61">
        <v>0</v>
      </c>
      <c r="L14" s="61">
        <v>-301172</v>
      </c>
      <c r="M14" s="61">
        <v>0</v>
      </c>
      <c r="N14" s="61">
        <v>-531883</v>
      </c>
      <c r="O14" s="87">
        <v>-7759</v>
      </c>
      <c r="P14" s="86">
        <v>-703806</v>
      </c>
    </row>
    <row r="15" spans="1:18" s="10" customFormat="1" x14ac:dyDescent="0.25">
      <c r="A15" s="11"/>
      <c r="B15" s="82">
        <v>107</v>
      </c>
      <c r="C15" s="60" t="s">
        <v>36</v>
      </c>
      <c r="D15" s="82"/>
      <c r="E15" s="83">
        <v>5.9258080693029157E-4</v>
      </c>
      <c r="F15" s="86">
        <v>13607</v>
      </c>
      <c r="G15" s="86">
        <v>7692</v>
      </c>
      <c r="H15" s="61">
        <v>0</v>
      </c>
      <c r="I15" s="61">
        <v>0</v>
      </c>
      <c r="J15" s="61">
        <v>0</v>
      </c>
      <c r="K15" s="61">
        <v>0</v>
      </c>
      <c r="L15" s="61">
        <v>-46821</v>
      </c>
      <c r="M15" s="61">
        <v>0</v>
      </c>
      <c r="N15" s="61">
        <v>-82687</v>
      </c>
      <c r="O15" s="87">
        <v>-22501</v>
      </c>
      <c r="P15" s="86">
        <v>-130710</v>
      </c>
    </row>
    <row r="16" spans="1:18" s="10" customFormat="1" x14ac:dyDescent="0.25">
      <c r="A16" s="11"/>
      <c r="B16" s="82">
        <v>109</v>
      </c>
      <c r="C16" s="60" t="s">
        <v>37</v>
      </c>
      <c r="D16" s="82"/>
      <c r="E16" s="83">
        <v>3.0928873901182863E-4</v>
      </c>
      <c r="F16" s="86">
        <v>7102</v>
      </c>
      <c r="G16" s="86">
        <v>4015</v>
      </c>
      <c r="H16" s="61">
        <v>0</v>
      </c>
      <c r="I16" s="61">
        <v>0</v>
      </c>
      <c r="J16" s="61">
        <v>0</v>
      </c>
      <c r="K16" s="61">
        <v>0</v>
      </c>
      <c r="L16" s="61">
        <v>-24437</v>
      </c>
      <c r="M16" s="61">
        <v>0</v>
      </c>
      <c r="N16" s="61">
        <v>-43157</v>
      </c>
      <c r="O16" s="87">
        <v>5752</v>
      </c>
      <c r="P16" s="86">
        <v>-50725</v>
      </c>
    </row>
    <row r="17" spans="1:16" s="10" customFormat="1" x14ac:dyDescent="0.25">
      <c r="A17" s="11"/>
      <c r="B17" s="82">
        <v>110</v>
      </c>
      <c r="C17" s="60" t="s">
        <v>38</v>
      </c>
      <c r="D17" s="82"/>
      <c r="E17" s="83">
        <v>3.5327899447882411E-4</v>
      </c>
      <c r="F17" s="86">
        <v>8112</v>
      </c>
      <c r="G17" s="86">
        <v>4586</v>
      </c>
      <c r="H17" s="61">
        <v>0</v>
      </c>
      <c r="I17" s="61">
        <v>0</v>
      </c>
      <c r="J17" s="61">
        <v>0</v>
      </c>
      <c r="K17" s="61">
        <v>0</v>
      </c>
      <c r="L17" s="61">
        <v>-27913</v>
      </c>
      <c r="M17" s="61">
        <v>0</v>
      </c>
      <c r="N17" s="61">
        <v>-49296</v>
      </c>
      <c r="O17" s="87">
        <v>11436</v>
      </c>
      <c r="P17" s="86">
        <v>-53075</v>
      </c>
    </row>
    <row r="18" spans="1:16" s="10" customFormat="1" x14ac:dyDescent="0.25">
      <c r="A18" s="11"/>
      <c r="B18" s="82">
        <v>111</v>
      </c>
      <c r="C18" s="60" t="s">
        <v>39</v>
      </c>
      <c r="D18" s="82"/>
      <c r="E18" s="83">
        <v>3.3628997117821626E-3</v>
      </c>
      <c r="F18" s="86">
        <v>77222</v>
      </c>
      <c r="G18" s="86">
        <v>43652</v>
      </c>
      <c r="H18" s="61">
        <v>0</v>
      </c>
      <c r="I18" s="61">
        <v>0</v>
      </c>
      <c r="J18" s="61">
        <v>0</v>
      </c>
      <c r="K18" s="61">
        <v>0</v>
      </c>
      <c r="L18" s="61">
        <v>-265708</v>
      </c>
      <c r="M18" s="61">
        <v>0</v>
      </c>
      <c r="N18" s="61">
        <v>-469251</v>
      </c>
      <c r="O18" s="87">
        <v>51576</v>
      </c>
      <c r="P18" s="86">
        <v>-562509</v>
      </c>
    </row>
    <row r="19" spans="1:16" s="10" customFormat="1" x14ac:dyDescent="0.25">
      <c r="A19" s="11"/>
      <c r="B19" s="82">
        <v>112</v>
      </c>
      <c r="C19" s="60" t="s">
        <v>40</v>
      </c>
      <c r="D19" s="82"/>
      <c r="E19" s="83">
        <v>3.13342890308189E-5</v>
      </c>
      <c r="F19" s="86">
        <v>720</v>
      </c>
      <c r="G19" s="86">
        <v>407</v>
      </c>
      <c r="H19" s="61">
        <v>0</v>
      </c>
      <c r="I19" s="61">
        <v>0</v>
      </c>
      <c r="J19" s="61">
        <v>0</v>
      </c>
      <c r="K19" s="61">
        <v>0</v>
      </c>
      <c r="L19" s="61">
        <v>-2476</v>
      </c>
      <c r="M19" s="61">
        <v>0</v>
      </c>
      <c r="N19" s="61">
        <v>-4372</v>
      </c>
      <c r="O19" s="87">
        <v>646</v>
      </c>
      <c r="P19" s="86">
        <v>-5075</v>
      </c>
    </row>
    <row r="20" spans="1:16" s="10" customFormat="1" x14ac:dyDescent="0.25">
      <c r="A20" s="11"/>
      <c r="B20" s="82">
        <v>113</v>
      </c>
      <c r="C20" s="60" t="s">
        <v>41</v>
      </c>
      <c r="D20" s="82"/>
      <c r="E20" s="83">
        <v>2.3336387950537293E-3</v>
      </c>
      <c r="F20" s="86">
        <v>53587</v>
      </c>
      <c r="G20" s="86">
        <v>30292</v>
      </c>
      <c r="H20" s="61">
        <v>0</v>
      </c>
      <c r="I20" s="61">
        <v>0</v>
      </c>
      <c r="J20" s="61">
        <v>0</v>
      </c>
      <c r="K20" s="61">
        <v>0</v>
      </c>
      <c r="L20" s="61">
        <v>-184385</v>
      </c>
      <c r="M20" s="61">
        <v>0</v>
      </c>
      <c r="N20" s="61">
        <v>-325631</v>
      </c>
      <c r="O20" s="87">
        <v>56688</v>
      </c>
      <c r="P20" s="86">
        <v>-369449</v>
      </c>
    </row>
    <row r="21" spans="1:16" s="10" customFormat="1" x14ac:dyDescent="0.25">
      <c r="A21" s="11"/>
      <c r="B21" s="82">
        <v>114</v>
      </c>
      <c r="C21" s="60" t="s">
        <v>42</v>
      </c>
      <c r="D21" s="82"/>
      <c r="E21" s="83">
        <v>1.0251092319879092E-2</v>
      </c>
      <c r="F21" s="86">
        <v>235394</v>
      </c>
      <c r="G21" s="86">
        <v>133065</v>
      </c>
      <c r="H21" s="61">
        <v>0</v>
      </c>
      <c r="I21" s="61">
        <v>0</v>
      </c>
      <c r="J21" s="61">
        <v>0</v>
      </c>
      <c r="K21" s="61">
        <v>0</v>
      </c>
      <c r="L21" s="61">
        <v>-809955</v>
      </c>
      <c r="M21" s="61">
        <v>0</v>
      </c>
      <c r="N21" s="61">
        <v>-1430414</v>
      </c>
      <c r="O21" s="87">
        <v>29548</v>
      </c>
      <c r="P21" s="86">
        <v>-1842362</v>
      </c>
    </row>
    <row r="22" spans="1:16" s="10" customFormat="1" x14ac:dyDescent="0.25">
      <c r="A22" s="11"/>
      <c r="B22" s="82">
        <v>115</v>
      </c>
      <c r="C22" s="60" t="s">
        <v>43</v>
      </c>
      <c r="D22" s="82"/>
      <c r="E22" s="83">
        <v>6.787911860583043E-3</v>
      </c>
      <c r="F22" s="86">
        <v>155870</v>
      </c>
      <c r="G22" s="86">
        <v>88111</v>
      </c>
      <c r="H22" s="61">
        <v>0</v>
      </c>
      <c r="I22" s="61">
        <v>0</v>
      </c>
      <c r="J22" s="61">
        <v>0</v>
      </c>
      <c r="K22" s="61">
        <v>0</v>
      </c>
      <c r="L22" s="61">
        <v>-536324</v>
      </c>
      <c r="M22" s="61">
        <v>0</v>
      </c>
      <c r="N22" s="61">
        <v>-947170</v>
      </c>
      <c r="O22" s="87">
        <v>-2173</v>
      </c>
      <c r="P22" s="86">
        <v>-1241686</v>
      </c>
    </row>
    <row r="23" spans="1:16" s="10" customFormat="1" x14ac:dyDescent="0.25">
      <c r="A23" s="11"/>
      <c r="B23" s="82">
        <v>116</v>
      </c>
      <c r="C23" s="60" t="s">
        <v>44</v>
      </c>
      <c r="D23" s="82"/>
      <c r="E23" s="83">
        <v>1.7014984899743593E-3</v>
      </c>
      <c r="F23" s="86">
        <v>39071</v>
      </c>
      <c r="G23" s="86">
        <v>22086</v>
      </c>
      <c r="H23" s="61">
        <v>0</v>
      </c>
      <c r="I23" s="61">
        <v>0</v>
      </c>
      <c r="J23" s="61">
        <v>0</v>
      </c>
      <c r="K23" s="61">
        <v>0</v>
      </c>
      <c r="L23" s="61">
        <v>-134438</v>
      </c>
      <c r="M23" s="61">
        <v>0</v>
      </c>
      <c r="N23" s="61">
        <v>-237423</v>
      </c>
      <c r="O23" s="87">
        <v>-70810</v>
      </c>
      <c r="P23" s="86">
        <v>-381514</v>
      </c>
    </row>
    <row r="24" spans="1:16" s="10" customFormat="1" x14ac:dyDescent="0.25">
      <c r="A24" s="11"/>
      <c r="B24" s="82">
        <v>117</v>
      </c>
      <c r="C24" s="60" t="s">
        <v>45</v>
      </c>
      <c r="D24" s="82"/>
      <c r="E24" s="83">
        <v>8.9835566980307096E-4</v>
      </c>
      <c r="F24" s="86">
        <v>20629</v>
      </c>
      <c r="G24" s="86">
        <v>11661</v>
      </c>
      <c r="H24" s="61">
        <v>0</v>
      </c>
      <c r="I24" s="61">
        <v>0</v>
      </c>
      <c r="J24" s="61">
        <v>0</v>
      </c>
      <c r="K24" s="61">
        <v>0</v>
      </c>
      <c r="L24" s="61">
        <v>-70981</v>
      </c>
      <c r="M24" s="61">
        <v>0</v>
      </c>
      <c r="N24" s="61">
        <v>-125355</v>
      </c>
      <c r="O24" s="87">
        <v>-36046</v>
      </c>
      <c r="P24" s="86">
        <v>-200092</v>
      </c>
    </row>
    <row r="25" spans="1:16" s="10" customFormat="1" x14ac:dyDescent="0.25">
      <c r="A25" s="11"/>
      <c r="B25" s="82">
        <v>119</v>
      </c>
      <c r="C25" s="60" t="s">
        <v>46</v>
      </c>
      <c r="D25" s="82"/>
      <c r="E25" s="83">
        <v>3.7424283964774823E-5</v>
      </c>
      <c r="F25" s="86">
        <v>859</v>
      </c>
      <c r="G25" s="86">
        <v>486</v>
      </c>
      <c r="H25" s="61">
        <v>0</v>
      </c>
      <c r="I25" s="61">
        <v>0</v>
      </c>
      <c r="J25" s="61">
        <v>0</v>
      </c>
      <c r="K25" s="61">
        <v>0</v>
      </c>
      <c r="L25" s="61">
        <v>-2957</v>
      </c>
      <c r="M25" s="61">
        <v>0</v>
      </c>
      <c r="N25" s="61">
        <v>-5222</v>
      </c>
      <c r="O25" s="87">
        <v>3564</v>
      </c>
      <c r="P25" s="86">
        <v>-3270</v>
      </c>
    </row>
    <row r="26" spans="1:16" s="10" customFormat="1" x14ac:dyDescent="0.25">
      <c r="A26" s="11"/>
      <c r="B26" s="82">
        <v>121</v>
      </c>
      <c r="C26" s="60" t="s">
        <v>47</v>
      </c>
      <c r="D26" s="82"/>
      <c r="E26" s="83">
        <v>5.404713932646325E-4</v>
      </c>
      <c r="F26" s="86">
        <v>12411</v>
      </c>
      <c r="G26" s="86">
        <v>7016</v>
      </c>
      <c r="H26" s="61">
        <v>0</v>
      </c>
      <c r="I26" s="61">
        <v>0</v>
      </c>
      <c r="J26" s="61">
        <v>0</v>
      </c>
      <c r="K26" s="61">
        <v>0</v>
      </c>
      <c r="L26" s="61">
        <v>-42704</v>
      </c>
      <c r="M26" s="61">
        <v>0</v>
      </c>
      <c r="N26" s="61">
        <v>-75416</v>
      </c>
      <c r="O26" s="87">
        <v>45981</v>
      </c>
      <c r="P26" s="86">
        <v>-52712</v>
      </c>
    </row>
    <row r="27" spans="1:16" s="10" customFormat="1" x14ac:dyDescent="0.25">
      <c r="A27" s="11"/>
      <c r="B27" s="82">
        <v>122</v>
      </c>
      <c r="C27" s="60" t="s">
        <v>48</v>
      </c>
      <c r="D27" s="82"/>
      <c r="E27" s="83">
        <v>4.9819715858322308E-4</v>
      </c>
      <c r="F27" s="86">
        <v>11440</v>
      </c>
      <c r="G27" s="86">
        <v>6467</v>
      </c>
      <c r="H27" s="61">
        <v>0</v>
      </c>
      <c r="I27" s="61">
        <v>0</v>
      </c>
      <c r="J27" s="61">
        <v>0</v>
      </c>
      <c r="K27" s="61">
        <v>0</v>
      </c>
      <c r="L27" s="61">
        <v>-39363</v>
      </c>
      <c r="M27" s="61">
        <v>0</v>
      </c>
      <c r="N27" s="61">
        <v>-69517</v>
      </c>
      <c r="O27" s="87">
        <v>1317</v>
      </c>
      <c r="P27" s="86">
        <v>-89656</v>
      </c>
    </row>
    <row r="28" spans="1:16" s="10" customFormat="1" x14ac:dyDescent="0.25">
      <c r="A28" s="11"/>
      <c r="B28" s="82">
        <v>123</v>
      </c>
      <c r="C28" s="60" t="s">
        <v>49</v>
      </c>
      <c r="D28" s="82"/>
      <c r="E28" s="83">
        <v>2.8690915581863069E-3</v>
      </c>
      <c r="F28" s="86">
        <v>65882</v>
      </c>
      <c r="G28" s="86">
        <v>37242</v>
      </c>
      <c r="H28" s="61">
        <v>0</v>
      </c>
      <c r="I28" s="61">
        <v>0</v>
      </c>
      <c r="J28" s="61">
        <v>0</v>
      </c>
      <c r="K28" s="61">
        <v>0</v>
      </c>
      <c r="L28" s="61">
        <v>-226692</v>
      </c>
      <c r="M28" s="61">
        <v>0</v>
      </c>
      <c r="N28" s="61">
        <v>-400346</v>
      </c>
      <c r="O28" s="87">
        <v>27675</v>
      </c>
      <c r="P28" s="86">
        <v>-496239</v>
      </c>
    </row>
    <row r="29" spans="1:16" s="10" customFormat="1" x14ac:dyDescent="0.25">
      <c r="A29" s="11"/>
      <c r="B29" s="82">
        <v>124</v>
      </c>
      <c r="C29" s="60" t="s">
        <v>50</v>
      </c>
      <c r="D29" s="82"/>
      <c r="E29" s="83">
        <v>0</v>
      </c>
      <c r="F29" s="86">
        <v>0</v>
      </c>
      <c r="G29" s="86">
        <v>0</v>
      </c>
      <c r="H29" s="61">
        <v>0</v>
      </c>
      <c r="I29" s="61">
        <v>0</v>
      </c>
      <c r="J29" s="61">
        <v>0</v>
      </c>
      <c r="K29" s="61">
        <v>0</v>
      </c>
      <c r="L29" s="61">
        <v>0</v>
      </c>
      <c r="M29" s="61">
        <v>0</v>
      </c>
      <c r="N29" s="61">
        <v>0</v>
      </c>
      <c r="O29" s="87">
        <v>0</v>
      </c>
      <c r="P29" s="86">
        <v>0</v>
      </c>
    </row>
    <row r="30" spans="1:16" s="10" customFormat="1" x14ac:dyDescent="0.25">
      <c r="A30" s="11"/>
      <c r="B30" s="82">
        <v>125</v>
      </c>
      <c r="C30" s="60" t="s">
        <v>51</v>
      </c>
      <c r="D30" s="82"/>
      <c r="E30" s="83">
        <v>1.209150832901127E-3</v>
      </c>
      <c r="F30" s="86">
        <v>27766</v>
      </c>
      <c r="G30" s="86">
        <v>15695</v>
      </c>
      <c r="H30" s="61">
        <v>0</v>
      </c>
      <c r="I30" s="61">
        <v>0</v>
      </c>
      <c r="J30" s="61">
        <v>0</v>
      </c>
      <c r="K30" s="61">
        <v>0</v>
      </c>
      <c r="L30" s="61">
        <v>-95537</v>
      </c>
      <c r="M30" s="61">
        <v>0</v>
      </c>
      <c r="N30" s="61">
        <v>-168722</v>
      </c>
      <c r="O30" s="87">
        <v>87094</v>
      </c>
      <c r="P30" s="86">
        <v>-133704</v>
      </c>
    </row>
    <row r="31" spans="1:16" s="10" customFormat="1" x14ac:dyDescent="0.25">
      <c r="A31" s="11"/>
      <c r="B31" s="82">
        <v>126</v>
      </c>
      <c r="C31" s="60" t="s">
        <v>52</v>
      </c>
      <c r="D31" s="82"/>
      <c r="E31" s="83">
        <v>0</v>
      </c>
      <c r="F31" s="86">
        <v>0</v>
      </c>
      <c r="G31" s="86">
        <v>0</v>
      </c>
      <c r="H31" s="61">
        <v>0</v>
      </c>
      <c r="I31" s="61">
        <v>0</v>
      </c>
      <c r="J31" s="61">
        <v>0</v>
      </c>
      <c r="K31" s="61">
        <v>0</v>
      </c>
      <c r="L31" s="61">
        <v>0</v>
      </c>
      <c r="M31" s="61">
        <v>0</v>
      </c>
      <c r="N31" s="61">
        <v>0</v>
      </c>
      <c r="O31" s="87">
        <v>0</v>
      </c>
      <c r="P31" s="86">
        <v>0</v>
      </c>
    </row>
    <row r="32" spans="1:16" s="10" customFormat="1" x14ac:dyDescent="0.25">
      <c r="A32" s="11"/>
      <c r="B32" s="82">
        <v>127</v>
      </c>
      <c r="C32" s="60" t="s">
        <v>53</v>
      </c>
      <c r="D32" s="82"/>
      <c r="E32" s="83">
        <v>1.754481362395115E-3</v>
      </c>
      <c r="F32" s="86">
        <v>40288</v>
      </c>
      <c r="G32" s="86">
        <v>22774</v>
      </c>
      <c r="H32" s="61">
        <v>0</v>
      </c>
      <c r="I32" s="61">
        <v>0</v>
      </c>
      <c r="J32" s="61">
        <v>0</v>
      </c>
      <c r="K32" s="61">
        <v>0</v>
      </c>
      <c r="L32" s="61">
        <v>-138624</v>
      </c>
      <c r="M32" s="61">
        <v>0</v>
      </c>
      <c r="N32" s="61">
        <v>-244816</v>
      </c>
      <c r="O32" s="87">
        <v>99002</v>
      </c>
      <c r="P32" s="86">
        <v>-221376</v>
      </c>
    </row>
    <row r="33" spans="1:16" s="10" customFormat="1" x14ac:dyDescent="0.25">
      <c r="A33" s="11"/>
      <c r="B33" s="82">
        <v>128</v>
      </c>
      <c r="C33" s="60" t="s">
        <v>54</v>
      </c>
      <c r="D33" s="82"/>
      <c r="E33" s="83">
        <v>2.2470937292440318E-3</v>
      </c>
      <c r="F33" s="86">
        <v>51600</v>
      </c>
      <c r="G33" s="86">
        <v>29169</v>
      </c>
      <c r="H33" s="61">
        <v>0</v>
      </c>
      <c r="I33" s="61">
        <v>0</v>
      </c>
      <c r="J33" s="61">
        <v>0</v>
      </c>
      <c r="K33" s="61">
        <v>0</v>
      </c>
      <c r="L33" s="61">
        <v>-177546</v>
      </c>
      <c r="M33" s="61">
        <v>0</v>
      </c>
      <c r="N33" s="61">
        <v>-313554</v>
      </c>
      <c r="O33" s="87">
        <v>-8892</v>
      </c>
      <c r="P33" s="86">
        <v>-419223</v>
      </c>
    </row>
    <row r="34" spans="1:16" s="10" customFormat="1" x14ac:dyDescent="0.25">
      <c r="A34" s="11"/>
      <c r="B34" s="82">
        <v>129</v>
      </c>
      <c r="C34" s="60" t="s">
        <v>55</v>
      </c>
      <c r="D34" s="82"/>
      <c r="E34" s="83">
        <v>1.1084751083402429E-3</v>
      </c>
      <c r="F34" s="86">
        <v>25454</v>
      </c>
      <c r="G34" s="86">
        <v>14389</v>
      </c>
      <c r="H34" s="61">
        <v>0</v>
      </c>
      <c r="I34" s="61">
        <v>0</v>
      </c>
      <c r="J34" s="61">
        <v>0</v>
      </c>
      <c r="K34" s="61">
        <v>0</v>
      </c>
      <c r="L34" s="61">
        <v>-87582</v>
      </c>
      <c r="M34" s="61">
        <v>0</v>
      </c>
      <c r="N34" s="61">
        <v>-154674</v>
      </c>
      <c r="O34" s="87">
        <v>4315</v>
      </c>
      <c r="P34" s="86">
        <v>-198098</v>
      </c>
    </row>
    <row r="35" spans="1:16" s="10" customFormat="1" x14ac:dyDescent="0.25">
      <c r="A35" s="11"/>
      <c r="B35" s="82">
        <v>131</v>
      </c>
      <c r="C35" s="60" t="s">
        <v>56</v>
      </c>
      <c r="D35" s="82"/>
      <c r="E35" s="83">
        <v>0</v>
      </c>
      <c r="F35" s="86">
        <v>0</v>
      </c>
      <c r="G35" s="86">
        <v>0</v>
      </c>
      <c r="H35" s="61">
        <v>0</v>
      </c>
      <c r="I35" s="61">
        <v>0</v>
      </c>
      <c r="J35" s="61">
        <v>0</v>
      </c>
      <c r="K35" s="61">
        <v>0</v>
      </c>
      <c r="L35" s="61">
        <v>0</v>
      </c>
      <c r="M35" s="61">
        <v>0</v>
      </c>
      <c r="N35" s="61">
        <v>0</v>
      </c>
      <c r="O35" s="87">
        <v>0</v>
      </c>
      <c r="P35" s="86">
        <v>0</v>
      </c>
    </row>
    <row r="36" spans="1:16" s="10" customFormat="1" x14ac:dyDescent="0.25">
      <c r="A36" s="11"/>
      <c r="B36" s="82">
        <v>132</v>
      </c>
      <c r="C36" s="60" t="s">
        <v>57</v>
      </c>
      <c r="D36" s="82"/>
      <c r="E36" s="83">
        <v>6.5950311242831653E-4</v>
      </c>
      <c r="F36" s="86">
        <v>15144</v>
      </c>
      <c r="G36" s="86">
        <v>8561</v>
      </c>
      <c r="H36" s="61">
        <v>0</v>
      </c>
      <c r="I36" s="61">
        <v>0</v>
      </c>
      <c r="J36" s="61">
        <v>0</v>
      </c>
      <c r="K36" s="61">
        <v>0</v>
      </c>
      <c r="L36" s="61">
        <v>-52108</v>
      </c>
      <c r="M36" s="61">
        <v>0</v>
      </c>
      <c r="N36" s="61">
        <v>-92026</v>
      </c>
      <c r="O36" s="87">
        <v>76629</v>
      </c>
      <c r="P36" s="86">
        <v>-43800</v>
      </c>
    </row>
    <row r="37" spans="1:16" s="10" customFormat="1" x14ac:dyDescent="0.25">
      <c r="A37" s="11"/>
      <c r="B37" s="82">
        <v>133</v>
      </c>
      <c r="C37" s="60" t="s">
        <v>58</v>
      </c>
      <c r="D37" s="82"/>
      <c r="E37" s="83">
        <v>1.2310365695285849E-3</v>
      </c>
      <c r="F37" s="86">
        <v>28268</v>
      </c>
      <c r="G37" s="86">
        <v>15980</v>
      </c>
      <c r="H37" s="61">
        <v>0</v>
      </c>
      <c r="I37" s="61">
        <v>0</v>
      </c>
      <c r="J37" s="61">
        <v>0</v>
      </c>
      <c r="K37" s="61">
        <v>0</v>
      </c>
      <c r="L37" s="61">
        <v>-97266</v>
      </c>
      <c r="M37" s="61">
        <v>0</v>
      </c>
      <c r="N37" s="61">
        <v>-171776</v>
      </c>
      <c r="O37" s="87">
        <v>16382</v>
      </c>
      <c r="P37" s="86">
        <v>-208412</v>
      </c>
    </row>
    <row r="38" spans="1:16" s="10" customFormat="1" x14ac:dyDescent="0.25">
      <c r="A38" s="11"/>
      <c r="B38" s="82">
        <v>135</v>
      </c>
      <c r="C38" s="60" t="s">
        <v>59</v>
      </c>
      <c r="D38" s="82"/>
      <c r="E38" s="83">
        <v>0</v>
      </c>
      <c r="F38" s="86">
        <v>0</v>
      </c>
      <c r="G38" s="86">
        <v>0</v>
      </c>
      <c r="H38" s="61">
        <v>0</v>
      </c>
      <c r="I38" s="61">
        <v>0</v>
      </c>
      <c r="J38" s="61">
        <v>0</v>
      </c>
      <c r="K38" s="61">
        <v>0</v>
      </c>
      <c r="L38" s="61">
        <v>0</v>
      </c>
      <c r="M38" s="61">
        <v>0</v>
      </c>
      <c r="N38" s="61">
        <v>0</v>
      </c>
      <c r="O38" s="87">
        <v>0</v>
      </c>
      <c r="P38" s="86">
        <v>0</v>
      </c>
    </row>
    <row r="39" spans="1:16" s="10" customFormat="1" x14ac:dyDescent="0.25">
      <c r="A39" s="11"/>
      <c r="B39" s="82">
        <v>136</v>
      </c>
      <c r="C39" s="60" t="s">
        <v>60</v>
      </c>
      <c r="D39" s="82"/>
      <c r="E39" s="83">
        <v>2.7512790070746695E-3</v>
      </c>
      <c r="F39" s="86">
        <v>63177</v>
      </c>
      <c r="G39" s="86">
        <v>35713</v>
      </c>
      <c r="H39" s="61">
        <v>0</v>
      </c>
      <c r="I39" s="61">
        <v>0</v>
      </c>
      <c r="J39" s="61">
        <v>0</v>
      </c>
      <c r="K39" s="61">
        <v>0</v>
      </c>
      <c r="L39" s="61">
        <v>-217383</v>
      </c>
      <c r="M39" s="61">
        <v>0</v>
      </c>
      <c r="N39" s="61">
        <v>-383907</v>
      </c>
      <c r="O39" s="87">
        <v>44933</v>
      </c>
      <c r="P39" s="86">
        <v>-457467</v>
      </c>
    </row>
    <row r="40" spans="1:16" s="10" customFormat="1" x14ac:dyDescent="0.25">
      <c r="A40" s="11"/>
      <c r="B40" s="82">
        <v>137</v>
      </c>
      <c r="C40" s="60" t="s">
        <v>61</v>
      </c>
      <c r="D40" s="82"/>
      <c r="E40" s="83">
        <v>0</v>
      </c>
      <c r="F40" s="86">
        <v>0</v>
      </c>
      <c r="G40" s="86">
        <v>0</v>
      </c>
      <c r="H40" s="61">
        <v>0</v>
      </c>
      <c r="I40" s="61">
        <v>0</v>
      </c>
      <c r="J40" s="61">
        <v>0</v>
      </c>
      <c r="K40" s="61">
        <v>0</v>
      </c>
      <c r="L40" s="61">
        <v>0</v>
      </c>
      <c r="M40" s="61">
        <v>0</v>
      </c>
      <c r="N40" s="61">
        <v>0</v>
      </c>
      <c r="O40" s="87">
        <v>0</v>
      </c>
      <c r="P40" s="86">
        <v>0</v>
      </c>
    </row>
    <row r="41" spans="1:16" s="10" customFormat="1" x14ac:dyDescent="0.25">
      <c r="A41" s="11"/>
      <c r="B41" s="82">
        <v>138</v>
      </c>
      <c r="C41" s="60" t="s">
        <v>62</v>
      </c>
      <c r="D41" s="82"/>
      <c r="E41" s="83">
        <v>0</v>
      </c>
      <c r="F41" s="86">
        <v>0</v>
      </c>
      <c r="G41" s="86">
        <v>0</v>
      </c>
      <c r="H41" s="61">
        <v>0</v>
      </c>
      <c r="I41" s="61">
        <v>0</v>
      </c>
      <c r="J41" s="61">
        <v>0</v>
      </c>
      <c r="K41" s="61">
        <v>0</v>
      </c>
      <c r="L41" s="61">
        <v>0</v>
      </c>
      <c r="M41" s="61">
        <v>0</v>
      </c>
      <c r="N41" s="61">
        <v>0</v>
      </c>
      <c r="O41" s="87">
        <v>0</v>
      </c>
      <c r="P41" s="86">
        <v>0</v>
      </c>
    </row>
    <row r="42" spans="1:16" s="10" customFormat="1" x14ac:dyDescent="0.25">
      <c r="A42" s="11"/>
      <c r="B42" s="82">
        <v>140</v>
      </c>
      <c r="C42" s="60" t="s">
        <v>63</v>
      </c>
      <c r="D42" s="82"/>
      <c r="E42" s="83">
        <v>1.7029038734206569E-3</v>
      </c>
      <c r="F42" s="86">
        <v>39103</v>
      </c>
      <c r="G42" s="86">
        <v>22105</v>
      </c>
      <c r="H42" s="61">
        <v>0</v>
      </c>
      <c r="I42" s="61">
        <v>0</v>
      </c>
      <c r="J42" s="61">
        <v>0</v>
      </c>
      <c r="K42" s="61">
        <v>0</v>
      </c>
      <c r="L42" s="61">
        <v>-134549</v>
      </c>
      <c r="M42" s="61">
        <v>0</v>
      </c>
      <c r="N42" s="61">
        <v>-237619</v>
      </c>
      <c r="O42" s="87">
        <v>99091</v>
      </c>
      <c r="P42" s="86">
        <v>-211869</v>
      </c>
    </row>
    <row r="43" spans="1:16" s="10" customFormat="1" x14ac:dyDescent="0.25">
      <c r="A43" s="11"/>
      <c r="B43" s="82">
        <v>141</v>
      </c>
      <c r="C43" s="60" t="s">
        <v>64</v>
      </c>
      <c r="D43" s="82"/>
      <c r="E43" s="83">
        <v>5.0972764919710633E-3</v>
      </c>
      <c r="F43" s="86">
        <v>117048</v>
      </c>
      <c r="G43" s="86">
        <v>66166</v>
      </c>
      <c r="H43" s="61">
        <v>0</v>
      </c>
      <c r="I43" s="61">
        <v>0</v>
      </c>
      <c r="J43" s="61">
        <v>0</v>
      </c>
      <c r="K43" s="61">
        <v>0</v>
      </c>
      <c r="L43" s="61">
        <v>-402744</v>
      </c>
      <c r="M43" s="61">
        <v>0</v>
      </c>
      <c r="N43" s="61">
        <v>-711262</v>
      </c>
      <c r="O43" s="87">
        <v>108268</v>
      </c>
      <c r="P43" s="86">
        <v>-822524</v>
      </c>
    </row>
    <row r="44" spans="1:16" s="10" customFormat="1" x14ac:dyDescent="0.25">
      <c r="A44" s="11"/>
      <c r="B44" s="82">
        <v>142</v>
      </c>
      <c r="C44" s="60" t="s">
        <v>65</v>
      </c>
      <c r="D44" s="82"/>
      <c r="E44" s="83">
        <v>1.0366853161467524E-4</v>
      </c>
      <c r="F44" s="86">
        <v>2381</v>
      </c>
      <c r="G44" s="86">
        <v>1346</v>
      </c>
      <c r="H44" s="61">
        <v>0</v>
      </c>
      <c r="I44" s="61">
        <v>0</v>
      </c>
      <c r="J44" s="61">
        <v>0</v>
      </c>
      <c r="K44" s="61">
        <v>0</v>
      </c>
      <c r="L44" s="61">
        <v>-8191</v>
      </c>
      <c r="M44" s="61">
        <v>0</v>
      </c>
      <c r="N44" s="61">
        <v>-14466</v>
      </c>
      <c r="O44" s="87">
        <v>16782</v>
      </c>
      <c r="P44" s="86">
        <v>-2148</v>
      </c>
    </row>
    <row r="45" spans="1:16" s="10" customFormat="1" x14ac:dyDescent="0.25">
      <c r="A45" s="11"/>
      <c r="B45" s="82">
        <v>143</v>
      </c>
      <c r="C45" s="60" t="s">
        <v>66</v>
      </c>
      <c r="D45" s="82"/>
      <c r="E45" s="83">
        <v>2.4285911101428826E-4</v>
      </c>
      <c r="F45" s="86">
        <v>5577</v>
      </c>
      <c r="G45" s="86">
        <v>3152</v>
      </c>
      <c r="H45" s="61">
        <v>0</v>
      </c>
      <c r="I45" s="61">
        <v>0</v>
      </c>
      <c r="J45" s="61">
        <v>0</v>
      </c>
      <c r="K45" s="61">
        <v>0</v>
      </c>
      <c r="L45" s="61">
        <v>-19189</v>
      </c>
      <c r="M45" s="61">
        <v>0</v>
      </c>
      <c r="N45" s="61">
        <v>-33888</v>
      </c>
      <c r="O45" s="87">
        <v>-8320</v>
      </c>
      <c r="P45" s="86">
        <v>-52668</v>
      </c>
    </row>
    <row r="46" spans="1:16" s="10" customFormat="1" x14ac:dyDescent="0.25">
      <c r="A46" s="11"/>
      <c r="B46" s="82">
        <v>146</v>
      </c>
      <c r="C46" s="60" t="s">
        <v>67</v>
      </c>
      <c r="D46" s="82"/>
      <c r="E46" s="83">
        <v>5.4628916300340541E-4</v>
      </c>
      <c r="F46" s="86">
        <v>12544</v>
      </c>
      <c r="G46" s="86">
        <v>7091</v>
      </c>
      <c r="H46" s="61">
        <v>0</v>
      </c>
      <c r="I46" s="61">
        <v>0</v>
      </c>
      <c r="J46" s="61">
        <v>0</v>
      </c>
      <c r="K46" s="61">
        <v>0</v>
      </c>
      <c r="L46" s="61">
        <v>-43163</v>
      </c>
      <c r="M46" s="61">
        <v>0</v>
      </c>
      <c r="N46" s="61">
        <v>-76228</v>
      </c>
      <c r="O46" s="87">
        <v>-20451</v>
      </c>
      <c r="P46" s="86">
        <v>-120207</v>
      </c>
    </row>
    <row r="47" spans="1:16" s="10" customFormat="1" x14ac:dyDescent="0.25">
      <c r="A47" s="11"/>
      <c r="B47" s="82">
        <v>147</v>
      </c>
      <c r="C47" s="60" t="s">
        <v>68</v>
      </c>
      <c r="D47" s="82"/>
      <c r="E47" s="83">
        <v>4.3573984731416592E-4</v>
      </c>
      <c r="F47" s="86">
        <v>10006</v>
      </c>
      <c r="G47" s="86">
        <v>5656</v>
      </c>
      <c r="H47" s="61">
        <v>0</v>
      </c>
      <c r="I47" s="61">
        <v>0</v>
      </c>
      <c r="J47" s="61">
        <v>0</v>
      </c>
      <c r="K47" s="61">
        <v>0</v>
      </c>
      <c r="L47" s="61">
        <v>-34429</v>
      </c>
      <c r="M47" s="61">
        <v>0</v>
      </c>
      <c r="N47" s="61">
        <v>-60802</v>
      </c>
      <c r="O47" s="87">
        <v>15503</v>
      </c>
      <c r="P47" s="86">
        <v>-64066</v>
      </c>
    </row>
    <row r="48" spans="1:16" s="10" customFormat="1" x14ac:dyDescent="0.25">
      <c r="A48" s="11"/>
      <c r="B48" s="82">
        <v>148</v>
      </c>
      <c r="C48" s="60" t="s">
        <v>69</v>
      </c>
      <c r="D48" s="82"/>
      <c r="E48" s="83">
        <v>9.5184458047008677E-5</v>
      </c>
      <c r="F48" s="86">
        <v>2186</v>
      </c>
      <c r="G48" s="86">
        <v>1236</v>
      </c>
      <c r="H48" s="61">
        <v>0</v>
      </c>
      <c r="I48" s="61">
        <v>0</v>
      </c>
      <c r="J48" s="61">
        <v>0</v>
      </c>
      <c r="K48" s="61">
        <v>0</v>
      </c>
      <c r="L48" s="61">
        <v>-7521</v>
      </c>
      <c r="M48" s="61">
        <v>0</v>
      </c>
      <c r="N48" s="61">
        <v>-13282</v>
      </c>
      <c r="O48" s="87">
        <v>6518</v>
      </c>
      <c r="P48" s="86">
        <v>-10863</v>
      </c>
    </row>
    <row r="49" spans="1:16" s="10" customFormat="1" x14ac:dyDescent="0.25">
      <c r="A49" s="11"/>
      <c r="B49" s="82">
        <v>149</v>
      </c>
      <c r="C49" s="60" t="s">
        <v>70</v>
      </c>
      <c r="D49" s="82"/>
      <c r="E49" s="83">
        <v>0</v>
      </c>
      <c r="F49" s="86">
        <v>0</v>
      </c>
      <c r="G49" s="86">
        <v>0</v>
      </c>
      <c r="H49" s="61">
        <v>0</v>
      </c>
      <c r="I49" s="61">
        <v>0</v>
      </c>
      <c r="J49" s="61">
        <v>0</v>
      </c>
      <c r="K49" s="61">
        <v>0</v>
      </c>
      <c r="L49" s="61">
        <v>0</v>
      </c>
      <c r="M49" s="61">
        <v>0</v>
      </c>
      <c r="N49" s="61">
        <v>0</v>
      </c>
      <c r="O49" s="87">
        <v>0</v>
      </c>
      <c r="P49" s="86">
        <v>0</v>
      </c>
    </row>
    <row r="50" spans="1:16" s="10" customFormat="1" x14ac:dyDescent="0.25">
      <c r="A50" s="11"/>
      <c r="B50" s="82">
        <v>150</v>
      </c>
      <c r="C50" s="60" t="s">
        <v>71</v>
      </c>
      <c r="D50" s="82"/>
      <c r="E50" s="83">
        <v>0</v>
      </c>
      <c r="F50" s="86">
        <v>0</v>
      </c>
      <c r="G50" s="86">
        <v>0</v>
      </c>
      <c r="H50" s="61">
        <v>0</v>
      </c>
      <c r="I50" s="61">
        <v>0</v>
      </c>
      <c r="J50" s="61">
        <v>0</v>
      </c>
      <c r="K50" s="61">
        <v>0</v>
      </c>
      <c r="L50" s="61">
        <v>0</v>
      </c>
      <c r="M50" s="61">
        <v>0</v>
      </c>
      <c r="N50" s="61">
        <v>0</v>
      </c>
      <c r="O50" s="87">
        <v>0</v>
      </c>
      <c r="P50" s="86">
        <v>0</v>
      </c>
    </row>
    <row r="51" spans="1:16" s="10" customFormat="1" x14ac:dyDescent="0.25">
      <c r="A51" s="11"/>
      <c r="B51" s="82">
        <v>151</v>
      </c>
      <c r="C51" s="60" t="s">
        <v>72</v>
      </c>
      <c r="D51" s="82"/>
      <c r="E51" s="83">
        <v>1.6155170806270804E-3</v>
      </c>
      <c r="F51" s="86">
        <v>37097</v>
      </c>
      <c r="G51" s="86">
        <v>20970</v>
      </c>
      <c r="H51" s="61">
        <v>0</v>
      </c>
      <c r="I51" s="61">
        <v>0</v>
      </c>
      <c r="J51" s="61">
        <v>0</v>
      </c>
      <c r="K51" s="61">
        <v>0</v>
      </c>
      <c r="L51" s="61">
        <v>-127645</v>
      </c>
      <c r="M51" s="61">
        <v>0</v>
      </c>
      <c r="N51" s="61">
        <v>-225426</v>
      </c>
      <c r="O51" s="87">
        <v>-6422</v>
      </c>
      <c r="P51" s="86">
        <v>-301426</v>
      </c>
    </row>
    <row r="52" spans="1:16" s="10" customFormat="1" x14ac:dyDescent="0.25">
      <c r="A52" s="11"/>
      <c r="B52" s="82">
        <v>152</v>
      </c>
      <c r="C52" s="60" t="s">
        <v>73</v>
      </c>
      <c r="D52" s="82"/>
      <c r="E52" s="83">
        <v>1.2047701783798692E-3</v>
      </c>
      <c r="F52" s="86">
        <v>27665</v>
      </c>
      <c r="G52" s="86">
        <v>15639</v>
      </c>
      <c r="H52" s="61">
        <v>0</v>
      </c>
      <c r="I52" s="61">
        <v>0</v>
      </c>
      <c r="J52" s="61">
        <v>0</v>
      </c>
      <c r="K52" s="61">
        <v>0</v>
      </c>
      <c r="L52" s="61">
        <v>-95191</v>
      </c>
      <c r="M52" s="61">
        <v>0</v>
      </c>
      <c r="N52" s="61">
        <v>-168111</v>
      </c>
      <c r="O52" s="87">
        <v>31290</v>
      </c>
      <c r="P52" s="86">
        <v>-188708</v>
      </c>
    </row>
    <row r="53" spans="1:16" s="10" customFormat="1" x14ac:dyDescent="0.25">
      <c r="A53" s="11"/>
      <c r="B53" s="82">
        <v>154</v>
      </c>
      <c r="C53" s="60" t="s">
        <v>74</v>
      </c>
      <c r="D53" s="82"/>
      <c r="E53" s="83">
        <v>1.9347939791622925E-2</v>
      </c>
      <c r="F53" s="86">
        <v>444283</v>
      </c>
      <c r="G53" s="86">
        <v>251147</v>
      </c>
      <c r="H53" s="61">
        <v>0</v>
      </c>
      <c r="I53" s="61">
        <v>0</v>
      </c>
      <c r="J53" s="61">
        <v>0</v>
      </c>
      <c r="K53" s="61">
        <v>0</v>
      </c>
      <c r="L53" s="61">
        <v>-1528712</v>
      </c>
      <c r="M53" s="61">
        <v>0</v>
      </c>
      <c r="N53" s="61">
        <v>-2699767</v>
      </c>
      <c r="O53" s="87">
        <v>38899</v>
      </c>
      <c r="P53" s="86">
        <v>-3494150</v>
      </c>
    </row>
    <row r="54" spans="1:16" s="10" customFormat="1" x14ac:dyDescent="0.25">
      <c r="A54" s="11"/>
      <c r="B54" s="82">
        <v>156</v>
      </c>
      <c r="C54" s="60" t="s">
        <v>75</v>
      </c>
      <c r="D54" s="82"/>
      <c r="E54" s="83">
        <v>3.3109357632361378E-2</v>
      </c>
      <c r="F54" s="86">
        <v>760284</v>
      </c>
      <c r="G54" s="86">
        <v>429779</v>
      </c>
      <c r="H54" s="61">
        <v>0</v>
      </c>
      <c r="I54" s="61">
        <v>0</v>
      </c>
      <c r="J54" s="61">
        <v>0</v>
      </c>
      <c r="K54" s="61">
        <v>0</v>
      </c>
      <c r="L54" s="61">
        <v>-2616023</v>
      </c>
      <c r="M54" s="61">
        <v>0</v>
      </c>
      <c r="N54" s="61">
        <v>-4620004</v>
      </c>
      <c r="O54" s="87">
        <v>15979</v>
      </c>
      <c r="P54" s="86">
        <v>-6029985</v>
      </c>
    </row>
    <row r="55" spans="1:16" s="10" customFormat="1" x14ac:dyDescent="0.25">
      <c r="A55" s="11"/>
      <c r="B55" s="82">
        <v>157</v>
      </c>
      <c r="C55" s="60" t="s">
        <v>76</v>
      </c>
      <c r="D55" s="82"/>
      <c r="E55" s="83">
        <v>1.6310213910533466E-4</v>
      </c>
      <c r="F55" s="86">
        <v>3745</v>
      </c>
      <c r="G55" s="86">
        <v>2117</v>
      </c>
      <c r="H55" s="61">
        <v>0</v>
      </c>
      <c r="I55" s="61">
        <v>0</v>
      </c>
      <c r="J55" s="61">
        <v>0</v>
      </c>
      <c r="K55" s="61">
        <v>0</v>
      </c>
      <c r="L55" s="61">
        <v>-12887</v>
      </c>
      <c r="M55" s="61">
        <v>0</v>
      </c>
      <c r="N55" s="61">
        <v>-22759</v>
      </c>
      <c r="O55" s="87">
        <v>2524</v>
      </c>
      <c r="P55" s="86">
        <v>-27260</v>
      </c>
    </row>
    <row r="56" spans="1:16" s="10" customFormat="1" x14ac:dyDescent="0.25">
      <c r="A56" s="11"/>
      <c r="B56" s="82">
        <v>158</v>
      </c>
      <c r="C56" s="60" t="s">
        <v>425</v>
      </c>
      <c r="D56" s="82"/>
      <c r="E56" s="83">
        <v>0</v>
      </c>
      <c r="F56" s="86">
        <v>0</v>
      </c>
      <c r="G56" s="86">
        <v>0</v>
      </c>
      <c r="H56" s="61">
        <v>0</v>
      </c>
      <c r="I56" s="61">
        <v>0</v>
      </c>
      <c r="J56" s="61">
        <v>0</v>
      </c>
      <c r="K56" s="61">
        <v>0</v>
      </c>
      <c r="L56" s="61">
        <v>0</v>
      </c>
      <c r="M56" s="61">
        <v>0</v>
      </c>
      <c r="N56" s="61">
        <v>0</v>
      </c>
      <c r="O56" s="87">
        <v>0</v>
      </c>
      <c r="P56" s="86">
        <v>0</v>
      </c>
    </row>
    <row r="57" spans="1:16" s="10" customFormat="1" x14ac:dyDescent="0.25">
      <c r="A57" s="11"/>
      <c r="B57" s="82">
        <v>160</v>
      </c>
      <c r="C57" s="60" t="s">
        <v>77</v>
      </c>
      <c r="D57" s="82"/>
      <c r="E57" s="83">
        <v>8.950447099904924E-5</v>
      </c>
      <c r="F57" s="86">
        <v>2055</v>
      </c>
      <c r="G57" s="86">
        <v>1162</v>
      </c>
      <c r="H57" s="61">
        <v>0</v>
      </c>
      <c r="I57" s="61">
        <v>0</v>
      </c>
      <c r="J57" s="61">
        <v>0</v>
      </c>
      <c r="K57" s="61">
        <v>0</v>
      </c>
      <c r="L57" s="61">
        <v>-7072</v>
      </c>
      <c r="M57" s="61">
        <v>0</v>
      </c>
      <c r="N57" s="61">
        <v>-12489</v>
      </c>
      <c r="O57" s="87">
        <v>1588</v>
      </c>
      <c r="P57" s="86">
        <v>-14756</v>
      </c>
    </row>
    <row r="58" spans="1:16" s="10" customFormat="1" x14ac:dyDescent="0.25">
      <c r="A58" s="11"/>
      <c r="B58" s="82">
        <v>161</v>
      </c>
      <c r="C58" s="60" t="s">
        <v>78</v>
      </c>
      <c r="D58" s="82"/>
      <c r="E58" s="83">
        <v>8.4024118544379373E-3</v>
      </c>
      <c r="F58" s="86">
        <v>192943</v>
      </c>
      <c r="G58" s="86">
        <v>109068</v>
      </c>
      <c r="H58" s="61">
        <v>0</v>
      </c>
      <c r="I58" s="61">
        <v>0</v>
      </c>
      <c r="J58" s="61">
        <v>0</v>
      </c>
      <c r="K58" s="61">
        <v>0</v>
      </c>
      <c r="L58" s="61">
        <v>-663888</v>
      </c>
      <c r="M58" s="61">
        <v>0</v>
      </c>
      <c r="N58" s="61">
        <v>-1172453</v>
      </c>
      <c r="O58" s="87">
        <v>-99786</v>
      </c>
      <c r="P58" s="86">
        <v>-1634116</v>
      </c>
    </row>
    <row r="59" spans="1:16" s="10" customFormat="1" x14ac:dyDescent="0.25">
      <c r="A59" s="11"/>
      <c r="B59" s="82">
        <v>162</v>
      </c>
      <c r="C59" s="60" t="s">
        <v>79</v>
      </c>
      <c r="D59" s="82"/>
      <c r="E59" s="83">
        <v>1.8628219797982836E-5</v>
      </c>
      <c r="F59" s="86">
        <v>428</v>
      </c>
      <c r="G59" s="86">
        <v>242</v>
      </c>
      <c r="H59" s="61">
        <v>0</v>
      </c>
      <c r="I59" s="61">
        <v>0</v>
      </c>
      <c r="J59" s="61">
        <v>0</v>
      </c>
      <c r="K59" s="61">
        <v>0</v>
      </c>
      <c r="L59" s="61">
        <v>-1472</v>
      </c>
      <c r="M59" s="61">
        <v>0</v>
      </c>
      <c r="N59" s="61">
        <v>-2599</v>
      </c>
      <c r="O59" s="87">
        <v>124</v>
      </c>
      <c r="P59" s="86">
        <v>-3277</v>
      </c>
    </row>
    <row r="60" spans="1:16" s="10" customFormat="1" x14ac:dyDescent="0.25">
      <c r="A60" s="11"/>
      <c r="B60" s="82">
        <v>163</v>
      </c>
      <c r="C60" s="60" t="s">
        <v>80</v>
      </c>
      <c r="D60" s="82"/>
      <c r="E60" s="83">
        <v>0</v>
      </c>
      <c r="F60" s="86">
        <v>0</v>
      </c>
      <c r="G60" s="86">
        <v>0</v>
      </c>
      <c r="H60" s="61">
        <v>0</v>
      </c>
      <c r="I60" s="61">
        <v>0</v>
      </c>
      <c r="J60" s="61">
        <v>0</v>
      </c>
      <c r="K60" s="61">
        <v>0</v>
      </c>
      <c r="L60" s="61">
        <v>0</v>
      </c>
      <c r="M60" s="61">
        <v>0</v>
      </c>
      <c r="N60" s="61">
        <v>0</v>
      </c>
      <c r="O60" s="87">
        <v>0</v>
      </c>
      <c r="P60" s="86">
        <v>0</v>
      </c>
    </row>
    <row r="61" spans="1:16" s="10" customFormat="1" ht="25" x14ac:dyDescent="0.25">
      <c r="A61" s="11"/>
      <c r="B61" s="82">
        <v>164</v>
      </c>
      <c r="C61" s="60" t="s">
        <v>81</v>
      </c>
      <c r="D61" s="82"/>
      <c r="E61" s="83">
        <v>8.0268855481490956E-5</v>
      </c>
      <c r="F61" s="86">
        <v>1843</v>
      </c>
      <c r="G61" s="86">
        <v>1042</v>
      </c>
      <c r="H61" s="61">
        <v>0</v>
      </c>
      <c r="I61" s="61">
        <v>0</v>
      </c>
      <c r="J61" s="61">
        <v>0</v>
      </c>
      <c r="K61" s="61">
        <v>0</v>
      </c>
      <c r="L61" s="61">
        <v>-6342</v>
      </c>
      <c r="M61" s="61">
        <v>0</v>
      </c>
      <c r="N61" s="61">
        <v>-11201</v>
      </c>
      <c r="O61" s="87">
        <v>19188</v>
      </c>
      <c r="P61" s="86">
        <v>4530</v>
      </c>
    </row>
    <row r="62" spans="1:16" s="10" customFormat="1" x14ac:dyDescent="0.25">
      <c r="A62" s="11"/>
      <c r="B62" s="82">
        <v>165</v>
      </c>
      <c r="C62" s="60" t="s">
        <v>82</v>
      </c>
      <c r="D62" s="82"/>
      <c r="E62" s="83">
        <v>1.5277102593881755E-3</v>
      </c>
      <c r="F62" s="86">
        <v>35081</v>
      </c>
      <c r="G62" s="86">
        <v>19831</v>
      </c>
      <c r="H62" s="61">
        <v>0</v>
      </c>
      <c r="I62" s="61">
        <v>0</v>
      </c>
      <c r="J62" s="61">
        <v>0</v>
      </c>
      <c r="K62" s="61">
        <v>0</v>
      </c>
      <c r="L62" s="61">
        <v>-120707</v>
      </c>
      <c r="M62" s="61">
        <v>0</v>
      </c>
      <c r="N62" s="61">
        <v>-213173</v>
      </c>
      <c r="O62" s="87">
        <v>100080</v>
      </c>
      <c r="P62" s="86">
        <v>-178888</v>
      </c>
    </row>
    <row r="63" spans="1:16" s="10" customFormat="1" x14ac:dyDescent="0.25">
      <c r="A63" s="11"/>
      <c r="B63" s="82">
        <v>166</v>
      </c>
      <c r="C63" s="60" t="s">
        <v>83</v>
      </c>
      <c r="D63" s="82"/>
      <c r="E63" s="83">
        <v>2.5986483524711594E-4</v>
      </c>
      <c r="F63" s="86">
        <v>5967</v>
      </c>
      <c r="G63" s="86">
        <v>3373</v>
      </c>
      <c r="H63" s="61">
        <v>0</v>
      </c>
      <c r="I63" s="61">
        <v>0</v>
      </c>
      <c r="J63" s="61">
        <v>0</v>
      </c>
      <c r="K63" s="61">
        <v>0</v>
      </c>
      <c r="L63" s="61">
        <v>-20532</v>
      </c>
      <c r="M63" s="61">
        <v>0</v>
      </c>
      <c r="N63" s="61">
        <v>-36261</v>
      </c>
      <c r="O63" s="87">
        <v>10923</v>
      </c>
      <c r="P63" s="86">
        <v>-36530</v>
      </c>
    </row>
    <row r="64" spans="1:16" s="10" customFormat="1" x14ac:dyDescent="0.25">
      <c r="A64" s="11"/>
      <c r="B64" s="82">
        <v>169</v>
      </c>
      <c r="C64" s="60" t="s">
        <v>84</v>
      </c>
      <c r="D64" s="82"/>
      <c r="E64" s="83">
        <v>0</v>
      </c>
      <c r="F64" s="86">
        <v>0</v>
      </c>
      <c r="G64" s="86">
        <v>0</v>
      </c>
      <c r="H64" s="61">
        <v>0</v>
      </c>
      <c r="I64" s="61">
        <v>0</v>
      </c>
      <c r="J64" s="61">
        <v>0</v>
      </c>
      <c r="K64" s="61">
        <v>0</v>
      </c>
      <c r="L64" s="61">
        <v>0</v>
      </c>
      <c r="M64" s="61">
        <v>0</v>
      </c>
      <c r="N64" s="61">
        <v>0</v>
      </c>
      <c r="O64" s="87">
        <v>0</v>
      </c>
      <c r="P64" s="86">
        <v>0</v>
      </c>
    </row>
    <row r="65" spans="1:16" s="10" customFormat="1" x14ac:dyDescent="0.25">
      <c r="A65" s="11"/>
      <c r="B65" s="82">
        <v>170</v>
      </c>
      <c r="C65" s="60" t="s">
        <v>85</v>
      </c>
      <c r="D65" s="82"/>
      <c r="E65" s="83">
        <v>0</v>
      </c>
      <c r="F65" s="86">
        <v>0</v>
      </c>
      <c r="G65" s="86">
        <v>0</v>
      </c>
      <c r="H65" s="61">
        <v>0</v>
      </c>
      <c r="I65" s="61">
        <v>0</v>
      </c>
      <c r="J65" s="61">
        <v>0</v>
      </c>
      <c r="K65" s="61">
        <v>0</v>
      </c>
      <c r="L65" s="61">
        <v>0</v>
      </c>
      <c r="M65" s="61">
        <v>0</v>
      </c>
      <c r="N65" s="61">
        <v>0</v>
      </c>
      <c r="O65" s="87">
        <v>0</v>
      </c>
      <c r="P65" s="86">
        <v>0</v>
      </c>
    </row>
    <row r="66" spans="1:16" s="10" customFormat="1" x14ac:dyDescent="0.25">
      <c r="A66" s="11"/>
      <c r="B66" s="82">
        <v>171</v>
      </c>
      <c r="C66" s="60" t="s">
        <v>86</v>
      </c>
      <c r="D66" s="82"/>
      <c r="E66" s="83">
        <v>7.6279453699346824E-3</v>
      </c>
      <c r="F66" s="86">
        <v>175159</v>
      </c>
      <c r="G66" s="86">
        <v>99015</v>
      </c>
      <c r="H66" s="61">
        <v>0</v>
      </c>
      <c r="I66" s="61">
        <v>0</v>
      </c>
      <c r="J66" s="61">
        <v>0</v>
      </c>
      <c r="K66" s="61">
        <v>0</v>
      </c>
      <c r="L66" s="61">
        <v>-602696</v>
      </c>
      <c r="M66" s="61">
        <v>0</v>
      </c>
      <c r="N66" s="61">
        <v>-1064386</v>
      </c>
      <c r="O66" s="87">
        <v>46140</v>
      </c>
      <c r="P66" s="86">
        <v>-1346768</v>
      </c>
    </row>
    <row r="67" spans="1:16" s="10" customFormat="1" x14ac:dyDescent="0.25">
      <c r="A67" s="11"/>
      <c r="B67" s="82">
        <v>172</v>
      </c>
      <c r="C67" s="60" t="s">
        <v>87</v>
      </c>
      <c r="D67" s="82"/>
      <c r="E67" s="83">
        <v>4.0811341575012951E-3</v>
      </c>
      <c r="F67" s="86">
        <v>93714</v>
      </c>
      <c r="G67" s="86">
        <v>52975</v>
      </c>
      <c r="H67" s="61">
        <v>0</v>
      </c>
      <c r="I67" s="61">
        <v>0</v>
      </c>
      <c r="J67" s="61">
        <v>0</v>
      </c>
      <c r="K67" s="61">
        <v>0</v>
      </c>
      <c r="L67" s="61">
        <v>-322457</v>
      </c>
      <c r="M67" s="61">
        <v>0</v>
      </c>
      <c r="N67" s="61">
        <v>-569472</v>
      </c>
      <c r="O67" s="87">
        <v>168288</v>
      </c>
      <c r="P67" s="86">
        <v>-576952</v>
      </c>
    </row>
    <row r="68" spans="1:16" s="10" customFormat="1" x14ac:dyDescent="0.25">
      <c r="A68" s="11"/>
      <c r="B68" s="82">
        <v>173</v>
      </c>
      <c r="C68" s="60" t="s">
        <v>88</v>
      </c>
      <c r="D68" s="82"/>
      <c r="E68" s="83">
        <v>0</v>
      </c>
      <c r="F68" s="86">
        <v>0</v>
      </c>
      <c r="G68" s="86">
        <v>0</v>
      </c>
      <c r="H68" s="61">
        <v>0</v>
      </c>
      <c r="I68" s="61">
        <v>0</v>
      </c>
      <c r="J68" s="61">
        <v>0</v>
      </c>
      <c r="K68" s="61">
        <v>0</v>
      </c>
      <c r="L68" s="61">
        <v>0</v>
      </c>
      <c r="M68" s="61">
        <v>0</v>
      </c>
      <c r="N68" s="61">
        <v>0</v>
      </c>
      <c r="O68" s="87">
        <v>0</v>
      </c>
      <c r="P68" s="86">
        <v>0</v>
      </c>
    </row>
    <row r="69" spans="1:16" s="10" customFormat="1" x14ac:dyDescent="0.25">
      <c r="A69" s="11"/>
      <c r="B69" s="82">
        <v>174</v>
      </c>
      <c r="C69" s="60" t="s">
        <v>89</v>
      </c>
      <c r="D69" s="82"/>
      <c r="E69" s="83">
        <v>1.671106133520738E-3</v>
      </c>
      <c r="F69" s="86">
        <v>38373</v>
      </c>
      <c r="G69" s="86">
        <v>21692</v>
      </c>
      <c r="H69" s="61">
        <v>0</v>
      </c>
      <c r="I69" s="61">
        <v>0</v>
      </c>
      <c r="J69" s="61">
        <v>0</v>
      </c>
      <c r="K69" s="61">
        <v>0</v>
      </c>
      <c r="L69" s="61">
        <v>-132037</v>
      </c>
      <c r="M69" s="61">
        <v>0</v>
      </c>
      <c r="N69" s="61">
        <v>-233182</v>
      </c>
      <c r="O69" s="87">
        <v>115943</v>
      </c>
      <c r="P69" s="86">
        <v>-189211</v>
      </c>
    </row>
    <row r="70" spans="1:16" s="10" customFormat="1" x14ac:dyDescent="0.25">
      <c r="A70" s="11"/>
      <c r="B70" s="82">
        <v>175</v>
      </c>
      <c r="C70" s="60" t="s">
        <v>90</v>
      </c>
      <c r="D70" s="82"/>
      <c r="E70" s="83">
        <v>0</v>
      </c>
      <c r="F70" s="86">
        <v>0</v>
      </c>
      <c r="G70" s="86">
        <v>0</v>
      </c>
      <c r="H70" s="61">
        <v>0</v>
      </c>
      <c r="I70" s="61">
        <v>0</v>
      </c>
      <c r="J70" s="61">
        <v>0</v>
      </c>
      <c r="K70" s="61">
        <v>0</v>
      </c>
      <c r="L70" s="61">
        <v>0</v>
      </c>
      <c r="M70" s="61">
        <v>0</v>
      </c>
      <c r="N70" s="61">
        <v>0</v>
      </c>
      <c r="O70" s="87">
        <v>0</v>
      </c>
      <c r="P70" s="86">
        <v>0</v>
      </c>
    </row>
    <row r="71" spans="1:16" s="10" customFormat="1" x14ac:dyDescent="0.25">
      <c r="A71" s="11"/>
      <c r="B71" s="82">
        <v>180</v>
      </c>
      <c r="C71" s="60" t="s">
        <v>91</v>
      </c>
      <c r="D71" s="82"/>
      <c r="E71" s="83">
        <v>2.040661856540995E-4</v>
      </c>
      <c r="F71" s="86">
        <v>4686</v>
      </c>
      <c r="G71" s="86">
        <v>2649</v>
      </c>
      <c r="H71" s="61">
        <v>0</v>
      </c>
      <c r="I71" s="61">
        <v>0</v>
      </c>
      <c r="J71" s="61">
        <v>0</v>
      </c>
      <c r="K71" s="61">
        <v>0</v>
      </c>
      <c r="L71" s="61">
        <v>-16124</v>
      </c>
      <c r="M71" s="61">
        <v>0</v>
      </c>
      <c r="N71" s="61">
        <v>-28475</v>
      </c>
      <c r="O71" s="87">
        <v>21876</v>
      </c>
      <c r="P71" s="86">
        <v>-15388</v>
      </c>
    </row>
    <row r="72" spans="1:16" s="10" customFormat="1" x14ac:dyDescent="0.25">
      <c r="A72" s="11"/>
      <c r="B72" s="82">
        <v>181</v>
      </c>
      <c r="C72" s="60" t="s">
        <v>92</v>
      </c>
      <c r="D72" s="82"/>
      <c r="E72" s="83">
        <v>1.6178744172099075E-3</v>
      </c>
      <c r="F72" s="86">
        <v>37151</v>
      </c>
      <c r="G72" s="86">
        <v>21001</v>
      </c>
      <c r="H72" s="61">
        <v>0</v>
      </c>
      <c r="I72" s="61">
        <v>0</v>
      </c>
      <c r="J72" s="61">
        <v>0</v>
      </c>
      <c r="K72" s="61">
        <v>0</v>
      </c>
      <c r="L72" s="61">
        <v>-127831</v>
      </c>
      <c r="M72" s="61">
        <v>0</v>
      </c>
      <c r="N72" s="61">
        <v>-225755</v>
      </c>
      <c r="O72" s="87">
        <v>222</v>
      </c>
      <c r="P72" s="86">
        <v>-295212</v>
      </c>
    </row>
    <row r="73" spans="1:16" s="10" customFormat="1" x14ac:dyDescent="0.25">
      <c r="A73" s="11"/>
      <c r="B73" s="82">
        <v>182</v>
      </c>
      <c r="C73" s="60" t="s">
        <v>93</v>
      </c>
      <c r="D73" s="82"/>
      <c r="E73" s="83">
        <v>8.7286278233011591E-3</v>
      </c>
      <c r="F73" s="86">
        <v>200434</v>
      </c>
      <c r="G73" s="86">
        <v>113303</v>
      </c>
      <c r="H73" s="61">
        <v>0</v>
      </c>
      <c r="I73" s="61">
        <v>0</v>
      </c>
      <c r="J73" s="61">
        <v>0</v>
      </c>
      <c r="K73" s="61">
        <v>0</v>
      </c>
      <c r="L73" s="61">
        <v>-689663</v>
      </c>
      <c r="M73" s="61">
        <v>0</v>
      </c>
      <c r="N73" s="61">
        <v>-1217973</v>
      </c>
      <c r="O73" s="87">
        <v>519346</v>
      </c>
      <c r="P73" s="86">
        <v>-1074553</v>
      </c>
    </row>
    <row r="74" spans="1:16" s="10" customFormat="1" x14ac:dyDescent="0.25">
      <c r="A74" s="11"/>
      <c r="B74" s="82">
        <v>183</v>
      </c>
      <c r="C74" s="60" t="s">
        <v>94</v>
      </c>
      <c r="D74" s="82"/>
      <c r="E74" s="83">
        <v>3.7014276078778337E-5</v>
      </c>
      <c r="F74" s="86">
        <v>850</v>
      </c>
      <c r="G74" s="86">
        <v>480</v>
      </c>
      <c r="H74" s="61">
        <v>0</v>
      </c>
      <c r="I74" s="61">
        <v>0</v>
      </c>
      <c r="J74" s="61">
        <v>0</v>
      </c>
      <c r="K74" s="61">
        <v>0</v>
      </c>
      <c r="L74" s="61">
        <v>-2925</v>
      </c>
      <c r="M74" s="61">
        <v>0</v>
      </c>
      <c r="N74" s="61">
        <v>-5165</v>
      </c>
      <c r="O74" s="87">
        <v>-2668</v>
      </c>
      <c r="P74" s="86">
        <v>-9428</v>
      </c>
    </row>
    <row r="75" spans="1:16" s="10" customFormat="1" x14ac:dyDescent="0.25">
      <c r="A75" s="11"/>
      <c r="B75" s="82">
        <v>184</v>
      </c>
      <c r="C75" s="60" t="s">
        <v>95</v>
      </c>
      <c r="D75" s="82"/>
      <c r="E75" s="83">
        <v>0</v>
      </c>
      <c r="F75" s="86">
        <v>0</v>
      </c>
      <c r="G75" s="86">
        <v>0</v>
      </c>
      <c r="H75" s="61">
        <v>0</v>
      </c>
      <c r="I75" s="61">
        <v>0</v>
      </c>
      <c r="J75" s="61">
        <v>0</v>
      </c>
      <c r="K75" s="61">
        <v>0</v>
      </c>
      <c r="L75" s="61">
        <v>0</v>
      </c>
      <c r="M75" s="61">
        <v>0</v>
      </c>
      <c r="N75" s="61">
        <v>0</v>
      </c>
      <c r="O75" s="87">
        <v>-5552</v>
      </c>
      <c r="P75" s="86">
        <v>-5552</v>
      </c>
    </row>
    <row r="76" spans="1:16" s="10" customFormat="1" x14ac:dyDescent="0.25">
      <c r="A76" s="11"/>
      <c r="B76" s="82">
        <v>185</v>
      </c>
      <c r="C76" s="60" t="s">
        <v>96</v>
      </c>
      <c r="D76" s="82"/>
      <c r="E76" s="83">
        <v>5.722156901814479E-5</v>
      </c>
      <c r="F76" s="86">
        <v>1314</v>
      </c>
      <c r="G76" s="86">
        <v>743</v>
      </c>
      <c r="H76" s="61">
        <v>0</v>
      </c>
      <c r="I76" s="61">
        <v>0</v>
      </c>
      <c r="J76" s="61">
        <v>0</v>
      </c>
      <c r="K76" s="61">
        <v>0</v>
      </c>
      <c r="L76" s="61">
        <v>-4521</v>
      </c>
      <c r="M76" s="61">
        <v>0</v>
      </c>
      <c r="N76" s="61">
        <v>-7985</v>
      </c>
      <c r="O76" s="87">
        <v>1795</v>
      </c>
      <c r="P76" s="86">
        <v>-8654</v>
      </c>
    </row>
    <row r="77" spans="1:16" s="10" customFormat="1" x14ac:dyDescent="0.25">
      <c r="A77" s="11"/>
      <c r="B77" s="82">
        <v>186</v>
      </c>
      <c r="C77" s="60" t="s">
        <v>97</v>
      </c>
      <c r="D77" s="82"/>
      <c r="E77" s="83">
        <v>5.9160547248865435E-5</v>
      </c>
      <c r="F77" s="86">
        <v>1358</v>
      </c>
      <c r="G77" s="86">
        <v>768</v>
      </c>
      <c r="H77" s="61">
        <v>0</v>
      </c>
      <c r="I77" s="61">
        <v>0</v>
      </c>
      <c r="J77" s="61">
        <v>0</v>
      </c>
      <c r="K77" s="61">
        <v>0</v>
      </c>
      <c r="L77" s="61">
        <v>-4674</v>
      </c>
      <c r="M77" s="61">
        <v>0</v>
      </c>
      <c r="N77" s="61">
        <v>-8255</v>
      </c>
      <c r="O77" s="87">
        <v>2266</v>
      </c>
      <c r="P77" s="86">
        <v>-8537</v>
      </c>
    </row>
    <row r="78" spans="1:16" s="10" customFormat="1" x14ac:dyDescent="0.25">
      <c r="A78" s="11"/>
      <c r="B78" s="82">
        <v>187</v>
      </c>
      <c r="C78" s="60" t="s">
        <v>98</v>
      </c>
      <c r="D78" s="82"/>
      <c r="E78" s="83">
        <v>4.1333972197433762E-5</v>
      </c>
      <c r="F78" s="86">
        <v>949</v>
      </c>
      <c r="G78" s="86">
        <v>537</v>
      </c>
      <c r="H78" s="61">
        <v>0</v>
      </c>
      <c r="I78" s="61">
        <v>0</v>
      </c>
      <c r="J78" s="61">
        <v>0</v>
      </c>
      <c r="K78" s="61">
        <v>0</v>
      </c>
      <c r="L78" s="61">
        <v>-3266</v>
      </c>
      <c r="M78" s="61">
        <v>0</v>
      </c>
      <c r="N78" s="61">
        <v>-5768</v>
      </c>
      <c r="O78" s="87">
        <v>-1280</v>
      </c>
      <c r="P78" s="86">
        <v>-8828</v>
      </c>
    </row>
    <row r="79" spans="1:16" s="10" customFormat="1" x14ac:dyDescent="0.25">
      <c r="A79" s="11"/>
      <c r="B79" s="82">
        <v>188</v>
      </c>
      <c r="C79" s="60" t="s">
        <v>99</v>
      </c>
      <c r="D79" s="82"/>
      <c r="E79" s="83">
        <v>5.562662999115235E-5</v>
      </c>
      <c r="F79" s="86">
        <v>1277</v>
      </c>
      <c r="G79" s="86">
        <v>722</v>
      </c>
      <c r="H79" s="61">
        <v>0</v>
      </c>
      <c r="I79" s="61">
        <v>0</v>
      </c>
      <c r="J79" s="61">
        <v>0</v>
      </c>
      <c r="K79" s="61">
        <v>0</v>
      </c>
      <c r="L79" s="61">
        <v>-4395</v>
      </c>
      <c r="M79" s="61">
        <v>0</v>
      </c>
      <c r="N79" s="61">
        <v>-7762</v>
      </c>
      <c r="O79" s="87">
        <v>-647</v>
      </c>
      <c r="P79" s="86">
        <v>-10805</v>
      </c>
    </row>
    <row r="80" spans="1:16" s="10" customFormat="1" x14ac:dyDescent="0.25">
      <c r="A80" s="11"/>
      <c r="B80" s="82">
        <v>190</v>
      </c>
      <c r="C80" s="60" t="s">
        <v>100</v>
      </c>
      <c r="D80" s="82"/>
      <c r="E80" s="83">
        <v>5.5882154254115535E-5</v>
      </c>
      <c r="F80" s="86">
        <v>1283</v>
      </c>
      <c r="G80" s="86">
        <v>725</v>
      </c>
      <c r="H80" s="61">
        <v>0</v>
      </c>
      <c r="I80" s="61">
        <v>0</v>
      </c>
      <c r="J80" s="61">
        <v>0</v>
      </c>
      <c r="K80" s="61">
        <v>0</v>
      </c>
      <c r="L80" s="61">
        <v>-4415</v>
      </c>
      <c r="M80" s="61">
        <v>0</v>
      </c>
      <c r="N80" s="61">
        <v>-7798</v>
      </c>
      <c r="O80" s="87">
        <v>4145</v>
      </c>
      <c r="P80" s="86">
        <v>-6060</v>
      </c>
    </row>
    <row r="81" spans="1:16" s="10" customFormat="1" x14ac:dyDescent="0.25">
      <c r="A81" s="11"/>
      <c r="B81" s="82">
        <v>191</v>
      </c>
      <c r="C81" s="60" t="s">
        <v>101</v>
      </c>
      <c r="D81" s="82"/>
      <c r="E81" s="83">
        <v>2.9128004029453985E-3</v>
      </c>
      <c r="F81" s="86">
        <v>66886</v>
      </c>
      <c r="G81" s="86">
        <v>37810</v>
      </c>
      <c r="H81" s="61">
        <v>0</v>
      </c>
      <c r="I81" s="61">
        <v>0</v>
      </c>
      <c r="J81" s="61">
        <v>0</v>
      </c>
      <c r="K81" s="61">
        <v>0</v>
      </c>
      <c r="L81" s="61">
        <v>-230145</v>
      </c>
      <c r="M81" s="61">
        <v>0</v>
      </c>
      <c r="N81" s="61">
        <v>-406446</v>
      </c>
      <c r="O81" s="87">
        <v>-57635</v>
      </c>
      <c r="P81" s="86">
        <v>-589530</v>
      </c>
    </row>
    <row r="82" spans="1:16" s="10" customFormat="1" x14ac:dyDescent="0.25">
      <c r="A82" s="11"/>
      <c r="B82" s="82">
        <v>192</v>
      </c>
      <c r="C82" s="60" t="s">
        <v>102</v>
      </c>
      <c r="D82" s="82"/>
      <c r="E82" s="83">
        <v>8.0767378308252462E-5</v>
      </c>
      <c r="F82" s="86">
        <v>1855</v>
      </c>
      <c r="G82" s="86">
        <v>1048</v>
      </c>
      <c r="H82" s="61">
        <v>0</v>
      </c>
      <c r="I82" s="61">
        <v>0</v>
      </c>
      <c r="J82" s="61">
        <v>0</v>
      </c>
      <c r="K82" s="61">
        <v>0</v>
      </c>
      <c r="L82" s="61">
        <v>-6382</v>
      </c>
      <c r="M82" s="61">
        <v>0</v>
      </c>
      <c r="N82" s="61">
        <v>-11270</v>
      </c>
      <c r="O82" s="87">
        <v>3840</v>
      </c>
      <c r="P82" s="86">
        <v>-10909</v>
      </c>
    </row>
    <row r="83" spans="1:16" s="10" customFormat="1" x14ac:dyDescent="0.25">
      <c r="A83" s="11"/>
      <c r="B83" s="82">
        <v>193</v>
      </c>
      <c r="C83" s="60" t="s">
        <v>103</v>
      </c>
      <c r="D83" s="82"/>
      <c r="E83" s="83">
        <v>2.9877132694639946E-5</v>
      </c>
      <c r="F83" s="86">
        <v>686</v>
      </c>
      <c r="G83" s="86">
        <v>388</v>
      </c>
      <c r="H83" s="61">
        <v>0</v>
      </c>
      <c r="I83" s="61">
        <v>0</v>
      </c>
      <c r="J83" s="61">
        <v>0</v>
      </c>
      <c r="K83" s="61">
        <v>0</v>
      </c>
      <c r="L83" s="61">
        <v>-2361</v>
      </c>
      <c r="M83" s="61">
        <v>0</v>
      </c>
      <c r="N83" s="61">
        <v>-4169</v>
      </c>
      <c r="O83" s="87">
        <v>3615</v>
      </c>
      <c r="P83" s="86">
        <v>-1841</v>
      </c>
    </row>
    <row r="84" spans="1:16" s="10" customFormat="1" x14ac:dyDescent="0.25">
      <c r="A84" s="11"/>
      <c r="B84" s="82">
        <v>194</v>
      </c>
      <c r="C84" s="60" t="s">
        <v>104</v>
      </c>
      <c r="D84" s="82"/>
      <c r="E84" s="83">
        <v>6.388053966143151E-3</v>
      </c>
      <c r="F84" s="86">
        <v>146688</v>
      </c>
      <c r="G84" s="86">
        <v>82921</v>
      </c>
      <c r="H84" s="61">
        <v>0</v>
      </c>
      <c r="I84" s="61">
        <v>0</v>
      </c>
      <c r="J84" s="61">
        <v>0</v>
      </c>
      <c r="K84" s="61">
        <v>0</v>
      </c>
      <c r="L84" s="61">
        <v>-504730</v>
      </c>
      <c r="M84" s="61">
        <v>0</v>
      </c>
      <c r="N84" s="61">
        <v>-891374</v>
      </c>
      <c r="O84" s="87">
        <v>-11092</v>
      </c>
      <c r="P84" s="86">
        <v>-1177587</v>
      </c>
    </row>
    <row r="85" spans="1:16" s="10" customFormat="1" x14ac:dyDescent="0.25">
      <c r="A85" s="11"/>
      <c r="B85" s="82">
        <v>195</v>
      </c>
      <c r="C85" s="60" t="s">
        <v>426</v>
      </c>
      <c r="D85" s="82"/>
      <c r="E85" s="83">
        <v>3.4003097999545503E-5</v>
      </c>
      <c r="F85" s="86">
        <v>781</v>
      </c>
      <c r="G85" s="86">
        <v>441</v>
      </c>
      <c r="H85" s="61">
        <v>0</v>
      </c>
      <c r="I85" s="61">
        <v>0</v>
      </c>
      <c r="J85" s="61">
        <v>0</v>
      </c>
      <c r="K85" s="61">
        <v>0</v>
      </c>
      <c r="L85" s="61">
        <v>-2687</v>
      </c>
      <c r="M85" s="61">
        <v>0</v>
      </c>
      <c r="N85" s="61">
        <v>-4745</v>
      </c>
      <c r="O85" s="87">
        <v>6795</v>
      </c>
      <c r="P85" s="86">
        <v>585</v>
      </c>
    </row>
    <row r="86" spans="1:16" s="10" customFormat="1" x14ac:dyDescent="0.25">
      <c r="A86" s="11"/>
      <c r="B86" s="82">
        <v>197</v>
      </c>
      <c r="C86" s="60" t="s">
        <v>105</v>
      </c>
      <c r="D86" s="82"/>
      <c r="E86" s="83">
        <v>0</v>
      </c>
      <c r="F86" s="86">
        <v>0</v>
      </c>
      <c r="G86" s="86">
        <v>0</v>
      </c>
      <c r="H86" s="61">
        <v>0</v>
      </c>
      <c r="I86" s="61">
        <v>0</v>
      </c>
      <c r="J86" s="61">
        <v>0</v>
      </c>
      <c r="K86" s="61">
        <v>0</v>
      </c>
      <c r="L86" s="61">
        <v>0</v>
      </c>
      <c r="M86" s="61">
        <v>0</v>
      </c>
      <c r="N86" s="61">
        <v>0</v>
      </c>
      <c r="O86" s="87">
        <v>0</v>
      </c>
      <c r="P86" s="86">
        <v>0</v>
      </c>
    </row>
    <row r="87" spans="1:16" s="10" customFormat="1" x14ac:dyDescent="0.25">
      <c r="A87" s="11"/>
      <c r="B87" s="82">
        <v>199</v>
      </c>
      <c r="C87" s="60" t="s">
        <v>106</v>
      </c>
      <c r="D87" s="82"/>
      <c r="E87" s="83">
        <v>5.1474602881517771E-3</v>
      </c>
      <c r="F87" s="86">
        <v>118200</v>
      </c>
      <c r="G87" s="86">
        <v>66817</v>
      </c>
      <c r="H87" s="61">
        <v>0</v>
      </c>
      <c r="I87" s="61">
        <v>0</v>
      </c>
      <c r="J87" s="61">
        <v>0</v>
      </c>
      <c r="K87" s="61">
        <v>0</v>
      </c>
      <c r="L87" s="61">
        <v>-406709</v>
      </c>
      <c r="M87" s="61">
        <v>0</v>
      </c>
      <c r="N87" s="61">
        <v>-718265</v>
      </c>
      <c r="O87" s="87">
        <v>110738</v>
      </c>
      <c r="P87" s="86">
        <v>-829219</v>
      </c>
    </row>
    <row r="88" spans="1:16" s="10" customFormat="1" x14ac:dyDescent="0.25">
      <c r="A88" s="11"/>
      <c r="B88" s="82">
        <v>200</v>
      </c>
      <c r="C88" s="60" t="s">
        <v>107</v>
      </c>
      <c r="D88" s="82"/>
      <c r="E88" s="83">
        <v>1.5593075881014564E-4</v>
      </c>
      <c r="F88" s="86">
        <v>3581</v>
      </c>
      <c r="G88" s="86">
        <v>2024</v>
      </c>
      <c r="H88" s="61">
        <v>0</v>
      </c>
      <c r="I88" s="61">
        <v>0</v>
      </c>
      <c r="J88" s="61">
        <v>0</v>
      </c>
      <c r="K88" s="61">
        <v>0</v>
      </c>
      <c r="L88" s="61">
        <v>-12320</v>
      </c>
      <c r="M88" s="61">
        <v>0</v>
      </c>
      <c r="N88" s="61">
        <v>-21758</v>
      </c>
      <c r="O88" s="87">
        <v>4846</v>
      </c>
      <c r="P88" s="86">
        <v>-23627</v>
      </c>
    </row>
    <row r="89" spans="1:16" s="10" customFormat="1" x14ac:dyDescent="0.25">
      <c r="A89" s="11"/>
      <c r="B89" s="82">
        <v>201</v>
      </c>
      <c r="C89" s="60" t="s">
        <v>108</v>
      </c>
      <c r="D89" s="82"/>
      <c r="E89" s="83">
        <v>5.6168834106134794E-3</v>
      </c>
      <c r="F89" s="86">
        <v>128979</v>
      </c>
      <c r="G89" s="86">
        <v>72910</v>
      </c>
      <c r="H89" s="61">
        <v>0</v>
      </c>
      <c r="I89" s="61">
        <v>0</v>
      </c>
      <c r="J89" s="61">
        <v>0</v>
      </c>
      <c r="K89" s="61">
        <v>0</v>
      </c>
      <c r="L89" s="61">
        <v>-443799</v>
      </c>
      <c r="M89" s="61">
        <v>0</v>
      </c>
      <c r="N89" s="61">
        <v>-783767</v>
      </c>
      <c r="O89" s="87">
        <v>533756</v>
      </c>
      <c r="P89" s="86">
        <v>-491921</v>
      </c>
    </row>
    <row r="90" spans="1:16" s="10" customFormat="1" x14ac:dyDescent="0.25">
      <c r="A90" s="11"/>
      <c r="B90" s="82">
        <v>202</v>
      </c>
      <c r="C90" s="60" t="s">
        <v>109</v>
      </c>
      <c r="D90" s="82"/>
      <c r="E90" s="83">
        <v>1.230926343375934E-3</v>
      </c>
      <c r="F90" s="86">
        <v>28266</v>
      </c>
      <c r="G90" s="86">
        <v>15978</v>
      </c>
      <c r="H90" s="61">
        <v>0</v>
      </c>
      <c r="I90" s="61">
        <v>0</v>
      </c>
      <c r="J90" s="61">
        <v>0</v>
      </c>
      <c r="K90" s="61">
        <v>0</v>
      </c>
      <c r="L90" s="61">
        <v>-97257</v>
      </c>
      <c r="M90" s="61">
        <v>0</v>
      </c>
      <c r="N90" s="61">
        <v>-171761</v>
      </c>
      <c r="O90" s="87">
        <v>2085</v>
      </c>
      <c r="P90" s="86">
        <v>-222689</v>
      </c>
    </row>
    <row r="91" spans="1:16" s="10" customFormat="1" x14ac:dyDescent="0.25">
      <c r="A91" s="11"/>
      <c r="B91" s="82">
        <v>203</v>
      </c>
      <c r="C91" s="60" t="s">
        <v>110</v>
      </c>
      <c r="D91" s="82"/>
      <c r="E91" s="83">
        <v>1.8983765944010501E-3</v>
      </c>
      <c r="F91" s="86">
        <v>43592</v>
      </c>
      <c r="G91" s="86">
        <v>24642</v>
      </c>
      <c r="H91" s="61">
        <v>0</v>
      </c>
      <c r="I91" s="61">
        <v>0</v>
      </c>
      <c r="J91" s="61">
        <v>0</v>
      </c>
      <c r="K91" s="61">
        <v>0</v>
      </c>
      <c r="L91" s="61">
        <v>-149994</v>
      </c>
      <c r="M91" s="61">
        <v>0</v>
      </c>
      <c r="N91" s="61">
        <v>-264895</v>
      </c>
      <c r="O91" s="87">
        <v>-226951</v>
      </c>
      <c r="P91" s="86">
        <v>-573606</v>
      </c>
    </row>
    <row r="92" spans="1:16" s="10" customFormat="1" x14ac:dyDescent="0.25">
      <c r="A92" s="11"/>
      <c r="B92" s="82">
        <v>204</v>
      </c>
      <c r="C92" s="60" t="s">
        <v>111</v>
      </c>
      <c r="D92" s="82"/>
      <c r="E92" s="83">
        <v>2.2795033913004845E-2</v>
      </c>
      <c r="F92" s="86">
        <v>523438</v>
      </c>
      <c r="G92" s="86">
        <v>295893</v>
      </c>
      <c r="H92" s="61">
        <v>0</v>
      </c>
      <c r="I92" s="61">
        <v>0</v>
      </c>
      <c r="J92" s="61">
        <v>0</v>
      </c>
      <c r="K92" s="61">
        <v>0</v>
      </c>
      <c r="L92" s="61">
        <v>-1801072</v>
      </c>
      <c r="M92" s="61">
        <v>0</v>
      </c>
      <c r="N92" s="61">
        <v>-3180767</v>
      </c>
      <c r="O92" s="87">
        <v>277039</v>
      </c>
      <c r="P92" s="86">
        <v>-3885469</v>
      </c>
    </row>
    <row r="93" spans="1:16" s="10" customFormat="1" x14ac:dyDescent="0.25">
      <c r="A93" s="11"/>
      <c r="B93" s="82">
        <v>206</v>
      </c>
      <c r="C93" s="60" t="s">
        <v>112</v>
      </c>
      <c r="D93" s="82"/>
      <c r="E93" s="83">
        <v>2.1154628268137184E-3</v>
      </c>
      <c r="F93" s="86">
        <v>48577</v>
      </c>
      <c r="G93" s="86">
        <v>27460</v>
      </c>
      <c r="H93" s="61">
        <v>0</v>
      </c>
      <c r="I93" s="61">
        <v>0</v>
      </c>
      <c r="J93" s="61">
        <v>0</v>
      </c>
      <c r="K93" s="61">
        <v>0</v>
      </c>
      <c r="L93" s="61">
        <v>-167146</v>
      </c>
      <c r="M93" s="61">
        <v>0</v>
      </c>
      <c r="N93" s="61">
        <v>-295187</v>
      </c>
      <c r="O93" s="87">
        <v>-619070</v>
      </c>
      <c r="P93" s="86">
        <v>-1005366</v>
      </c>
    </row>
    <row r="94" spans="1:16" s="10" customFormat="1" x14ac:dyDescent="0.25">
      <c r="A94" s="11"/>
      <c r="B94" s="82">
        <v>207</v>
      </c>
      <c r="C94" s="60" t="s">
        <v>113</v>
      </c>
      <c r="D94" s="82"/>
      <c r="E94" s="83">
        <v>0</v>
      </c>
      <c r="F94" s="86">
        <v>0</v>
      </c>
      <c r="G94" s="86">
        <v>0</v>
      </c>
      <c r="H94" s="61">
        <v>0</v>
      </c>
      <c r="I94" s="61">
        <v>0</v>
      </c>
      <c r="J94" s="61">
        <v>0</v>
      </c>
      <c r="K94" s="61">
        <v>0</v>
      </c>
      <c r="L94" s="61">
        <v>0</v>
      </c>
      <c r="M94" s="61">
        <v>0</v>
      </c>
      <c r="N94" s="61">
        <v>0</v>
      </c>
      <c r="O94" s="87">
        <v>0</v>
      </c>
      <c r="P94" s="86">
        <v>0</v>
      </c>
    </row>
    <row r="95" spans="1:16" s="10" customFormat="1" x14ac:dyDescent="0.25">
      <c r="A95" s="11"/>
      <c r="B95" s="82">
        <v>208</v>
      </c>
      <c r="C95" s="60" t="s">
        <v>114</v>
      </c>
      <c r="D95" s="82"/>
      <c r="E95" s="83">
        <v>8.3395609857011194E-2</v>
      </c>
      <c r="F95" s="86">
        <v>1914998</v>
      </c>
      <c r="G95" s="86">
        <v>1082523</v>
      </c>
      <c r="H95" s="61">
        <v>0</v>
      </c>
      <c r="I95" s="61">
        <v>0</v>
      </c>
      <c r="J95" s="61">
        <v>0</v>
      </c>
      <c r="K95" s="61">
        <v>0</v>
      </c>
      <c r="L95" s="61">
        <v>-6589220</v>
      </c>
      <c r="M95" s="61">
        <v>0</v>
      </c>
      <c r="N95" s="61">
        <v>-11636833</v>
      </c>
      <c r="O95" s="87">
        <v>2353759</v>
      </c>
      <c r="P95" s="86">
        <v>-12874773</v>
      </c>
    </row>
    <row r="96" spans="1:16" s="10" customFormat="1" x14ac:dyDescent="0.25">
      <c r="A96" s="11"/>
      <c r="B96" s="82">
        <v>209</v>
      </c>
      <c r="C96" s="60" t="s">
        <v>115</v>
      </c>
      <c r="D96" s="82"/>
      <c r="E96" s="83">
        <v>0</v>
      </c>
      <c r="F96" s="86">
        <v>0</v>
      </c>
      <c r="G96" s="86">
        <v>0</v>
      </c>
      <c r="H96" s="61">
        <v>0</v>
      </c>
      <c r="I96" s="61">
        <v>0</v>
      </c>
      <c r="J96" s="61">
        <v>0</v>
      </c>
      <c r="K96" s="61">
        <v>0</v>
      </c>
      <c r="L96" s="61">
        <v>0</v>
      </c>
      <c r="M96" s="61">
        <v>0</v>
      </c>
      <c r="N96" s="61">
        <v>0</v>
      </c>
      <c r="O96" s="87">
        <v>0</v>
      </c>
      <c r="P96" s="86">
        <v>0</v>
      </c>
    </row>
    <row r="97" spans="1:16" s="10" customFormat="1" x14ac:dyDescent="0.25">
      <c r="A97" s="11"/>
      <c r="B97" s="82">
        <v>211</v>
      </c>
      <c r="C97" s="60" t="s">
        <v>116</v>
      </c>
      <c r="D97" s="82"/>
      <c r="E97" s="83">
        <v>6.5271042577121187E-3</v>
      </c>
      <c r="F97" s="86">
        <v>149881</v>
      </c>
      <c r="G97" s="86">
        <v>84726</v>
      </c>
      <c r="H97" s="61">
        <v>0</v>
      </c>
      <c r="I97" s="61">
        <v>0</v>
      </c>
      <c r="J97" s="61">
        <v>0</v>
      </c>
      <c r="K97" s="61">
        <v>0</v>
      </c>
      <c r="L97" s="61">
        <v>-515717</v>
      </c>
      <c r="M97" s="61">
        <v>0</v>
      </c>
      <c r="N97" s="61">
        <v>-910777</v>
      </c>
      <c r="O97" s="87">
        <v>50200</v>
      </c>
      <c r="P97" s="86">
        <v>-1141687</v>
      </c>
    </row>
    <row r="98" spans="1:16" s="10" customFormat="1" x14ac:dyDescent="0.25">
      <c r="A98" s="11"/>
      <c r="B98" s="82">
        <v>212</v>
      </c>
      <c r="C98" s="60" t="s">
        <v>117</v>
      </c>
      <c r="D98" s="82"/>
      <c r="E98" s="83">
        <v>6.6475021131313832E-3</v>
      </c>
      <c r="F98" s="86">
        <v>152645</v>
      </c>
      <c r="G98" s="86">
        <v>86288</v>
      </c>
      <c r="H98" s="61">
        <v>0</v>
      </c>
      <c r="I98" s="61">
        <v>0</v>
      </c>
      <c r="J98" s="61">
        <v>0</v>
      </c>
      <c r="K98" s="61">
        <v>0</v>
      </c>
      <c r="L98" s="61">
        <v>-525230</v>
      </c>
      <c r="M98" s="61">
        <v>0</v>
      </c>
      <c r="N98" s="61">
        <v>-927577</v>
      </c>
      <c r="O98" s="87">
        <v>-42472</v>
      </c>
      <c r="P98" s="86">
        <v>-1256346</v>
      </c>
    </row>
    <row r="99" spans="1:16" s="10" customFormat="1" x14ac:dyDescent="0.25">
      <c r="A99" s="11"/>
      <c r="B99" s="82">
        <v>213</v>
      </c>
      <c r="C99" s="60" t="s">
        <v>118</v>
      </c>
      <c r="D99" s="82"/>
      <c r="E99" s="83">
        <v>8.3986975671122496E-3</v>
      </c>
      <c r="F99" s="86">
        <v>192858</v>
      </c>
      <c r="G99" s="86">
        <v>109020</v>
      </c>
      <c r="H99" s="61">
        <v>0</v>
      </c>
      <c r="I99" s="61">
        <v>0</v>
      </c>
      <c r="J99" s="61">
        <v>0</v>
      </c>
      <c r="K99" s="61">
        <v>0</v>
      </c>
      <c r="L99" s="61">
        <v>-663594</v>
      </c>
      <c r="M99" s="61">
        <v>0</v>
      </c>
      <c r="N99" s="61">
        <v>-1171935</v>
      </c>
      <c r="O99" s="87">
        <v>10995</v>
      </c>
      <c r="P99" s="86">
        <v>-1522656</v>
      </c>
    </row>
    <row r="100" spans="1:16" s="10" customFormat="1" x14ac:dyDescent="0.25">
      <c r="A100" s="11"/>
      <c r="B100" s="82">
        <v>214</v>
      </c>
      <c r="C100" s="60" t="s">
        <v>119</v>
      </c>
      <c r="D100" s="82"/>
      <c r="E100" s="83">
        <v>8.0766392953251498E-3</v>
      </c>
      <c r="F100" s="86">
        <v>185462</v>
      </c>
      <c r="G100" s="86">
        <v>104839</v>
      </c>
      <c r="H100" s="61">
        <v>0</v>
      </c>
      <c r="I100" s="61">
        <v>0</v>
      </c>
      <c r="J100" s="61">
        <v>0</v>
      </c>
      <c r="K100" s="61">
        <v>0</v>
      </c>
      <c r="L100" s="61">
        <v>-638148</v>
      </c>
      <c r="M100" s="61">
        <v>0</v>
      </c>
      <c r="N100" s="61">
        <v>-1126996</v>
      </c>
      <c r="O100" s="87">
        <v>-52091</v>
      </c>
      <c r="P100" s="86">
        <v>-1526934</v>
      </c>
    </row>
    <row r="101" spans="1:16" s="10" customFormat="1" x14ac:dyDescent="0.25">
      <c r="A101" s="11"/>
      <c r="B101" s="82">
        <v>215</v>
      </c>
      <c r="C101" s="60" t="s">
        <v>120</v>
      </c>
      <c r="D101" s="82"/>
      <c r="E101" s="83">
        <v>6.7804624097663937E-3</v>
      </c>
      <c r="F101" s="86">
        <v>155698</v>
      </c>
      <c r="G101" s="86">
        <v>88014</v>
      </c>
      <c r="H101" s="61">
        <v>0</v>
      </c>
      <c r="I101" s="61">
        <v>0</v>
      </c>
      <c r="J101" s="61">
        <v>0</v>
      </c>
      <c r="K101" s="61">
        <v>0</v>
      </c>
      <c r="L101" s="61">
        <v>-535735</v>
      </c>
      <c r="M101" s="61">
        <v>0</v>
      </c>
      <c r="N101" s="61">
        <v>-946130</v>
      </c>
      <c r="O101" s="87">
        <v>-99006</v>
      </c>
      <c r="P101" s="86">
        <v>-1337159</v>
      </c>
    </row>
    <row r="102" spans="1:16" s="10" customFormat="1" x14ac:dyDescent="0.25">
      <c r="A102" s="11"/>
      <c r="B102" s="82">
        <v>216</v>
      </c>
      <c r="C102" s="60" t="s">
        <v>121</v>
      </c>
      <c r="D102" s="82"/>
      <c r="E102" s="83">
        <v>3.6317757855224633E-2</v>
      </c>
      <c r="F102" s="86">
        <v>833958</v>
      </c>
      <c r="G102" s="86">
        <v>471425</v>
      </c>
      <c r="H102" s="61">
        <v>0</v>
      </c>
      <c r="I102" s="61">
        <v>0</v>
      </c>
      <c r="J102" s="61">
        <v>0</v>
      </c>
      <c r="K102" s="61">
        <v>0</v>
      </c>
      <c r="L102" s="61">
        <v>-2869524</v>
      </c>
      <c r="M102" s="61">
        <v>0</v>
      </c>
      <c r="N102" s="61">
        <v>-5067697</v>
      </c>
      <c r="O102" s="87">
        <v>653981</v>
      </c>
      <c r="P102" s="86">
        <v>-5977857</v>
      </c>
    </row>
    <row r="103" spans="1:16" s="10" customFormat="1" x14ac:dyDescent="0.25">
      <c r="A103" s="11"/>
      <c r="B103" s="82">
        <v>217</v>
      </c>
      <c r="C103" s="60" t="s">
        <v>122</v>
      </c>
      <c r="D103" s="82"/>
      <c r="E103" s="83">
        <v>1.3998546861908125E-2</v>
      </c>
      <c r="F103" s="86">
        <v>321446</v>
      </c>
      <c r="G103" s="86">
        <v>181709</v>
      </c>
      <c r="H103" s="61">
        <v>0</v>
      </c>
      <c r="I103" s="61">
        <v>0</v>
      </c>
      <c r="J103" s="61">
        <v>0</v>
      </c>
      <c r="K103" s="61">
        <v>0</v>
      </c>
      <c r="L103" s="61">
        <v>-1106048</v>
      </c>
      <c r="M103" s="61">
        <v>0</v>
      </c>
      <c r="N103" s="61">
        <v>-1953325</v>
      </c>
      <c r="O103" s="87">
        <v>-26067</v>
      </c>
      <c r="P103" s="86">
        <v>-2582285</v>
      </c>
    </row>
    <row r="104" spans="1:16" s="10" customFormat="1" x14ac:dyDescent="0.25">
      <c r="A104" s="11"/>
      <c r="B104" s="82">
        <v>218</v>
      </c>
      <c r="C104" s="60" t="s">
        <v>123</v>
      </c>
      <c r="D104" s="82"/>
      <c r="E104" s="83">
        <v>1.5654677269507356E-3</v>
      </c>
      <c r="F104" s="86">
        <v>35948</v>
      </c>
      <c r="G104" s="86">
        <v>20321</v>
      </c>
      <c r="H104" s="61">
        <v>0</v>
      </c>
      <c r="I104" s="61">
        <v>0</v>
      </c>
      <c r="J104" s="61">
        <v>0</v>
      </c>
      <c r="K104" s="61">
        <v>0</v>
      </c>
      <c r="L104" s="61">
        <v>-123690</v>
      </c>
      <c r="M104" s="61">
        <v>0</v>
      </c>
      <c r="N104" s="61">
        <v>-218442</v>
      </c>
      <c r="O104" s="87">
        <v>-7441</v>
      </c>
      <c r="P104" s="86">
        <v>-293304</v>
      </c>
    </row>
    <row r="105" spans="1:16" s="10" customFormat="1" x14ac:dyDescent="0.25">
      <c r="A105" s="11"/>
      <c r="B105" s="82">
        <v>219</v>
      </c>
      <c r="C105" s="60" t="s">
        <v>124</v>
      </c>
      <c r="D105" s="82"/>
      <c r="E105" s="83">
        <v>0</v>
      </c>
      <c r="F105" s="86">
        <v>0</v>
      </c>
      <c r="G105" s="86">
        <v>0</v>
      </c>
      <c r="H105" s="61">
        <v>0</v>
      </c>
      <c r="I105" s="61">
        <v>0</v>
      </c>
      <c r="J105" s="61">
        <v>0</v>
      </c>
      <c r="K105" s="61">
        <v>0</v>
      </c>
      <c r="L105" s="61">
        <v>0</v>
      </c>
      <c r="M105" s="61">
        <v>0</v>
      </c>
      <c r="N105" s="61">
        <v>0</v>
      </c>
      <c r="O105" s="87">
        <v>0</v>
      </c>
      <c r="P105" s="86">
        <v>0</v>
      </c>
    </row>
    <row r="106" spans="1:16" s="10" customFormat="1" x14ac:dyDescent="0.25">
      <c r="A106" s="11"/>
      <c r="B106" s="82">
        <v>220</v>
      </c>
      <c r="C106" s="60" t="s">
        <v>125</v>
      </c>
      <c r="D106" s="82"/>
      <c r="E106" s="83">
        <v>0</v>
      </c>
      <c r="F106" s="86">
        <v>0</v>
      </c>
      <c r="G106" s="86">
        <v>0</v>
      </c>
      <c r="H106" s="61">
        <v>0</v>
      </c>
      <c r="I106" s="61">
        <v>0</v>
      </c>
      <c r="J106" s="61">
        <v>0</v>
      </c>
      <c r="K106" s="61">
        <v>0</v>
      </c>
      <c r="L106" s="61">
        <v>0</v>
      </c>
      <c r="M106" s="61">
        <v>0</v>
      </c>
      <c r="N106" s="61">
        <v>0</v>
      </c>
      <c r="O106" s="87">
        <v>0</v>
      </c>
      <c r="P106" s="86">
        <v>0</v>
      </c>
    </row>
    <row r="107" spans="1:16" s="10" customFormat="1" x14ac:dyDescent="0.25">
      <c r="A107" s="11"/>
      <c r="B107" s="82">
        <v>221</v>
      </c>
      <c r="C107" s="60" t="s">
        <v>126</v>
      </c>
      <c r="D107" s="82"/>
      <c r="E107" s="83">
        <v>2.465508687824108E-2</v>
      </c>
      <c r="F107" s="86">
        <v>566150</v>
      </c>
      <c r="G107" s="86">
        <v>320037</v>
      </c>
      <c r="H107" s="61">
        <v>0</v>
      </c>
      <c r="I107" s="61">
        <v>0</v>
      </c>
      <c r="J107" s="61">
        <v>0</v>
      </c>
      <c r="K107" s="61">
        <v>0</v>
      </c>
      <c r="L107" s="61">
        <v>-1948038</v>
      </c>
      <c r="M107" s="61">
        <v>0</v>
      </c>
      <c r="N107" s="61">
        <v>-3440315</v>
      </c>
      <c r="O107" s="87">
        <v>30575</v>
      </c>
      <c r="P107" s="86">
        <v>-4471591</v>
      </c>
    </row>
    <row r="108" spans="1:16" s="10" customFormat="1" x14ac:dyDescent="0.25">
      <c r="A108" s="11"/>
      <c r="B108" s="82">
        <v>222</v>
      </c>
      <c r="C108" s="60" t="s">
        <v>127</v>
      </c>
      <c r="D108" s="82"/>
      <c r="E108" s="83">
        <v>1.7817489744304084E-3</v>
      </c>
      <c r="F108" s="86">
        <v>40914</v>
      </c>
      <c r="G108" s="86">
        <v>23128</v>
      </c>
      <c r="H108" s="61">
        <v>0</v>
      </c>
      <c r="I108" s="61">
        <v>0</v>
      </c>
      <c r="J108" s="61">
        <v>0</v>
      </c>
      <c r="K108" s="61">
        <v>0</v>
      </c>
      <c r="L108" s="61">
        <v>-140779</v>
      </c>
      <c r="M108" s="61">
        <v>0</v>
      </c>
      <c r="N108" s="61">
        <v>-248621</v>
      </c>
      <c r="O108" s="87">
        <v>-6989</v>
      </c>
      <c r="P108" s="86">
        <v>-332347</v>
      </c>
    </row>
    <row r="109" spans="1:16" s="10" customFormat="1" x14ac:dyDescent="0.25">
      <c r="A109" s="11"/>
      <c r="B109" s="82">
        <v>223</v>
      </c>
      <c r="C109" s="60" t="s">
        <v>128</v>
      </c>
      <c r="D109" s="82"/>
      <c r="E109" s="83">
        <v>3.0443878829519403E-3</v>
      </c>
      <c r="F109" s="86">
        <v>69908</v>
      </c>
      <c r="G109" s="86">
        <v>39518</v>
      </c>
      <c r="H109" s="61">
        <v>0</v>
      </c>
      <c r="I109" s="61">
        <v>0</v>
      </c>
      <c r="J109" s="61">
        <v>0</v>
      </c>
      <c r="K109" s="61">
        <v>0</v>
      </c>
      <c r="L109" s="61">
        <v>-240542</v>
      </c>
      <c r="M109" s="61">
        <v>0</v>
      </c>
      <c r="N109" s="61">
        <v>-424807</v>
      </c>
      <c r="O109" s="87">
        <v>180785</v>
      </c>
      <c r="P109" s="86">
        <v>-375138</v>
      </c>
    </row>
    <row r="110" spans="1:16" s="10" customFormat="1" x14ac:dyDescent="0.25">
      <c r="A110" s="11"/>
      <c r="B110" s="82">
        <v>226</v>
      </c>
      <c r="C110" s="60" t="s">
        <v>129</v>
      </c>
      <c r="D110" s="82"/>
      <c r="E110" s="83">
        <v>1.1899664720602243E-4</v>
      </c>
      <c r="F110" s="86">
        <v>2732</v>
      </c>
      <c r="G110" s="86">
        <v>1545</v>
      </c>
      <c r="H110" s="61">
        <v>0</v>
      </c>
      <c r="I110" s="61">
        <v>0</v>
      </c>
      <c r="J110" s="61">
        <v>0</v>
      </c>
      <c r="K110" s="61">
        <v>0</v>
      </c>
      <c r="L110" s="61">
        <v>-9402</v>
      </c>
      <c r="M110" s="61">
        <v>0</v>
      </c>
      <c r="N110" s="61">
        <v>-16605</v>
      </c>
      <c r="O110" s="87">
        <v>-671</v>
      </c>
      <c r="P110" s="86">
        <v>-22401</v>
      </c>
    </row>
    <row r="111" spans="1:16" s="10" customFormat="1" x14ac:dyDescent="0.25">
      <c r="A111" s="11"/>
      <c r="B111" s="82">
        <v>229</v>
      </c>
      <c r="C111" s="60" t="s">
        <v>130</v>
      </c>
      <c r="D111" s="82"/>
      <c r="E111" s="83">
        <v>9.1218086850395688E-3</v>
      </c>
      <c r="F111" s="86">
        <v>209462</v>
      </c>
      <c r="G111" s="86">
        <v>118406</v>
      </c>
      <c r="H111" s="61">
        <v>0</v>
      </c>
      <c r="I111" s="61">
        <v>0</v>
      </c>
      <c r="J111" s="61">
        <v>0</v>
      </c>
      <c r="K111" s="61">
        <v>0</v>
      </c>
      <c r="L111" s="61">
        <v>-720729</v>
      </c>
      <c r="M111" s="61">
        <v>0</v>
      </c>
      <c r="N111" s="61">
        <v>-1272836</v>
      </c>
      <c r="O111" s="87">
        <v>-184314</v>
      </c>
      <c r="P111" s="86">
        <v>-1850011</v>
      </c>
    </row>
    <row r="112" spans="1:16" s="10" customFormat="1" x14ac:dyDescent="0.25">
      <c r="A112" s="11"/>
      <c r="B112" s="82">
        <v>230</v>
      </c>
      <c r="C112" s="60" t="s">
        <v>131</v>
      </c>
      <c r="D112" s="82"/>
      <c r="E112" s="83">
        <v>0</v>
      </c>
      <c r="F112" s="86">
        <v>0</v>
      </c>
      <c r="G112" s="86">
        <v>0</v>
      </c>
      <c r="H112" s="61">
        <v>0</v>
      </c>
      <c r="I112" s="61">
        <v>0</v>
      </c>
      <c r="J112" s="61">
        <v>0</v>
      </c>
      <c r="K112" s="61">
        <v>0</v>
      </c>
      <c r="L112" s="61">
        <v>0</v>
      </c>
      <c r="M112" s="61">
        <v>0</v>
      </c>
      <c r="N112" s="61">
        <v>0</v>
      </c>
      <c r="O112" s="87">
        <v>0</v>
      </c>
      <c r="P112" s="86">
        <v>0</v>
      </c>
    </row>
    <row r="113" spans="1:16" s="10" customFormat="1" x14ac:dyDescent="0.25">
      <c r="A113" s="11"/>
      <c r="B113" s="82">
        <v>231</v>
      </c>
      <c r="C113" s="60" t="s">
        <v>132</v>
      </c>
      <c r="D113" s="82"/>
      <c r="E113" s="83">
        <v>0</v>
      </c>
      <c r="F113" s="86">
        <v>0</v>
      </c>
      <c r="G113" s="86">
        <v>0</v>
      </c>
      <c r="H113" s="61">
        <v>0</v>
      </c>
      <c r="I113" s="61">
        <v>0</v>
      </c>
      <c r="J113" s="61">
        <v>0</v>
      </c>
      <c r="K113" s="61">
        <v>0</v>
      </c>
      <c r="L113" s="61">
        <v>0</v>
      </c>
      <c r="M113" s="61">
        <v>0</v>
      </c>
      <c r="N113" s="61">
        <v>0</v>
      </c>
      <c r="O113" s="87">
        <v>0</v>
      </c>
      <c r="P113" s="86">
        <v>0</v>
      </c>
    </row>
    <row r="114" spans="1:16" s="10" customFormat="1" x14ac:dyDescent="0.25">
      <c r="A114" s="11"/>
      <c r="B114" s="82">
        <v>232</v>
      </c>
      <c r="C114" s="60" t="s">
        <v>133</v>
      </c>
      <c r="D114" s="82"/>
      <c r="E114" s="83">
        <v>0</v>
      </c>
      <c r="F114" s="86">
        <v>0</v>
      </c>
      <c r="G114" s="86">
        <v>0</v>
      </c>
      <c r="H114" s="61">
        <v>0</v>
      </c>
      <c r="I114" s="61">
        <v>0</v>
      </c>
      <c r="J114" s="61">
        <v>0</v>
      </c>
      <c r="K114" s="61">
        <v>0</v>
      </c>
      <c r="L114" s="61">
        <v>0</v>
      </c>
      <c r="M114" s="61">
        <v>0</v>
      </c>
      <c r="N114" s="61">
        <v>0</v>
      </c>
      <c r="O114" s="87">
        <v>0</v>
      </c>
      <c r="P114" s="86">
        <v>0</v>
      </c>
    </row>
    <row r="115" spans="1:16" s="10" customFormat="1" x14ac:dyDescent="0.25">
      <c r="A115" s="11"/>
      <c r="B115" s="82">
        <v>233</v>
      </c>
      <c r="C115" s="60" t="s">
        <v>134</v>
      </c>
      <c r="D115" s="82"/>
      <c r="E115" s="83">
        <v>8.2204493525767631E-5</v>
      </c>
      <c r="F115" s="86">
        <v>1888</v>
      </c>
      <c r="G115" s="86">
        <v>1067</v>
      </c>
      <c r="H115" s="61">
        <v>0</v>
      </c>
      <c r="I115" s="61">
        <v>0</v>
      </c>
      <c r="J115" s="61">
        <v>0</v>
      </c>
      <c r="K115" s="61">
        <v>0</v>
      </c>
      <c r="L115" s="61">
        <v>-6495</v>
      </c>
      <c r="M115" s="61">
        <v>0</v>
      </c>
      <c r="N115" s="61">
        <v>-11471</v>
      </c>
      <c r="O115" s="87">
        <v>-3249</v>
      </c>
      <c r="P115" s="86">
        <v>-18260</v>
      </c>
    </row>
    <row r="116" spans="1:16" s="10" customFormat="1" x14ac:dyDescent="0.25">
      <c r="A116" s="11"/>
      <c r="B116" s="82">
        <v>234</v>
      </c>
      <c r="C116" s="60" t="s">
        <v>135</v>
      </c>
      <c r="D116" s="82"/>
      <c r="E116" s="83">
        <v>8.0728548640841391E-4</v>
      </c>
      <c r="F116" s="86">
        <v>18538</v>
      </c>
      <c r="G116" s="86">
        <v>10479</v>
      </c>
      <c r="H116" s="61">
        <v>0</v>
      </c>
      <c r="I116" s="61">
        <v>0</v>
      </c>
      <c r="J116" s="61">
        <v>0</v>
      </c>
      <c r="K116" s="61">
        <v>0</v>
      </c>
      <c r="L116" s="61">
        <v>-63785</v>
      </c>
      <c r="M116" s="61">
        <v>0</v>
      </c>
      <c r="N116" s="61">
        <v>-112647</v>
      </c>
      <c r="O116" s="87">
        <v>8648</v>
      </c>
      <c r="P116" s="86">
        <v>-138767</v>
      </c>
    </row>
    <row r="117" spans="1:16" s="10" customFormat="1" x14ac:dyDescent="0.25">
      <c r="A117" s="11"/>
      <c r="B117" s="82">
        <v>236</v>
      </c>
      <c r="C117" s="60" t="s">
        <v>136</v>
      </c>
      <c r="D117" s="82"/>
      <c r="E117" s="83">
        <v>7.266417367509187E-2</v>
      </c>
      <c r="F117" s="86">
        <v>1668574</v>
      </c>
      <c r="G117" s="86">
        <v>943223</v>
      </c>
      <c r="H117" s="61">
        <v>0</v>
      </c>
      <c r="I117" s="61">
        <v>0</v>
      </c>
      <c r="J117" s="61">
        <v>0</v>
      </c>
      <c r="K117" s="61">
        <v>0</v>
      </c>
      <c r="L117" s="61">
        <v>-5741312</v>
      </c>
      <c r="M117" s="61">
        <v>0</v>
      </c>
      <c r="N117" s="61">
        <v>-10139393</v>
      </c>
      <c r="O117" s="87">
        <v>1789980</v>
      </c>
      <c r="P117" s="86">
        <v>-11478928</v>
      </c>
    </row>
    <row r="118" spans="1:16" s="10" customFormat="1" x14ac:dyDescent="0.25">
      <c r="A118" s="11"/>
      <c r="B118" s="82">
        <v>238</v>
      </c>
      <c r="C118" s="60" t="s">
        <v>137</v>
      </c>
      <c r="D118" s="82"/>
      <c r="E118" s="83">
        <v>2.233503345650156E-3</v>
      </c>
      <c r="F118" s="86">
        <v>51288</v>
      </c>
      <c r="G118" s="86">
        <v>28992</v>
      </c>
      <c r="H118" s="61">
        <v>0</v>
      </c>
      <c r="I118" s="61">
        <v>0</v>
      </c>
      <c r="J118" s="61">
        <v>0</v>
      </c>
      <c r="K118" s="61">
        <v>0</v>
      </c>
      <c r="L118" s="61">
        <v>-176473</v>
      </c>
      <c r="M118" s="61">
        <v>0</v>
      </c>
      <c r="N118" s="61">
        <v>-311658</v>
      </c>
      <c r="O118" s="87">
        <v>87294</v>
      </c>
      <c r="P118" s="86">
        <v>-320557</v>
      </c>
    </row>
    <row r="119" spans="1:16" s="10" customFormat="1" x14ac:dyDescent="0.25">
      <c r="A119" s="11"/>
      <c r="B119" s="82">
        <v>239</v>
      </c>
      <c r="C119" s="60" t="s">
        <v>138</v>
      </c>
      <c r="D119" s="82"/>
      <c r="E119" s="83">
        <v>2.89643432441659E-4</v>
      </c>
      <c r="F119" s="86">
        <v>6651</v>
      </c>
      <c r="G119" s="86">
        <v>3760</v>
      </c>
      <c r="H119" s="61">
        <v>0</v>
      </c>
      <c r="I119" s="61">
        <v>0</v>
      </c>
      <c r="J119" s="61">
        <v>0</v>
      </c>
      <c r="K119" s="61">
        <v>0</v>
      </c>
      <c r="L119" s="61">
        <v>-22885</v>
      </c>
      <c r="M119" s="61">
        <v>0</v>
      </c>
      <c r="N119" s="61">
        <v>-40416</v>
      </c>
      <c r="O119" s="87">
        <v>-2202</v>
      </c>
      <c r="P119" s="86">
        <v>-55092</v>
      </c>
    </row>
    <row r="120" spans="1:16" s="10" customFormat="1" x14ac:dyDescent="0.25">
      <c r="A120" s="11"/>
      <c r="B120" s="82">
        <v>241</v>
      </c>
      <c r="C120" s="60" t="s">
        <v>139</v>
      </c>
      <c r="D120" s="82"/>
      <c r="E120" s="83">
        <v>1.1831600071340381E-3</v>
      </c>
      <c r="F120" s="86">
        <v>27169</v>
      </c>
      <c r="G120" s="86">
        <v>15358</v>
      </c>
      <c r="H120" s="61">
        <v>0</v>
      </c>
      <c r="I120" s="61">
        <v>0</v>
      </c>
      <c r="J120" s="61">
        <v>0</v>
      </c>
      <c r="K120" s="61">
        <v>0</v>
      </c>
      <c r="L120" s="61">
        <v>-93483</v>
      </c>
      <c r="M120" s="61">
        <v>0</v>
      </c>
      <c r="N120" s="61">
        <v>-165095</v>
      </c>
      <c r="O120" s="87">
        <v>-14296</v>
      </c>
      <c r="P120" s="86">
        <v>-230347</v>
      </c>
    </row>
    <row r="121" spans="1:16" s="10" customFormat="1" x14ac:dyDescent="0.25">
      <c r="A121" s="11"/>
      <c r="B121" s="82">
        <v>242</v>
      </c>
      <c r="C121" s="60" t="s">
        <v>140</v>
      </c>
      <c r="D121" s="82"/>
      <c r="E121" s="83">
        <v>9.7725755398236983E-3</v>
      </c>
      <c r="F121" s="86">
        <v>224406</v>
      </c>
      <c r="G121" s="86">
        <v>126854</v>
      </c>
      <c r="H121" s="61">
        <v>0</v>
      </c>
      <c r="I121" s="61">
        <v>0</v>
      </c>
      <c r="J121" s="61">
        <v>0</v>
      </c>
      <c r="K121" s="61">
        <v>0</v>
      </c>
      <c r="L121" s="61">
        <v>-772147</v>
      </c>
      <c r="M121" s="61">
        <v>0</v>
      </c>
      <c r="N121" s="61">
        <v>-1363643</v>
      </c>
      <c r="O121" s="87">
        <v>154484</v>
      </c>
      <c r="P121" s="86">
        <v>-1630046</v>
      </c>
    </row>
    <row r="122" spans="1:16" s="10" customFormat="1" x14ac:dyDescent="0.25">
      <c r="A122" s="11"/>
      <c r="B122" s="82">
        <v>245</v>
      </c>
      <c r="C122" s="60" t="s">
        <v>141</v>
      </c>
      <c r="D122" s="82"/>
      <c r="E122" s="83">
        <v>5.031573354525085E-4</v>
      </c>
      <c r="F122" s="86">
        <v>11554</v>
      </c>
      <c r="G122" s="86">
        <v>6531</v>
      </c>
      <c r="H122" s="61">
        <v>0</v>
      </c>
      <c r="I122" s="61">
        <v>0</v>
      </c>
      <c r="J122" s="61">
        <v>0</v>
      </c>
      <c r="K122" s="61">
        <v>0</v>
      </c>
      <c r="L122" s="61">
        <v>-39755</v>
      </c>
      <c r="M122" s="61">
        <v>0</v>
      </c>
      <c r="N122" s="61">
        <v>-70209</v>
      </c>
      <c r="O122" s="87">
        <v>16814</v>
      </c>
      <c r="P122" s="86">
        <v>-75065</v>
      </c>
    </row>
    <row r="123" spans="1:16" s="10" customFormat="1" x14ac:dyDescent="0.25">
      <c r="A123" s="11"/>
      <c r="B123" s="82">
        <v>246</v>
      </c>
      <c r="C123" s="60" t="s">
        <v>142</v>
      </c>
      <c r="D123" s="82"/>
      <c r="E123" s="83">
        <v>0</v>
      </c>
      <c r="F123" s="86">
        <v>0</v>
      </c>
      <c r="G123" s="86">
        <v>0</v>
      </c>
      <c r="H123" s="61">
        <v>0</v>
      </c>
      <c r="I123" s="61">
        <v>0</v>
      </c>
      <c r="J123" s="61">
        <v>0</v>
      </c>
      <c r="K123" s="61">
        <v>0</v>
      </c>
      <c r="L123" s="61">
        <v>0</v>
      </c>
      <c r="M123" s="61">
        <v>0</v>
      </c>
      <c r="N123" s="61">
        <v>0</v>
      </c>
      <c r="O123" s="87">
        <v>-59</v>
      </c>
      <c r="P123" s="86">
        <v>-59</v>
      </c>
    </row>
    <row r="124" spans="1:16" s="10" customFormat="1" x14ac:dyDescent="0.25">
      <c r="A124" s="11"/>
      <c r="B124" s="82">
        <v>247</v>
      </c>
      <c r="C124" s="60" t="s">
        <v>143</v>
      </c>
      <c r="D124" s="82"/>
      <c r="E124" s="83">
        <v>4.6897499469791375E-2</v>
      </c>
      <c r="F124" s="86">
        <v>1076899</v>
      </c>
      <c r="G124" s="86">
        <v>608757</v>
      </c>
      <c r="H124" s="61">
        <v>0</v>
      </c>
      <c r="I124" s="61">
        <v>0</v>
      </c>
      <c r="J124" s="61">
        <v>0</v>
      </c>
      <c r="K124" s="61">
        <v>0</v>
      </c>
      <c r="L124" s="61">
        <v>-3705446</v>
      </c>
      <c r="M124" s="61">
        <v>0</v>
      </c>
      <c r="N124" s="61">
        <v>-6543970</v>
      </c>
      <c r="O124" s="87">
        <v>1636755</v>
      </c>
      <c r="P124" s="86">
        <v>-6927005</v>
      </c>
    </row>
    <row r="125" spans="1:16" s="10" customFormat="1" x14ac:dyDescent="0.25">
      <c r="A125" s="11"/>
      <c r="B125" s="82">
        <v>261</v>
      </c>
      <c r="C125" s="60" t="s">
        <v>144</v>
      </c>
      <c r="D125" s="82"/>
      <c r="E125" s="83">
        <v>2.4467091164615501E-3</v>
      </c>
      <c r="F125" s="86">
        <v>56183</v>
      </c>
      <c r="G125" s="86">
        <v>31760</v>
      </c>
      <c r="H125" s="61">
        <v>0</v>
      </c>
      <c r="I125" s="61">
        <v>0</v>
      </c>
      <c r="J125" s="61">
        <v>0</v>
      </c>
      <c r="K125" s="61">
        <v>0</v>
      </c>
      <c r="L125" s="61">
        <v>-193318</v>
      </c>
      <c r="M125" s="61">
        <v>0</v>
      </c>
      <c r="N125" s="61">
        <v>-341408</v>
      </c>
      <c r="O125" s="87">
        <v>-12828</v>
      </c>
      <c r="P125" s="86">
        <v>-459611</v>
      </c>
    </row>
    <row r="126" spans="1:16" s="10" customFormat="1" x14ac:dyDescent="0.25">
      <c r="A126" s="11"/>
      <c r="B126" s="82">
        <v>262</v>
      </c>
      <c r="C126" s="60" t="s">
        <v>145</v>
      </c>
      <c r="D126" s="82"/>
      <c r="E126" s="83">
        <v>9.1935174777117937E-3</v>
      </c>
      <c r="F126" s="86">
        <v>211109</v>
      </c>
      <c r="G126" s="86">
        <v>119337</v>
      </c>
      <c r="H126" s="61">
        <v>0</v>
      </c>
      <c r="I126" s="61">
        <v>0</v>
      </c>
      <c r="J126" s="61">
        <v>0</v>
      </c>
      <c r="K126" s="61">
        <v>0</v>
      </c>
      <c r="L126" s="61">
        <v>-726394</v>
      </c>
      <c r="M126" s="61">
        <v>0</v>
      </c>
      <c r="N126" s="61">
        <v>-1282842</v>
      </c>
      <c r="O126" s="87">
        <v>-19969</v>
      </c>
      <c r="P126" s="86">
        <v>-1698759</v>
      </c>
    </row>
    <row r="127" spans="1:16" s="10" customFormat="1" x14ac:dyDescent="0.25">
      <c r="A127" s="11"/>
      <c r="B127" s="82">
        <v>263</v>
      </c>
      <c r="C127" s="60" t="s">
        <v>146</v>
      </c>
      <c r="D127" s="82"/>
      <c r="E127" s="83">
        <v>1.5353918531626798E-4</v>
      </c>
      <c r="F127" s="86">
        <v>3526</v>
      </c>
      <c r="G127" s="86">
        <v>1993</v>
      </c>
      <c r="H127" s="61">
        <v>0</v>
      </c>
      <c r="I127" s="61">
        <v>0</v>
      </c>
      <c r="J127" s="61">
        <v>0</v>
      </c>
      <c r="K127" s="61">
        <v>0</v>
      </c>
      <c r="L127" s="61">
        <v>-12131</v>
      </c>
      <c r="M127" s="61">
        <v>0</v>
      </c>
      <c r="N127" s="61">
        <v>-21425</v>
      </c>
      <c r="O127" s="87">
        <v>-15497</v>
      </c>
      <c r="P127" s="86">
        <v>-43534</v>
      </c>
    </row>
    <row r="128" spans="1:16" s="10" customFormat="1" x14ac:dyDescent="0.25">
      <c r="A128" s="11"/>
      <c r="B128" s="82">
        <v>268</v>
      </c>
      <c r="C128" s="60" t="s">
        <v>147</v>
      </c>
      <c r="D128" s="82"/>
      <c r="E128" s="83">
        <v>3.4395344444126215E-3</v>
      </c>
      <c r="F128" s="86">
        <v>78981</v>
      </c>
      <c r="G128" s="86">
        <v>44647</v>
      </c>
      <c r="H128" s="61">
        <v>0</v>
      </c>
      <c r="I128" s="61">
        <v>0</v>
      </c>
      <c r="J128" s="61">
        <v>0</v>
      </c>
      <c r="K128" s="61">
        <v>0</v>
      </c>
      <c r="L128" s="61">
        <v>-271763</v>
      </c>
      <c r="M128" s="61">
        <v>0</v>
      </c>
      <c r="N128" s="61">
        <v>-479945</v>
      </c>
      <c r="O128" s="87">
        <v>11043</v>
      </c>
      <c r="P128" s="86">
        <v>-617037</v>
      </c>
    </row>
    <row r="129" spans="1:16" s="10" customFormat="1" x14ac:dyDescent="0.25">
      <c r="A129" s="11"/>
      <c r="B129" s="82">
        <v>270</v>
      </c>
      <c r="C129" s="60" t="s">
        <v>148</v>
      </c>
      <c r="D129" s="82"/>
      <c r="E129" s="83">
        <v>1.0214774472673879E-3</v>
      </c>
      <c r="F129" s="86">
        <v>23456</v>
      </c>
      <c r="G129" s="86">
        <v>13259</v>
      </c>
      <c r="H129" s="61">
        <v>0</v>
      </c>
      <c r="I129" s="61">
        <v>0</v>
      </c>
      <c r="J129" s="61">
        <v>0</v>
      </c>
      <c r="K129" s="61">
        <v>0</v>
      </c>
      <c r="L129" s="61">
        <v>-80709</v>
      </c>
      <c r="M129" s="61">
        <v>0</v>
      </c>
      <c r="N129" s="61">
        <v>-142535</v>
      </c>
      <c r="O129" s="87">
        <v>264088</v>
      </c>
      <c r="P129" s="86">
        <v>77559</v>
      </c>
    </row>
    <row r="130" spans="1:16" s="10" customFormat="1" x14ac:dyDescent="0.25">
      <c r="A130" s="11"/>
      <c r="B130" s="82">
        <v>275</v>
      </c>
      <c r="C130" s="60" t="s">
        <v>149</v>
      </c>
      <c r="D130" s="82"/>
      <c r="E130" s="83">
        <v>1.485357530325333E-3</v>
      </c>
      <c r="F130" s="86">
        <v>34108</v>
      </c>
      <c r="G130" s="86">
        <v>19281</v>
      </c>
      <c r="H130" s="61">
        <v>0</v>
      </c>
      <c r="I130" s="61">
        <v>0</v>
      </c>
      <c r="J130" s="61">
        <v>0</v>
      </c>
      <c r="K130" s="61">
        <v>0</v>
      </c>
      <c r="L130" s="61">
        <v>-117360</v>
      </c>
      <c r="M130" s="61">
        <v>0</v>
      </c>
      <c r="N130" s="61">
        <v>-207263</v>
      </c>
      <c r="O130" s="87">
        <v>-7394</v>
      </c>
      <c r="P130" s="86">
        <v>-278628</v>
      </c>
    </row>
    <row r="131" spans="1:16" s="10" customFormat="1" x14ac:dyDescent="0.25">
      <c r="A131" s="11"/>
      <c r="B131" s="82">
        <v>276</v>
      </c>
      <c r="C131" s="60" t="s">
        <v>150</v>
      </c>
      <c r="D131" s="82"/>
      <c r="E131" s="83">
        <v>1.7001231682060576E-3</v>
      </c>
      <c r="F131" s="86">
        <v>39040</v>
      </c>
      <c r="G131" s="86">
        <v>22069</v>
      </c>
      <c r="H131" s="61">
        <v>0</v>
      </c>
      <c r="I131" s="61">
        <v>0</v>
      </c>
      <c r="J131" s="61">
        <v>0</v>
      </c>
      <c r="K131" s="61">
        <v>0</v>
      </c>
      <c r="L131" s="61">
        <v>-134329</v>
      </c>
      <c r="M131" s="61">
        <v>0</v>
      </c>
      <c r="N131" s="61">
        <v>-237231</v>
      </c>
      <c r="O131" s="87">
        <v>-107689</v>
      </c>
      <c r="P131" s="86">
        <v>-418140</v>
      </c>
    </row>
    <row r="132" spans="1:16" s="10" customFormat="1" x14ac:dyDescent="0.25">
      <c r="A132" s="11"/>
      <c r="B132" s="82">
        <v>277</v>
      </c>
      <c r="C132" s="60" t="s">
        <v>151</v>
      </c>
      <c r="D132" s="82"/>
      <c r="E132" s="83">
        <v>6.6379608705542019E-4</v>
      </c>
      <c r="F132" s="86">
        <v>15243</v>
      </c>
      <c r="G132" s="86">
        <v>8616</v>
      </c>
      <c r="H132" s="61">
        <v>0</v>
      </c>
      <c r="I132" s="61">
        <v>0</v>
      </c>
      <c r="J132" s="61">
        <v>0</v>
      </c>
      <c r="K132" s="61">
        <v>0</v>
      </c>
      <c r="L132" s="61">
        <v>-52448</v>
      </c>
      <c r="M132" s="61">
        <v>0</v>
      </c>
      <c r="N132" s="61">
        <v>-92625</v>
      </c>
      <c r="O132" s="87">
        <v>-15245</v>
      </c>
      <c r="P132" s="86">
        <v>-136459</v>
      </c>
    </row>
    <row r="133" spans="1:16" s="10" customFormat="1" x14ac:dyDescent="0.25">
      <c r="A133" s="11"/>
      <c r="B133" s="82">
        <v>278</v>
      </c>
      <c r="C133" s="60" t="s">
        <v>152</v>
      </c>
      <c r="D133" s="82"/>
      <c r="E133" s="83">
        <v>1.2837397013346586E-3</v>
      </c>
      <c r="F133" s="86">
        <v>29478</v>
      </c>
      <c r="G133" s="86">
        <v>16664</v>
      </c>
      <c r="H133" s="61">
        <v>0</v>
      </c>
      <c r="I133" s="61">
        <v>0</v>
      </c>
      <c r="J133" s="61">
        <v>0</v>
      </c>
      <c r="K133" s="61">
        <v>0</v>
      </c>
      <c r="L133" s="61">
        <v>-101430</v>
      </c>
      <c r="M133" s="61">
        <v>0</v>
      </c>
      <c r="N133" s="61">
        <v>-179130</v>
      </c>
      <c r="O133" s="87">
        <v>44880</v>
      </c>
      <c r="P133" s="86">
        <v>-189538</v>
      </c>
    </row>
    <row r="134" spans="1:16" s="10" customFormat="1" x14ac:dyDescent="0.25">
      <c r="A134" s="11"/>
      <c r="B134" s="82">
        <v>279</v>
      </c>
      <c r="C134" s="60" t="s">
        <v>153</v>
      </c>
      <c r="D134" s="82"/>
      <c r="E134" s="83">
        <v>1.3159800159384023E-3</v>
      </c>
      <c r="F134" s="86">
        <v>30219</v>
      </c>
      <c r="G134" s="86">
        <v>17082</v>
      </c>
      <c r="H134" s="61">
        <v>0</v>
      </c>
      <c r="I134" s="61">
        <v>0</v>
      </c>
      <c r="J134" s="61">
        <v>0</v>
      </c>
      <c r="K134" s="61">
        <v>0</v>
      </c>
      <c r="L134" s="61">
        <v>-103978</v>
      </c>
      <c r="M134" s="61">
        <v>0</v>
      </c>
      <c r="N134" s="61">
        <v>-183629</v>
      </c>
      <c r="O134" s="87">
        <v>-77565</v>
      </c>
      <c r="P134" s="86">
        <v>-317871</v>
      </c>
    </row>
    <row r="135" spans="1:16" s="10" customFormat="1" x14ac:dyDescent="0.25">
      <c r="A135" s="11"/>
      <c r="B135" s="82">
        <v>280</v>
      </c>
      <c r="C135" s="60" t="s">
        <v>154</v>
      </c>
      <c r="D135" s="82"/>
      <c r="E135" s="83">
        <v>1.5310527839626492E-2</v>
      </c>
      <c r="F135" s="86">
        <v>351573</v>
      </c>
      <c r="G135" s="86">
        <v>198739</v>
      </c>
      <c r="H135" s="61">
        <v>0</v>
      </c>
      <c r="I135" s="61">
        <v>0</v>
      </c>
      <c r="J135" s="61">
        <v>0</v>
      </c>
      <c r="K135" s="61">
        <v>0</v>
      </c>
      <c r="L135" s="61">
        <v>-1209709</v>
      </c>
      <c r="M135" s="61">
        <v>0</v>
      </c>
      <c r="N135" s="61">
        <v>-2136396</v>
      </c>
      <c r="O135" s="87">
        <v>-419161</v>
      </c>
      <c r="P135" s="86">
        <v>-3214954</v>
      </c>
    </row>
    <row r="136" spans="1:16" s="10" customFormat="1" x14ac:dyDescent="0.25">
      <c r="A136" s="11"/>
      <c r="B136" s="82">
        <v>282</v>
      </c>
      <c r="C136" s="60" t="s">
        <v>155</v>
      </c>
      <c r="D136" s="82"/>
      <c r="E136" s="83">
        <v>2.1052084544307512E-3</v>
      </c>
      <c r="F136" s="86">
        <v>48342</v>
      </c>
      <c r="G136" s="86">
        <v>27327</v>
      </c>
      <c r="H136" s="61">
        <v>0</v>
      </c>
      <c r="I136" s="61">
        <v>0</v>
      </c>
      <c r="J136" s="61">
        <v>0</v>
      </c>
      <c r="K136" s="61">
        <v>0</v>
      </c>
      <c r="L136" s="61">
        <v>-166336</v>
      </c>
      <c r="M136" s="61">
        <v>0</v>
      </c>
      <c r="N136" s="61">
        <v>-293756</v>
      </c>
      <c r="O136" s="87">
        <v>39633</v>
      </c>
      <c r="P136" s="86">
        <v>-344790</v>
      </c>
    </row>
    <row r="137" spans="1:16" s="10" customFormat="1" x14ac:dyDescent="0.25">
      <c r="A137" s="11"/>
      <c r="B137" s="82">
        <v>283</v>
      </c>
      <c r="C137" s="60" t="s">
        <v>156</v>
      </c>
      <c r="D137" s="82"/>
      <c r="E137" s="83">
        <v>3.6410353668777568E-3</v>
      </c>
      <c r="F137" s="86">
        <v>83608</v>
      </c>
      <c r="G137" s="86">
        <v>47263</v>
      </c>
      <c r="H137" s="61">
        <v>0</v>
      </c>
      <c r="I137" s="61">
        <v>0</v>
      </c>
      <c r="J137" s="61">
        <v>0</v>
      </c>
      <c r="K137" s="61">
        <v>0</v>
      </c>
      <c r="L137" s="61">
        <v>-287684</v>
      </c>
      <c r="M137" s="61">
        <v>0</v>
      </c>
      <c r="N137" s="61">
        <v>-508062</v>
      </c>
      <c r="O137" s="87">
        <v>-296528</v>
      </c>
      <c r="P137" s="86">
        <v>-961403</v>
      </c>
    </row>
    <row r="138" spans="1:16" s="10" customFormat="1" x14ac:dyDescent="0.25">
      <c r="A138" s="11"/>
      <c r="B138" s="82">
        <v>284</v>
      </c>
      <c r="C138" s="60" t="s">
        <v>157</v>
      </c>
      <c r="D138" s="82"/>
      <c r="E138" s="83">
        <v>5.5037922130403828E-4</v>
      </c>
      <c r="F138" s="86">
        <v>12638</v>
      </c>
      <c r="G138" s="86">
        <v>7144</v>
      </c>
      <c r="H138" s="61">
        <v>0</v>
      </c>
      <c r="I138" s="61">
        <v>0</v>
      </c>
      <c r="J138" s="61">
        <v>0</v>
      </c>
      <c r="K138" s="61">
        <v>0</v>
      </c>
      <c r="L138" s="61">
        <v>-43486</v>
      </c>
      <c r="M138" s="61">
        <v>0</v>
      </c>
      <c r="N138" s="61">
        <v>-76799</v>
      </c>
      <c r="O138" s="87">
        <v>-19029</v>
      </c>
      <c r="P138" s="86">
        <v>-119532</v>
      </c>
    </row>
    <row r="139" spans="1:16" s="10" customFormat="1" x14ac:dyDescent="0.25">
      <c r="A139" s="11"/>
      <c r="B139" s="82">
        <v>285</v>
      </c>
      <c r="C139" s="60" t="s">
        <v>158</v>
      </c>
      <c r="D139" s="82"/>
      <c r="E139" s="83">
        <v>2.1923046510037027E-3</v>
      </c>
      <c r="F139" s="86">
        <v>50341</v>
      </c>
      <c r="G139" s="86">
        <v>28457</v>
      </c>
      <c r="H139" s="61">
        <v>0</v>
      </c>
      <c r="I139" s="61">
        <v>0</v>
      </c>
      <c r="J139" s="61">
        <v>0</v>
      </c>
      <c r="K139" s="61">
        <v>0</v>
      </c>
      <c r="L139" s="61">
        <v>-173217</v>
      </c>
      <c r="M139" s="61">
        <v>0</v>
      </c>
      <c r="N139" s="61">
        <v>-305909</v>
      </c>
      <c r="O139" s="87">
        <v>45918</v>
      </c>
      <c r="P139" s="86">
        <v>-354410</v>
      </c>
    </row>
    <row r="140" spans="1:16" s="10" customFormat="1" x14ac:dyDescent="0.25">
      <c r="A140" s="11"/>
      <c r="B140" s="82">
        <v>286</v>
      </c>
      <c r="C140" s="60" t="s">
        <v>159</v>
      </c>
      <c r="D140" s="82"/>
      <c r="E140" s="83">
        <v>2.6195637649366462E-3</v>
      </c>
      <c r="F140" s="86">
        <v>60153</v>
      </c>
      <c r="G140" s="86">
        <v>34003</v>
      </c>
      <c r="H140" s="61">
        <v>0</v>
      </c>
      <c r="I140" s="61">
        <v>0</v>
      </c>
      <c r="J140" s="61">
        <v>0</v>
      </c>
      <c r="K140" s="61">
        <v>0</v>
      </c>
      <c r="L140" s="61">
        <v>-206976</v>
      </c>
      <c r="M140" s="61">
        <v>0</v>
      </c>
      <c r="N140" s="61">
        <v>-365528</v>
      </c>
      <c r="O140" s="87">
        <v>-60519</v>
      </c>
      <c r="P140" s="86">
        <v>-538867</v>
      </c>
    </row>
    <row r="141" spans="1:16" s="10" customFormat="1" x14ac:dyDescent="0.25">
      <c r="A141" s="11"/>
      <c r="B141" s="82">
        <v>287</v>
      </c>
      <c r="C141" s="60" t="s">
        <v>160</v>
      </c>
      <c r="D141" s="82"/>
      <c r="E141" s="83">
        <v>7.608009467143888E-4</v>
      </c>
      <c r="F141" s="86">
        <v>17470</v>
      </c>
      <c r="G141" s="86">
        <v>9876</v>
      </c>
      <c r="H141" s="61">
        <v>0</v>
      </c>
      <c r="I141" s="61">
        <v>0</v>
      </c>
      <c r="J141" s="61">
        <v>0</v>
      </c>
      <c r="K141" s="61">
        <v>0</v>
      </c>
      <c r="L141" s="61">
        <v>-60112</v>
      </c>
      <c r="M141" s="61">
        <v>0</v>
      </c>
      <c r="N141" s="61">
        <v>-106160</v>
      </c>
      <c r="O141" s="87">
        <v>-21038</v>
      </c>
      <c r="P141" s="86">
        <v>-159964</v>
      </c>
    </row>
    <row r="142" spans="1:16" s="10" customFormat="1" x14ac:dyDescent="0.25">
      <c r="A142" s="11"/>
      <c r="B142" s="82">
        <v>288</v>
      </c>
      <c r="C142" s="60" t="s">
        <v>161</v>
      </c>
      <c r="D142" s="82"/>
      <c r="E142" s="83">
        <v>1.1852626545005131E-3</v>
      </c>
      <c r="F142" s="86">
        <v>27217</v>
      </c>
      <c r="G142" s="86">
        <v>15385</v>
      </c>
      <c r="H142" s="61">
        <v>0</v>
      </c>
      <c r="I142" s="61">
        <v>0</v>
      </c>
      <c r="J142" s="61">
        <v>0</v>
      </c>
      <c r="K142" s="61">
        <v>0</v>
      </c>
      <c r="L142" s="61">
        <v>-93649</v>
      </c>
      <c r="M142" s="61">
        <v>0</v>
      </c>
      <c r="N142" s="61">
        <v>-165389</v>
      </c>
      <c r="O142" s="87">
        <v>-46578</v>
      </c>
      <c r="P142" s="86">
        <v>-263014</v>
      </c>
    </row>
    <row r="143" spans="1:16" s="10" customFormat="1" x14ac:dyDescent="0.25">
      <c r="A143" s="11"/>
      <c r="B143" s="82">
        <v>290</v>
      </c>
      <c r="C143" s="60" t="s">
        <v>162</v>
      </c>
      <c r="D143" s="82"/>
      <c r="E143" s="83">
        <v>3.1782834317912608E-3</v>
      </c>
      <c r="F143" s="86">
        <v>72982</v>
      </c>
      <c r="G143" s="86">
        <v>41256</v>
      </c>
      <c r="H143" s="61">
        <v>0</v>
      </c>
      <c r="I143" s="61">
        <v>0</v>
      </c>
      <c r="J143" s="61">
        <v>0</v>
      </c>
      <c r="K143" s="61">
        <v>0</v>
      </c>
      <c r="L143" s="61">
        <v>-251121</v>
      </c>
      <c r="M143" s="61">
        <v>0</v>
      </c>
      <c r="N143" s="61">
        <v>-443490</v>
      </c>
      <c r="O143" s="87">
        <v>-13075</v>
      </c>
      <c r="P143" s="86">
        <v>-593448</v>
      </c>
    </row>
    <row r="144" spans="1:16" s="10" customFormat="1" x14ac:dyDescent="0.25">
      <c r="A144" s="11"/>
      <c r="B144" s="82">
        <v>291</v>
      </c>
      <c r="C144" s="60" t="s">
        <v>163</v>
      </c>
      <c r="D144" s="82"/>
      <c r="E144" s="83">
        <v>2.2786751920717036E-3</v>
      </c>
      <c r="F144" s="86">
        <v>52325</v>
      </c>
      <c r="G144" s="86">
        <v>29579</v>
      </c>
      <c r="H144" s="61">
        <v>0</v>
      </c>
      <c r="I144" s="61">
        <v>0</v>
      </c>
      <c r="J144" s="61">
        <v>0</v>
      </c>
      <c r="K144" s="61">
        <v>0</v>
      </c>
      <c r="L144" s="61">
        <v>-180042</v>
      </c>
      <c r="M144" s="61">
        <v>0</v>
      </c>
      <c r="N144" s="61">
        <v>-317961</v>
      </c>
      <c r="O144" s="87">
        <v>31352</v>
      </c>
      <c r="P144" s="86">
        <v>-384747</v>
      </c>
    </row>
    <row r="145" spans="1:16" s="10" customFormat="1" x14ac:dyDescent="0.25">
      <c r="A145" s="11"/>
      <c r="B145" s="82">
        <v>292</v>
      </c>
      <c r="C145" s="60" t="s">
        <v>164</v>
      </c>
      <c r="D145" s="82"/>
      <c r="E145" s="83">
        <v>1.9064389694301662E-3</v>
      </c>
      <c r="F145" s="86">
        <v>43777</v>
      </c>
      <c r="G145" s="86">
        <v>24747</v>
      </c>
      <c r="H145" s="61">
        <v>0</v>
      </c>
      <c r="I145" s="61">
        <v>0</v>
      </c>
      <c r="J145" s="61">
        <v>0</v>
      </c>
      <c r="K145" s="61">
        <v>0</v>
      </c>
      <c r="L145" s="61">
        <v>-150631</v>
      </c>
      <c r="M145" s="61">
        <v>0</v>
      </c>
      <c r="N145" s="61">
        <v>-266020</v>
      </c>
      <c r="O145" s="87">
        <v>55066</v>
      </c>
      <c r="P145" s="86">
        <v>-293061</v>
      </c>
    </row>
    <row r="146" spans="1:16" s="10" customFormat="1" x14ac:dyDescent="0.25">
      <c r="A146" s="11"/>
      <c r="B146" s="82">
        <v>293</v>
      </c>
      <c r="C146" s="60" t="s">
        <v>165</v>
      </c>
      <c r="D146" s="82"/>
      <c r="E146" s="83">
        <v>2.2926630578524107E-3</v>
      </c>
      <c r="F146" s="86">
        <v>52646</v>
      </c>
      <c r="G146" s="86">
        <v>29760</v>
      </c>
      <c r="H146" s="61">
        <v>0</v>
      </c>
      <c r="I146" s="61">
        <v>0</v>
      </c>
      <c r="J146" s="61">
        <v>0</v>
      </c>
      <c r="K146" s="61">
        <v>0</v>
      </c>
      <c r="L146" s="61">
        <v>-181147</v>
      </c>
      <c r="M146" s="61">
        <v>0</v>
      </c>
      <c r="N146" s="61">
        <v>-319913</v>
      </c>
      <c r="O146" s="87">
        <v>-385337</v>
      </c>
      <c r="P146" s="86">
        <v>-803991</v>
      </c>
    </row>
    <row r="147" spans="1:16" s="10" customFormat="1" x14ac:dyDescent="0.25">
      <c r="A147" s="11"/>
      <c r="B147" s="82">
        <v>294</v>
      </c>
      <c r="C147" s="60" t="s">
        <v>166</v>
      </c>
      <c r="D147" s="82"/>
      <c r="E147" s="83">
        <v>1.862139746717104E-3</v>
      </c>
      <c r="F147" s="86">
        <v>42760</v>
      </c>
      <c r="G147" s="86">
        <v>24172</v>
      </c>
      <c r="H147" s="61">
        <v>0</v>
      </c>
      <c r="I147" s="61">
        <v>0</v>
      </c>
      <c r="J147" s="61">
        <v>0</v>
      </c>
      <c r="K147" s="61">
        <v>0</v>
      </c>
      <c r="L147" s="61">
        <v>-147131</v>
      </c>
      <c r="M147" s="61">
        <v>0</v>
      </c>
      <c r="N147" s="61">
        <v>-259839</v>
      </c>
      <c r="O147" s="87">
        <v>60434</v>
      </c>
      <c r="P147" s="86">
        <v>-279604</v>
      </c>
    </row>
    <row r="148" spans="1:16" s="10" customFormat="1" x14ac:dyDescent="0.25">
      <c r="A148" s="11"/>
      <c r="B148" s="82">
        <v>295</v>
      </c>
      <c r="C148" s="60" t="s">
        <v>167</v>
      </c>
      <c r="D148" s="82"/>
      <c r="E148" s="83">
        <v>7.5760589137141583E-3</v>
      </c>
      <c r="F148" s="86">
        <v>173968</v>
      </c>
      <c r="G148" s="86">
        <v>98342</v>
      </c>
      <c r="H148" s="61">
        <v>0</v>
      </c>
      <c r="I148" s="61">
        <v>0</v>
      </c>
      <c r="J148" s="61">
        <v>0</v>
      </c>
      <c r="K148" s="61">
        <v>0</v>
      </c>
      <c r="L148" s="61">
        <v>-598596</v>
      </c>
      <c r="M148" s="61">
        <v>0</v>
      </c>
      <c r="N148" s="61">
        <v>-1057146</v>
      </c>
      <c r="O148" s="87">
        <v>-644276</v>
      </c>
      <c r="P148" s="86">
        <v>-2027708</v>
      </c>
    </row>
    <row r="149" spans="1:16" s="10" customFormat="1" x14ac:dyDescent="0.25">
      <c r="A149" s="11"/>
      <c r="B149" s="82">
        <v>296</v>
      </c>
      <c r="C149" s="60" t="s">
        <v>168</v>
      </c>
      <c r="D149" s="82"/>
      <c r="E149" s="83">
        <v>1.2813865399848865E-3</v>
      </c>
      <c r="F149" s="86">
        <v>29424</v>
      </c>
      <c r="G149" s="86">
        <v>16633</v>
      </c>
      <c r="H149" s="61">
        <v>0</v>
      </c>
      <c r="I149" s="61">
        <v>0</v>
      </c>
      <c r="J149" s="61">
        <v>0</v>
      </c>
      <c r="K149" s="61">
        <v>0</v>
      </c>
      <c r="L149" s="61">
        <v>-101244</v>
      </c>
      <c r="M149" s="61">
        <v>0</v>
      </c>
      <c r="N149" s="61">
        <v>-178802</v>
      </c>
      <c r="O149" s="87">
        <v>-19201</v>
      </c>
      <c r="P149" s="86">
        <v>-253190</v>
      </c>
    </row>
    <row r="150" spans="1:16" s="10" customFormat="1" x14ac:dyDescent="0.25">
      <c r="A150" s="11"/>
      <c r="B150" s="82">
        <v>297</v>
      </c>
      <c r="C150" s="60" t="s">
        <v>169</v>
      </c>
      <c r="D150" s="82"/>
      <c r="E150" s="83">
        <v>2.7536279931913866E-3</v>
      </c>
      <c r="F150" s="86">
        <v>63231</v>
      </c>
      <c r="G150" s="86">
        <v>35744</v>
      </c>
      <c r="H150" s="61">
        <v>0</v>
      </c>
      <c r="I150" s="61">
        <v>0</v>
      </c>
      <c r="J150" s="61">
        <v>0</v>
      </c>
      <c r="K150" s="61">
        <v>0</v>
      </c>
      <c r="L150" s="61">
        <v>-217569</v>
      </c>
      <c r="M150" s="61">
        <v>0</v>
      </c>
      <c r="N150" s="61">
        <v>-384235</v>
      </c>
      <c r="O150" s="87">
        <v>64705</v>
      </c>
      <c r="P150" s="86">
        <v>-438124</v>
      </c>
    </row>
    <row r="151" spans="1:16" s="10" customFormat="1" x14ac:dyDescent="0.25">
      <c r="A151" s="11"/>
      <c r="B151" s="82">
        <v>298</v>
      </c>
      <c r="C151" s="60" t="s">
        <v>170</v>
      </c>
      <c r="D151" s="82"/>
      <c r="E151" s="83">
        <v>2.5013052989347399E-3</v>
      </c>
      <c r="F151" s="86">
        <v>57437</v>
      </c>
      <c r="G151" s="86">
        <v>32468</v>
      </c>
      <c r="H151" s="61">
        <v>0</v>
      </c>
      <c r="I151" s="61">
        <v>0</v>
      </c>
      <c r="J151" s="61">
        <v>0</v>
      </c>
      <c r="K151" s="61">
        <v>0</v>
      </c>
      <c r="L151" s="61">
        <v>-197632</v>
      </c>
      <c r="M151" s="61">
        <v>0</v>
      </c>
      <c r="N151" s="61">
        <v>-349026</v>
      </c>
      <c r="O151" s="87">
        <v>-37007</v>
      </c>
      <c r="P151" s="86">
        <v>-493760</v>
      </c>
    </row>
    <row r="152" spans="1:16" s="10" customFormat="1" x14ac:dyDescent="0.25">
      <c r="A152" s="11"/>
      <c r="B152" s="82">
        <v>299</v>
      </c>
      <c r="C152" s="60" t="s">
        <v>171</v>
      </c>
      <c r="D152" s="82"/>
      <c r="E152" s="83">
        <v>1.6262541099512E-3</v>
      </c>
      <c r="F152" s="86">
        <v>37343</v>
      </c>
      <c r="G152" s="86">
        <v>21110</v>
      </c>
      <c r="H152" s="61">
        <v>0</v>
      </c>
      <c r="I152" s="61">
        <v>0</v>
      </c>
      <c r="J152" s="61">
        <v>0</v>
      </c>
      <c r="K152" s="61">
        <v>0</v>
      </c>
      <c r="L152" s="61">
        <v>-128493</v>
      </c>
      <c r="M152" s="61">
        <v>0</v>
      </c>
      <c r="N152" s="61">
        <v>-226924</v>
      </c>
      <c r="O152" s="87">
        <v>38848</v>
      </c>
      <c r="P152" s="86">
        <v>-258116</v>
      </c>
    </row>
    <row r="153" spans="1:16" s="10" customFormat="1" x14ac:dyDescent="0.25">
      <c r="A153" s="11"/>
      <c r="B153" s="82">
        <v>301</v>
      </c>
      <c r="C153" s="60" t="s">
        <v>172</v>
      </c>
      <c r="D153" s="82"/>
      <c r="E153" s="83">
        <v>5.2371351086594681E-3</v>
      </c>
      <c r="F153" s="86">
        <v>120259</v>
      </c>
      <c r="G153" s="86">
        <v>67981</v>
      </c>
      <c r="H153" s="61">
        <v>0</v>
      </c>
      <c r="I153" s="61">
        <v>0</v>
      </c>
      <c r="J153" s="61">
        <v>0</v>
      </c>
      <c r="K153" s="61">
        <v>0</v>
      </c>
      <c r="L153" s="61">
        <v>-413794</v>
      </c>
      <c r="M153" s="61">
        <v>0</v>
      </c>
      <c r="N153" s="61">
        <v>-730778</v>
      </c>
      <c r="O153" s="87">
        <v>33354</v>
      </c>
      <c r="P153" s="86">
        <v>-922978</v>
      </c>
    </row>
    <row r="154" spans="1:16" s="10" customFormat="1" x14ac:dyDescent="0.25">
      <c r="A154" s="11"/>
      <c r="B154" s="82">
        <v>305</v>
      </c>
      <c r="C154" s="60" t="s">
        <v>173</v>
      </c>
      <c r="D154" s="82"/>
      <c r="E154" s="83">
        <v>0</v>
      </c>
      <c r="F154" s="86">
        <v>0</v>
      </c>
      <c r="G154" s="86">
        <v>0</v>
      </c>
      <c r="H154" s="61">
        <v>0</v>
      </c>
      <c r="I154" s="61">
        <v>0</v>
      </c>
      <c r="J154" s="61">
        <v>0</v>
      </c>
      <c r="K154" s="61">
        <v>0</v>
      </c>
      <c r="L154" s="61">
        <v>0</v>
      </c>
      <c r="M154" s="61">
        <v>0</v>
      </c>
      <c r="N154" s="61">
        <v>0</v>
      </c>
      <c r="O154" s="87">
        <v>0</v>
      </c>
      <c r="P154" s="86">
        <v>0</v>
      </c>
    </row>
    <row r="155" spans="1:16" s="10" customFormat="1" x14ac:dyDescent="0.25">
      <c r="A155" s="11"/>
      <c r="B155" s="82">
        <v>310</v>
      </c>
      <c r="C155" s="60" t="s">
        <v>174</v>
      </c>
      <c r="D155" s="82"/>
      <c r="E155" s="83">
        <v>1.8175273815249206E-3</v>
      </c>
      <c r="F155" s="86">
        <v>41736</v>
      </c>
      <c r="G155" s="86">
        <v>23593</v>
      </c>
      <c r="H155" s="61">
        <v>0</v>
      </c>
      <c r="I155" s="61">
        <v>0</v>
      </c>
      <c r="J155" s="61">
        <v>0</v>
      </c>
      <c r="K155" s="61">
        <v>0</v>
      </c>
      <c r="L155" s="61">
        <v>-143606</v>
      </c>
      <c r="M155" s="61">
        <v>0</v>
      </c>
      <c r="N155" s="61">
        <v>-253614</v>
      </c>
      <c r="O155" s="87">
        <v>131021</v>
      </c>
      <c r="P155" s="86">
        <v>-200870</v>
      </c>
    </row>
    <row r="156" spans="1:16" s="10" customFormat="1" x14ac:dyDescent="0.25">
      <c r="A156" s="11"/>
      <c r="B156" s="82">
        <v>311</v>
      </c>
      <c r="C156" s="60" t="s">
        <v>175</v>
      </c>
      <c r="D156" s="82"/>
      <c r="E156" s="83">
        <v>0</v>
      </c>
      <c r="F156" s="86">
        <v>0</v>
      </c>
      <c r="G156" s="86">
        <v>0</v>
      </c>
      <c r="H156" s="61">
        <v>0</v>
      </c>
      <c r="I156" s="61">
        <v>0</v>
      </c>
      <c r="J156" s="61">
        <v>0</v>
      </c>
      <c r="K156" s="61">
        <v>0</v>
      </c>
      <c r="L156" s="61">
        <v>0</v>
      </c>
      <c r="M156" s="61">
        <v>0</v>
      </c>
      <c r="N156" s="61">
        <v>0</v>
      </c>
      <c r="O156" s="87">
        <v>0</v>
      </c>
      <c r="P156" s="86">
        <v>0</v>
      </c>
    </row>
    <row r="157" spans="1:16" s="10" customFormat="1" x14ac:dyDescent="0.25">
      <c r="A157" s="11"/>
      <c r="B157" s="82">
        <v>319</v>
      </c>
      <c r="C157" s="60" t="s">
        <v>176</v>
      </c>
      <c r="D157" s="82"/>
      <c r="E157" s="83">
        <v>0</v>
      </c>
      <c r="F157" s="86">
        <v>0</v>
      </c>
      <c r="G157" s="86">
        <v>0</v>
      </c>
      <c r="H157" s="61">
        <v>0</v>
      </c>
      <c r="I157" s="61">
        <v>0</v>
      </c>
      <c r="J157" s="61">
        <v>0</v>
      </c>
      <c r="K157" s="61">
        <v>0</v>
      </c>
      <c r="L157" s="61">
        <v>0</v>
      </c>
      <c r="M157" s="61">
        <v>0</v>
      </c>
      <c r="N157" s="61">
        <v>0</v>
      </c>
      <c r="O157" s="87">
        <v>0</v>
      </c>
      <c r="P157" s="86">
        <v>0</v>
      </c>
    </row>
    <row r="158" spans="1:16" s="10" customFormat="1" x14ac:dyDescent="0.25">
      <c r="A158" s="11"/>
      <c r="B158" s="82">
        <v>320</v>
      </c>
      <c r="C158" s="60" t="s">
        <v>177</v>
      </c>
      <c r="D158" s="82"/>
      <c r="E158" s="83">
        <v>8.8666251210936672E-4</v>
      </c>
      <c r="F158" s="86">
        <v>20360</v>
      </c>
      <c r="G158" s="86">
        <v>11509</v>
      </c>
      <c r="H158" s="61">
        <v>0</v>
      </c>
      <c r="I158" s="61">
        <v>0</v>
      </c>
      <c r="J158" s="61">
        <v>0</v>
      </c>
      <c r="K158" s="61">
        <v>0</v>
      </c>
      <c r="L158" s="61">
        <v>-70057</v>
      </c>
      <c r="M158" s="61">
        <v>0</v>
      </c>
      <c r="N158" s="61">
        <v>-123723</v>
      </c>
      <c r="O158" s="87">
        <v>34970</v>
      </c>
      <c r="P158" s="86">
        <v>-126941</v>
      </c>
    </row>
    <row r="159" spans="1:16" s="10" customFormat="1" x14ac:dyDescent="0.25">
      <c r="A159" s="11"/>
      <c r="B159" s="82">
        <v>325</v>
      </c>
      <c r="C159" s="60" t="s">
        <v>178</v>
      </c>
      <c r="D159" s="82"/>
      <c r="E159" s="83">
        <v>0</v>
      </c>
      <c r="F159" s="86">
        <v>0</v>
      </c>
      <c r="G159" s="86">
        <v>0</v>
      </c>
      <c r="H159" s="61">
        <v>0</v>
      </c>
      <c r="I159" s="61">
        <v>0</v>
      </c>
      <c r="J159" s="61">
        <v>0</v>
      </c>
      <c r="K159" s="61">
        <v>0</v>
      </c>
      <c r="L159" s="61">
        <v>0</v>
      </c>
      <c r="M159" s="61">
        <v>0</v>
      </c>
      <c r="N159" s="61">
        <v>0</v>
      </c>
      <c r="O159" s="87">
        <v>0</v>
      </c>
      <c r="P159" s="86">
        <v>0</v>
      </c>
    </row>
    <row r="160" spans="1:16" s="10" customFormat="1" x14ac:dyDescent="0.25">
      <c r="A160" s="11"/>
      <c r="B160" s="82">
        <v>326</v>
      </c>
      <c r="C160" s="60" t="s">
        <v>179</v>
      </c>
      <c r="D160" s="82"/>
      <c r="E160" s="83">
        <v>0</v>
      </c>
      <c r="F160" s="86">
        <v>0</v>
      </c>
      <c r="G160" s="86">
        <v>0</v>
      </c>
      <c r="H160" s="61">
        <v>0</v>
      </c>
      <c r="I160" s="61">
        <v>0</v>
      </c>
      <c r="J160" s="61">
        <v>0</v>
      </c>
      <c r="K160" s="61">
        <v>0</v>
      </c>
      <c r="L160" s="61">
        <v>0</v>
      </c>
      <c r="M160" s="61">
        <v>0</v>
      </c>
      <c r="N160" s="61">
        <v>0</v>
      </c>
      <c r="O160" s="87">
        <v>0</v>
      </c>
      <c r="P160" s="86">
        <v>0</v>
      </c>
    </row>
    <row r="161" spans="1:16" s="10" customFormat="1" x14ac:dyDescent="0.25">
      <c r="A161" s="11"/>
      <c r="B161" s="82">
        <v>330</v>
      </c>
      <c r="C161" s="60" t="s">
        <v>180</v>
      </c>
      <c r="D161" s="82"/>
      <c r="E161" s="83">
        <v>9.9053228995729068E-6</v>
      </c>
      <c r="F161" s="86">
        <v>227</v>
      </c>
      <c r="G161" s="86">
        <v>129</v>
      </c>
      <c r="H161" s="61">
        <v>0</v>
      </c>
      <c r="I161" s="61">
        <v>0</v>
      </c>
      <c r="J161" s="61">
        <v>0</v>
      </c>
      <c r="K161" s="61">
        <v>0</v>
      </c>
      <c r="L161" s="61">
        <v>-783</v>
      </c>
      <c r="M161" s="61">
        <v>0</v>
      </c>
      <c r="N161" s="61">
        <v>-1382</v>
      </c>
      <c r="O161" s="87">
        <v>-500</v>
      </c>
      <c r="P161" s="86">
        <v>-2309</v>
      </c>
    </row>
    <row r="162" spans="1:16" s="10" customFormat="1" x14ac:dyDescent="0.25">
      <c r="A162" s="11"/>
      <c r="B162" s="82">
        <v>350</v>
      </c>
      <c r="C162" s="60" t="s">
        <v>181</v>
      </c>
      <c r="D162" s="82"/>
      <c r="E162" s="83">
        <v>4.4625976451942808E-4</v>
      </c>
      <c r="F162" s="86">
        <v>10247</v>
      </c>
      <c r="G162" s="86">
        <v>5793</v>
      </c>
      <c r="H162" s="61">
        <v>0</v>
      </c>
      <c r="I162" s="61">
        <v>0</v>
      </c>
      <c r="J162" s="61">
        <v>0</v>
      </c>
      <c r="K162" s="61">
        <v>0</v>
      </c>
      <c r="L162" s="61">
        <v>-35260</v>
      </c>
      <c r="M162" s="61">
        <v>0</v>
      </c>
      <c r="N162" s="61">
        <v>-62270</v>
      </c>
      <c r="O162" s="87">
        <v>30207</v>
      </c>
      <c r="P162" s="86">
        <v>-51283</v>
      </c>
    </row>
    <row r="163" spans="1:16" s="10" customFormat="1" x14ac:dyDescent="0.25">
      <c r="A163" s="11"/>
      <c r="B163" s="82">
        <v>360</v>
      </c>
      <c r="C163" s="60" t="s">
        <v>182</v>
      </c>
      <c r="D163" s="82"/>
      <c r="E163" s="83">
        <v>2.2612978720969849E-4</v>
      </c>
      <c r="F163" s="86">
        <v>5193</v>
      </c>
      <c r="G163" s="86">
        <v>2935</v>
      </c>
      <c r="H163" s="61">
        <v>0</v>
      </c>
      <c r="I163" s="61">
        <v>0</v>
      </c>
      <c r="J163" s="61">
        <v>0</v>
      </c>
      <c r="K163" s="61">
        <v>0</v>
      </c>
      <c r="L163" s="61">
        <v>-17867</v>
      </c>
      <c r="M163" s="61">
        <v>0</v>
      </c>
      <c r="N163" s="61">
        <v>-31554</v>
      </c>
      <c r="O163" s="87">
        <v>3060</v>
      </c>
      <c r="P163" s="86">
        <v>-38233</v>
      </c>
    </row>
    <row r="164" spans="1:16" s="10" customFormat="1" x14ac:dyDescent="0.25">
      <c r="A164" s="11"/>
      <c r="B164" s="82">
        <v>400</v>
      </c>
      <c r="C164" s="60" t="s">
        <v>183</v>
      </c>
      <c r="D164" s="82"/>
      <c r="E164" s="83">
        <v>2.3352913522968801E-5</v>
      </c>
      <c r="F164" s="86">
        <v>536</v>
      </c>
      <c r="G164" s="86">
        <v>303</v>
      </c>
      <c r="H164" s="61">
        <v>0</v>
      </c>
      <c r="I164" s="61">
        <v>0</v>
      </c>
      <c r="J164" s="61">
        <v>0</v>
      </c>
      <c r="K164" s="61">
        <v>0</v>
      </c>
      <c r="L164" s="61">
        <v>-1845</v>
      </c>
      <c r="M164" s="61">
        <v>0</v>
      </c>
      <c r="N164" s="61">
        <v>-3259</v>
      </c>
      <c r="O164" s="87">
        <v>1041</v>
      </c>
      <c r="P164" s="86">
        <v>-3224</v>
      </c>
    </row>
    <row r="165" spans="1:16" s="10" customFormat="1" x14ac:dyDescent="0.25">
      <c r="A165" s="11"/>
      <c r="B165" s="82">
        <v>402</v>
      </c>
      <c r="C165" s="60" t="s">
        <v>184</v>
      </c>
      <c r="D165" s="82"/>
      <c r="E165" s="83">
        <v>1.7647507656170798E-3</v>
      </c>
      <c r="F165" s="86">
        <v>40524</v>
      </c>
      <c r="G165" s="86">
        <v>22907</v>
      </c>
      <c r="H165" s="61">
        <v>0</v>
      </c>
      <c r="I165" s="61">
        <v>0</v>
      </c>
      <c r="J165" s="61">
        <v>0</v>
      </c>
      <c r="K165" s="61">
        <v>0</v>
      </c>
      <c r="L165" s="61">
        <v>-139436</v>
      </c>
      <c r="M165" s="61">
        <v>0</v>
      </c>
      <c r="N165" s="61">
        <v>-246249</v>
      </c>
      <c r="O165" s="87">
        <v>1158</v>
      </c>
      <c r="P165" s="86">
        <v>-321096</v>
      </c>
    </row>
    <row r="166" spans="1:16" s="10" customFormat="1" x14ac:dyDescent="0.25">
      <c r="A166" s="11"/>
      <c r="B166" s="82">
        <v>403</v>
      </c>
      <c r="C166" s="60" t="s">
        <v>185</v>
      </c>
      <c r="D166" s="82"/>
      <c r="E166" s="83">
        <v>5.2189636593576979E-3</v>
      </c>
      <c r="F166" s="86">
        <v>119842</v>
      </c>
      <c r="G166" s="86">
        <v>67745</v>
      </c>
      <c r="H166" s="61">
        <v>0</v>
      </c>
      <c r="I166" s="61">
        <v>0</v>
      </c>
      <c r="J166" s="61">
        <v>0</v>
      </c>
      <c r="K166" s="61">
        <v>0</v>
      </c>
      <c r="L166" s="61">
        <v>-412359</v>
      </c>
      <c r="M166" s="61">
        <v>0</v>
      </c>
      <c r="N166" s="61">
        <v>-728242</v>
      </c>
      <c r="O166" s="87">
        <v>-7808</v>
      </c>
      <c r="P166" s="86">
        <v>-960822</v>
      </c>
    </row>
    <row r="167" spans="1:16" s="10" customFormat="1" x14ac:dyDescent="0.25">
      <c r="A167" s="11"/>
      <c r="B167" s="82">
        <v>405</v>
      </c>
      <c r="C167" s="60" t="s">
        <v>186</v>
      </c>
      <c r="D167" s="82"/>
      <c r="E167" s="83">
        <v>5.2922749064764134E-5</v>
      </c>
      <c r="F167" s="86">
        <v>1215</v>
      </c>
      <c r="G167" s="86">
        <v>687</v>
      </c>
      <c r="H167" s="61">
        <v>0</v>
      </c>
      <c r="I167" s="61">
        <v>0</v>
      </c>
      <c r="J167" s="61">
        <v>0</v>
      </c>
      <c r="K167" s="61">
        <v>0</v>
      </c>
      <c r="L167" s="61">
        <v>-4182</v>
      </c>
      <c r="M167" s="61">
        <v>0</v>
      </c>
      <c r="N167" s="61">
        <v>-7385</v>
      </c>
      <c r="O167" s="87">
        <v>6253</v>
      </c>
      <c r="P167" s="86">
        <v>-3412</v>
      </c>
    </row>
    <row r="168" spans="1:16" s="10" customFormat="1" x14ac:dyDescent="0.25">
      <c r="A168" s="11"/>
      <c r="B168" s="82">
        <v>407</v>
      </c>
      <c r="C168" s="60" t="s">
        <v>187</v>
      </c>
      <c r="D168" s="82"/>
      <c r="E168" s="83">
        <v>0</v>
      </c>
      <c r="F168" s="86">
        <v>0</v>
      </c>
      <c r="G168" s="86">
        <v>0</v>
      </c>
      <c r="H168" s="61">
        <v>0</v>
      </c>
      <c r="I168" s="61">
        <v>0</v>
      </c>
      <c r="J168" s="61">
        <v>0</v>
      </c>
      <c r="K168" s="61">
        <v>0</v>
      </c>
      <c r="L168" s="61">
        <v>0</v>
      </c>
      <c r="M168" s="61">
        <v>0</v>
      </c>
      <c r="N168" s="61">
        <v>0</v>
      </c>
      <c r="O168" s="87">
        <v>-10768</v>
      </c>
      <c r="P168" s="86">
        <v>-10768</v>
      </c>
    </row>
    <row r="169" spans="1:16" s="10" customFormat="1" x14ac:dyDescent="0.25">
      <c r="A169" s="11"/>
      <c r="B169" s="82">
        <v>408</v>
      </c>
      <c r="C169" s="60" t="s">
        <v>188</v>
      </c>
      <c r="D169" s="82"/>
      <c r="E169" s="83">
        <v>0</v>
      </c>
      <c r="F169" s="86">
        <v>0</v>
      </c>
      <c r="G169" s="86">
        <v>0</v>
      </c>
      <c r="H169" s="61">
        <v>0</v>
      </c>
      <c r="I169" s="61">
        <v>0</v>
      </c>
      <c r="J169" s="61">
        <v>0</v>
      </c>
      <c r="K169" s="61">
        <v>0</v>
      </c>
      <c r="L169" s="61">
        <v>0</v>
      </c>
      <c r="M169" s="61">
        <v>0</v>
      </c>
      <c r="N169" s="61">
        <v>0</v>
      </c>
      <c r="O169" s="87">
        <v>0</v>
      </c>
      <c r="P169" s="86">
        <v>0</v>
      </c>
    </row>
    <row r="170" spans="1:16" s="10" customFormat="1" x14ac:dyDescent="0.25">
      <c r="A170" s="11"/>
      <c r="B170" s="82">
        <v>409</v>
      </c>
      <c r="C170" s="60" t="s">
        <v>189</v>
      </c>
      <c r="D170" s="82"/>
      <c r="E170" s="83">
        <v>2.0736027752513604E-3</v>
      </c>
      <c r="F170" s="86">
        <v>47616</v>
      </c>
      <c r="G170" s="86">
        <v>26917</v>
      </c>
      <c r="H170" s="61">
        <v>0</v>
      </c>
      <c r="I170" s="61">
        <v>0</v>
      </c>
      <c r="J170" s="61">
        <v>0</v>
      </c>
      <c r="K170" s="61">
        <v>0</v>
      </c>
      <c r="L170" s="61">
        <v>-163839</v>
      </c>
      <c r="M170" s="61">
        <v>0</v>
      </c>
      <c r="N170" s="61">
        <v>-289346</v>
      </c>
      <c r="O170" s="87">
        <v>-58973</v>
      </c>
      <c r="P170" s="86">
        <v>-437625</v>
      </c>
    </row>
    <row r="171" spans="1:16" s="10" customFormat="1" x14ac:dyDescent="0.25">
      <c r="A171" s="11"/>
      <c r="B171" s="82">
        <v>411</v>
      </c>
      <c r="C171" s="60" t="s">
        <v>190</v>
      </c>
      <c r="D171" s="82"/>
      <c r="E171" s="83">
        <v>2.7845288930311014E-3</v>
      </c>
      <c r="F171" s="86">
        <v>63941</v>
      </c>
      <c r="G171" s="86">
        <v>36145</v>
      </c>
      <c r="H171" s="61">
        <v>0</v>
      </c>
      <c r="I171" s="61">
        <v>0</v>
      </c>
      <c r="J171" s="61">
        <v>0</v>
      </c>
      <c r="K171" s="61">
        <v>0</v>
      </c>
      <c r="L171" s="61">
        <v>-220010</v>
      </c>
      <c r="M171" s="61">
        <v>0</v>
      </c>
      <c r="N171" s="61">
        <v>-388547</v>
      </c>
      <c r="O171" s="87">
        <v>-16367</v>
      </c>
      <c r="P171" s="86">
        <v>-524838</v>
      </c>
    </row>
    <row r="172" spans="1:16" s="10" customFormat="1" x14ac:dyDescent="0.25">
      <c r="A172" s="11"/>
      <c r="B172" s="82">
        <v>413</v>
      </c>
      <c r="C172" s="60" t="s">
        <v>191</v>
      </c>
      <c r="D172" s="82"/>
      <c r="E172" s="83">
        <v>8.5134672083734357E-5</v>
      </c>
      <c r="F172" s="86">
        <v>1955</v>
      </c>
      <c r="G172" s="86">
        <v>1105</v>
      </c>
      <c r="H172" s="61">
        <v>0</v>
      </c>
      <c r="I172" s="61">
        <v>0</v>
      </c>
      <c r="J172" s="61">
        <v>0</v>
      </c>
      <c r="K172" s="61">
        <v>0</v>
      </c>
      <c r="L172" s="61">
        <v>-6727</v>
      </c>
      <c r="M172" s="61">
        <v>0</v>
      </c>
      <c r="N172" s="61">
        <v>-11879</v>
      </c>
      <c r="O172" s="87">
        <v>-501</v>
      </c>
      <c r="P172" s="86">
        <v>-16047</v>
      </c>
    </row>
    <row r="173" spans="1:16" s="10" customFormat="1" x14ac:dyDescent="0.25">
      <c r="A173" s="11"/>
      <c r="B173" s="82">
        <v>417</v>
      </c>
      <c r="C173" s="60" t="s">
        <v>192</v>
      </c>
      <c r="D173" s="82"/>
      <c r="E173" s="83">
        <v>4.4298387666451114E-5</v>
      </c>
      <c r="F173" s="86">
        <v>1017</v>
      </c>
      <c r="G173" s="86">
        <v>575</v>
      </c>
      <c r="H173" s="61">
        <v>0</v>
      </c>
      <c r="I173" s="61">
        <v>0</v>
      </c>
      <c r="J173" s="61">
        <v>0</v>
      </c>
      <c r="K173" s="61">
        <v>0</v>
      </c>
      <c r="L173" s="61">
        <v>-3500</v>
      </c>
      <c r="M173" s="61">
        <v>0</v>
      </c>
      <c r="N173" s="61">
        <v>-6181</v>
      </c>
      <c r="O173" s="87">
        <v>-846</v>
      </c>
      <c r="P173" s="86">
        <v>-8935</v>
      </c>
    </row>
    <row r="174" spans="1:16" s="10" customFormat="1" x14ac:dyDescent="0.25">
      <c r="A174" s="11"/>
      <c r="B174" s="82">
        <v>423</v>
      </c>
      <c r="C174" s="60" t="s">
        <v>193</v>
      </c>
      <c r="D174" s="82"/>
      <c r="E174" s="83">
        <v>4.8793026050109116E-4</v>
      </c>
      <c r="F174" s="86">
        <v>11204</v>
      </c>
      <c r="G174" s="86">
        <v>6334</v>
      </c>
      <c r="H174" s="61">
        <v>0</v>
      </c>
      <c r="I174" s="61">
        <v>0</v>
      </c>
      <c r="J174" s="61">
        <v>0</v>
      </c>
      <c r="K174" s="61">
        <v>0</v>
      </c>
      <c r="L174" s="61">
        <v>-38552</v>
      </c>
      <c r="M174" s="61">
        <v>0</v>
      </c>
      <c r="N174" s="61">
        <v>-68085</v>
      </c>
      <c r="O174" s="87">
        <v>27996</v>
      </c>
      <c r="P174" s="86">
        <v>-61103</v>
      </c>
    </row>
    <row r="175" spans="1:16" s="10" customFormat="1" x14ac:dyDescent="0.25">
      <c r="A175" s="11"/>
      <c r="B175" s="82">
        <v>425</v>
      </c>
      <c r="C175" s="60" t="s">
        <v>194</v>
      </c>
      <c r="D175" s="82"/>
      <c r="E175" s="83">
        <v>1.5176972154757847E-3</v>
      </c>
      <c r="F175" s="86">
        <v>34851</v>
      </c>
      <c r="G175" s="86">
        <v>19701</v>
      </c>
      <c r="H175" s="61">
        <v>0</v>
      </c>
      <c r="I175" s="61">
        <v>0</v>
      </c>
      <c r="J175" s="61">
        <v>0</v>
      </c>
      <c r="K175" s="61">
        <v>0</v>
      </c>
      <c r="L175" s="61">
        <v>-119916</v>
      </c>
      <c r="M175" s="61">
        <v>0</v>
      </c>
      <c r="N175" s="61">
        <v>-211776</v>
      </c>
      <c r="O175" s="87">
        <v>74154</v>
      </c>
      <c r="P175" s="86">
        <v>-202986</v>
      </c>
    </row>
    <row r="176" spans="1:16" s="10" customFormat="1" x14ac:dyDescent="0.25">
      <c r="A176" s="11"/>
      <c r="B176" s="82">
        <v>440</v>
      </c>
      <c r="C176" s="60" t="s">
        <v>195</v>
      </c>
      <c r="D176" s="82"/>
      <c r="E176" s="83">
        <v>9.2474589836419666E-3</v>
      </c>
      <c r="F176" s="86">
        <v>212348</v>
      </c>
      <c r="G176" s="86">
        <v>120037</v>
      </c>
      <c r="H176" s="61">
        <v>0</v>
      </c>
      <c r="I176" s="61">
        <v>0</v>
      </c>
      <c r="J176" s="61">
        <v>0</v>
      </c>
      <c r="K176" s="61">
        <v>0</v>
      </c>
      <c r="L176" s="61">
        <v>-730656</v>
      </c>
      <c r="M176" s="61">
        <v>0</v>
      </c>
      <c r="N176" s="61">
        <v>-1290369</v>
      </c>
      <c r="O176" s="87">
        <v>7269</v>
      </c>
      <c r="P176" s="86">
        <v>-1681371</v>
      </c>
    </row>
    <row r="177" spans="1:16" s="10" customFormat="1" x14ac:dyDescent="0.25">
      <c r="A177" s="11"/>
      <c r="B177" s="82">
        <v>450</v>
      </c>
      <c r="C177" s="60" t="s">
        <v>196</v>
      </c>
      <c r="D177" s="82"/>
      <c r="E177" s="83">
        <v>0</v>
      </c>
      <c r="F177" s="86">
        <v>0</v>
      </c>
      <c r="G177" s="86">
        <v>0</v>
      </c>
      <c r="H177" s="61">
        <v>0</v>
      </c>
      <c r="I177" s="61">
        <v>0</v>
      </c>
      <c r="J177" s="61">
        <v>0</v>
      </c>
      <c r="K177" s="61">
        <v>0</v>
      </c>
      <c r="L177" s="61">
        <v>0</v>
      </c>
      <c r="M177" s="61">
        <v>0</v>
      </c>
      <c r="N177" s="61">
        <v>0</v>
      </c>
      <c r="O177" s="87">
        <v>0</v>
      </c>
      <c r="P177" s="86">
        <v>0</v>
      </c>
    </row>
    <row r="178" spans="1:16" s="10" customFormat="1" x14ac:dyDescent="0.25">
      <c r="A178" s="11"/>
      <c r="B178" s="82">
        <v>451</v>
      </c>
      <c r="C178" s="60" t="s">
        <v>197</v>
      </c>
      <c r="D178" s="82"/>
      <c r="E178" s="83">
        <v>0</v>
      </c>
      <c r="F178" s="86">
        <v>0</v>
      </c>
      <c r="G178" s="86">
        <v>0</v>
      </c>
      <c r="H178" s="61">
        <v>0</v>
      </c>
      <c r="I178" s="61">
        <v>0</v>
      </c>
      <c r="J178" s="61">
        <v>0</v>
      </c>
      <c r="K178" s="61">
        <v>0</v>
      </c>
      <c r="L178" s="61">
        <v>0</v>
      </c>
      <c r="M178" s="61">
        <v>0</v>
      </c>
      <c r="N178" s="61">
        <v>0</v>
      </c>
      <c r="O178" s="87">
        <v>0</v>
      </c>
      <c r="P178" s="86">
        <v>0</v>
      </c>
    </row>
    <row r="179" spans="1:16" s="10" customFormat="1" x14ac:dyDescent="0.25">
      <c r="A179" s="11"/>
      <c r="B179" s="82">
        <v>452</v>
      </c>
      <c r="C179" s="60" t="s">
        <v>198</v>
      </c>
      <c r="D179" s="82"/>
      <c r="E179" s="83">
        <v>0</v>
      </c>
      <c r="F179" s="86">
        <v>0</v>
      </c>
      <c r="G179" s="86">
        <v>0</v>
      </c>
      <c r="H179" s="61">
        <v>0</v>
      </c>
      <c r="I179" s="61">
        <v>0</v>
      </c>
      <c r="J179" s="61">
        <v>0</v>
      </c>
      <c r="K179" s="61">
        <v>0</v>
      </c>
      <c r="L179" s="61">
        <v>0</v>
      </c>
      <c r="M179" s="61">
        <v>0</v>
      </c>
      <c r="N179" s="61">
        <v>0</v>
      </c>
      <c r="O179" s="87">
        <v>0</v>
      </c>
      <c r="P179" s="86">
        <v>0</v>
      </c>
    </row>
    <row r="180" spans="1:16" s="10" customFormat="1" x14ac:dyDescent="0.25">
      <c r="A180" s="11"/>
      <c r="B180" s="82">
        <v>453</v>
      </c>
      <c r="C180" s="60" t="s">
        <v>199</v>
      </c>
      <c r="D180" s="82"/>
      <c r="E180" s="83">
        <v>0</v>
      </c>
      <c r="F180" s="86">
        <v>0</v>
      </c>
      <c r="G180" s="86">
        <v>0</v>
      </c>
      <c r="H180" s="61">
        <v>0</v>
      </c>
      <c r="I180" s="61">
        <v>0</v>
      </c>
      <c r="J180" s="61">
        <v>0</v>
      </c>
      <c r="K180" s="61">
        <v>0</v>
      </c>
      <c r="L180" s="61">
        <v>0</v>
      </c>
      <c r="M180" s="61">
        <v>0</v>
      </c>
      <c r="N180" s="61">
        <v>0</v>
      </c>
      <c r="O180" s="87">
        <v>0</v>
      </c>
      <c r="P180" s="86">
        <v>0</v>
      </c>
    </row>
    <row r="181" spans="1:16" s="10" customFormat="1" ht="25" x14ac:dyDescent="0.25">
      <c r="A181" s="11"/>
      <c r="B181" s="82">
        <v>454</v>
      </c>
      <c r="C181" s="60" t="s">
        <v>200</v>
      </c>
      <c r="D181" s="82"/>
      <c r="E181" s="83">
        <v>3.6046457056639999E-5</v>
      </c>
      <c r="F181" s="86">
        <v>828</v>
      </c>
      <c r="G181" s="86">
        <v>468</v>
      </c>
      <c r="H181" s="61">
        <v>0</v>
      </c>
      <c r="I181" s="61">
        <v>0</v>
      </c>
      <c r="J181" s="61">
        <v>0</v>
      </c>
      <c r="K181" s="61">
        <v>0</v>
      </c>
      <c r="L181" s="61">
        <v>-2848</v>
      </c>
      <c r="M181" s="61">
        <v>0</v>
      </c>
      <c r="N181" s="61">
        <v>-5030</v>
      </c>
      <c r="O181" s="87">
        <v>3069</v>
      </c>
      <c r="P181" s="86">
        <v>-3513</v>
      </c>
    </row>
    <row r="182" spans="1:16" s="10" customFormat="1" x14ac:dyDescent="0.25">
      <c r="A182" s="11"/>
      <c r="B182" s="82">
        <v>501</v>
      </c>
      <c r="C182" s="60" t="s">
        <v>201</v>
      </c>
      <c r="D182" s="82"/>
      <c r="E182" s="83">
        <v>8.7652363502316574E-2</v>
      </c>
      <c r="F182" s="86">
        <v>2012740</v>
      </c>
      <c r="G182" s="86">
        <v>1137774</v>
      </c>
      <c r="H182" s="61">
        <v>0</v>
      </c>
      <c r="I182" s="61">
        <v>0</v>
      </c>
      <c r="J182" s="61">
        <v>0</v>
      </c>
      <c r="K182" s="61">
        <v>0</v>
      </c>
      <c r="L182" s="61">
        <v>-6925555</v>
      </c>
      <c r="M182" s="61">
        <v>0</v>
      </c>
      <c r="N182" s="61">
        <v>-12230818</v>
      </c>
      <c r="O182" s="87">
        <v>-205468</v>
      </c>
      <c r="P182" s="86">
        <v>-16211327</v>
      </c>
    </row>
    <row r="183" spans="1:16" s="10" customFormat="1" x14ac:dyDescent="0.25">
      <c r="A183" s="11"/>
      <c r="B183" s="82">
        <v>502</v>
      </c>
      <c r="C183" s="60" t="s">
        <v>202</v>
      </c>
      <c r="D183" s="82"/>
      <c r="E183" s="83">
        <v>0</v>
      </c>
      <c r="F183" s="86">
        <v>0</v>
      </c>
      <c r="G183" s="86">
        <v>0</v>
      </c>
      <c r="H183" s="61">
        <v>0</v>
      </c>
      <c r="I183" s="61">
        <v>0</v>
      </c>
      <c r="J183" s="61">
        <v>0</v>
      </c>
      <c r="K183" s="61">
        <v>0</v>
      </c>
      <c r="L183" s="61">
        <v>0</v>
      </c>
      <c r="M183" s="61">
        <v>0</v>
      </c>
      <c r="N183" s="61">
        <v>0</v>
      </c>
      <c r="O183" s="87">
        <v>0</v>
      </c>
      <c r="P183" s="86">
        <v>0</v>
      </c>
    </row>
    <row r="184" spans="1:16" s="10" customFormat="1" x14ac:dyDescent="0.25">
      <c r="A184" s="11"/>
      <c r="B184" s="82">
        <v>505</v>
      </c>
      <c r="C184" s="60" t="s">
        <v>203</v>
      </c>
      <c r="D184" s="82"/>
      <c r="E184" s="83">
        <v>6.8253286291283192E-4</v>
      </c>
      <c r="F184" s="86">
        <v>15673</v>
      </c>
      <c r="G184" s="86">
        <v>8860</v>
      </c>
      <c r="H184" s="61">
        <v>0</v>
      </c>
      <c r="I184" s="61">
        <v>0</v>
      </c>
      <c r="J184" s="61">
        <v>0</v>
      </c>
      <c r="K184" s="61">
        <v>0</v>
      </c>
      <c r="L184" s="61">
        <v>-53928</v>
      </c>
      <c r="M184" s="61">
        <v>0</v>
      </c>
      <c r="N184" s="61">
        <v>-95239</v>
      </c>
      <c r="O184" s="87">
        <v>27191</v>
      </c>
      <c r="P184" s="86">
        <v>-97443</v>
      </c>
    </row>
    <row r="185" spans="1:16" s="10" customFormat="1" x14ac:dyDescent="0.25">
      <c r="A185" s="11"/>
      <c r="B185" s="82">
        <v>506</v>
      </c>
      <c r="C185" s="60" t="s">
        <v>204</v>
      </c>
      <c r="D185" s="82"/>
      <c r="E185" s="83">
        <v>2.5638352592589528E-4</v>
      </c>
      <c r="F185" s="86">
        <v>5887</v>
      </c>
      <c r="G185" s="86">
        <v>3328</v>
      </c>
      <c r="H185" s="61">
        <v>0</v>
      </c>
      <c r="I185" s="61">
        <v>0</v>
      </c>
      <c r="J185" s="61">
        <v>0</v>
      </c>
      <c r="K185" s="61">
        <v>0</v>
      </c>
      <c r="L185" s="61">
        <v>-20257</v>
      </c>
      <c r="M185" s="61">
        <v>0</v>
      </c>
      <c r="N185" s="61">
        <v>-35775</v>
      </c>
      <c r="O185" s="87">
        <v>-447</v>
      </c>
      <c r="P185" s="86">
        <v>-47264</v>
      </c>
    </row>
    <row r="186" spans="1:16" s="10" customFormat="1" x14ac:dyDescent="0.25">
      <c r="A186" s="11"/>
      <c r="B186" s="82">
        <v>507</v>
      </c>
      <c r="C186" s="60" t="s">
        <v>205</v>
      </c>
      <c r="D186" s="82"/>
      <c r="E186" s="83">
        <v>0</v>
      </c>
      <c r="F186" s="86">
        <v>0</v>
      </c>
      <c r="G186" s="86">
        <v>0</v>
      </c>
      <c r="H186" s="61">
        <v>0</v>
      </c>
      <c r="I186" s="61">
        <v>0</v>
      </c>
      <c r="J186" s="61">
        <v>0</v>
      </c>
      <c r="K186" s="61">
        <v>0</v>
      </c>
      <c r="L186" s="61">
        <v>0</v>
      </c>
      <c r="M186" s="61">
        <v>0</v>
      </c>
      <c r="N186" s="87">
        <v>0</v>
      </c>
      <c r="O186" s="87">
        <v>0</v>
      </c>
      <c r="P186" s="86">
        <v>0</v>
      </c>
    </row>
    <row r="187" spans="1:16" s="10" customFormat="1" x14ac:dyDescent="0.25">
      <c r="A187" s="11"/>
      <c r="B187" s="82">
        <v>522</v>
      </c>
      <c r="C187" s="60" t="s">
        <v>418</v>
      </c>
      <c r="D187" s="82"/>
      <c r="E187" s="83">
        <v>3.7972492064890288E-4</v>
      </c>
      <c r="F187" s="86">
        <v>8720</v>
      </c>
      <c r="G187" s="86">
        <v>4929</v>
      </c>
      <c r="H187" s="61">
        <v>0</v>
      </c>
      <c r="I187" s="61">
        <v>0</v>
      </c>
      <c r="J187" s="61">
        <v>0</v>
      </c>
      <c r="K187" s="61">
        <v>0</v>
      </c>
      <c r="L187" s="61">
        <v>-30003</v>
      </c>
      <c r="M187" s="61">
        <v>0</v>
      </c>
      <c r="N187" s="61">
        <v>-52986</v>
      </c>
      <c r="O187" s="87">
        <v>63107</v>
      </c>
      <c r="P187" s="86">
        <v>-6233</v>
      </c>
    </row>
    <row r="188" spans="1:16" s="10" customFormat="1" x14ac:dyDescent="0.25">
      <c r="A188" s="11"/>
      <c r="B188" s="82">
        <v>601</v>
      </c>
      <c r="C188" s="60" t="s">
        <v>206</v>
      </c>
      <c r="D188" s="82"/>
      <c r="E188" s="83">
        <v>3.2379280555605176E-2</v>
      </c>
      <c r="F188" s="86">
        <v>743519</v>
      </c>
      <c r="G188" s="86">
        <v>420302</v>
      </c>
      <c r="H188" s="61">
        <v>0</v>
      </c>
      <c r="I188" s="61">
        <v>0</v>
      </c>
      <c r="J188" s="61">
        <v>0</v>
      </c>
      <c r="K188" s="61">
        <v>0</v>
      </c>
      <c r="L188" s="61">
        <v>-2558339</v>
      </c>
      <c r="M188" s="61">
        <v>0</v>
      </c>
      <c r="N188" s="61">
        <v>-4518131</v>
      </c>
      <c r="O188" s="87">
        <v>-351555</v>
      </c>
      <c r="P188" s="86">
        <v>-6264204</v>
      </c>
    </row>
    <row r="189" spans="1:16" s="10" customFormat="1" x14ac:dyDescent="0.25">
      <c r="A189" s="11"/>
      <c r="B189" s="82">
        <v>602</v>
      </c>
      <c r="C189" s="60" t="s">
        <v>207</v>
      </c>
      <c r="D189" s="82"/>
      <c r="E189" s="83">
        <v>5.4549503367635312E-3</v>
      </c>
      <c r="F189" s="86">
        <v>125261</v>
      </c>
      <c r="G189" s="86">
        <v>70808</v>
      </c>
      <c r="H189" s="61">
        <v>0</v>
      </c>
      <c r="I189" s="61">
        <v>0</v>
      </c>
      <c r="J189" s="61">
        <v>0</v>
      </c>
      <c r="K189" s="61">
        <v>0</v>
      </c>
      <c r="L189" s="61">
        <v>-431004</v>
      </c>
      <c r="M189" s="61">
        <v>0</v>
      </c>
      <c r="N189" s="61">
        <v>-761171</v>
      </c>
      <c r="O189" s="87">
        <v>262396</v>
      </c>
      <c r="P189" s="86">
        <v>-733710</v>
      </c>
    </row>
    <row r="190" spans="1:16" s="10" customFormat="1" x14ac:dyDescent="0.25">
      <c r="A190" s="11"/>
      <c r="B190" s="82">
        <v>606</v>
      </c>
      <c r="C190" s="60" t="s">
        <v>208</v>
      </c>
      <c r="D190" s="82"/>
      <c r="E190" s="83">
        <v>9.4593245046427195E-5</v>
      </c>
      <c r="F190" s="86">
        <v>2172</v>
      </c>
      <c r="G190" s="86">
        <v>1228</v>
      </c>
      <c r="H190" s="61">
        <v>0</v>
      </c>
      <c r="I190" s="61">
        <v>0</v>
      </c>
      <c r="J190" s="61">
        <v>0</v>
      </c>
      <c r="K190" s="61">
        <v>0</v>
      </c>
      <c r="L190" s="61">
        <v>-7474</v>
      </c>
      <c r="M190" s="61">
        <v>0</v>
      </c>
      <c r="N190" s="61">
        <v>-13199</v>
      </c>
      <c r="O190" s="87">
        <v>1541</v>
      </c>
      <c r="P190" s="86">
        <v>-15732</v>
      </c>
    </row>
    <row r="191" spans="1:16" s="10" customFormat="1" x14ac:dyDescent="0.25">
      <c r="A191" s="11"/>
      <c r="B191" s="82">
        <v>701</v>
      </c>
      <c r="C191" s="60" t="s">
        <v>209</v>
      </c>
      <c r="D191" s="82"/>
      <c r="E191" s="83">
        <v>4.3475641292040207E-3</v>
      </c>
      <c r="F191" s="86">
        <v>99832</v>
      </c>
      <c r="G191" s="86">
        <v>56434</v>
      </c>
      <c r="H191" s="61">
        <v>0</v>
      </c>
      <c r="I191" s="61">
        <v>0</v>
      </c>
      <c r="J191" s="61">
        <v>0</v>
      </c>
      <c r="K191" s="61">
        <v>0</v>
      </c>
      <c r="L191" s="61">
        <v>-343508</v>
      </c>
      <c r="M191" s="61">
        <v>0</v>
      </c>
      <c r="N191" s="61">
        <v>-606649</v>
      </c>
      <c r="O191" s="87">
        <v>155067</v>
      </c>
      <c r="P191" s="86">
        <v>-638824</v>
      </c>
    </row>
    <row r="192" spans="1:16" s="10" customFormat="1" x14ac:dyDescent="0.25">
      <c r="A192" s="11"/>
      <c r="B192" s="82">
        <v>702</v>
      </c>
      <c r="C192" s="60" t="s">
        <v>210</v>
      </c>
      <c r="D192" s="82"/>
      <c r="E192" s="83">
        <v>2.3457770325910916E-3</v>
      </c>
      <c r="F192" s="86">
        <v>53866</v>
      </c>
      <c r="G192" s="86">
        <v>30450</v>
      </c>
      <c r="H192" s="61">
        <v>0</v>
      </c>
      <c r="I192" s="61">
        <v>0</v>
      </c>
      <c r="J192" s="61">
        <v>0</v>
      </c>
      <c r="K192" s="61">
        <v>0</v>
      </c>
      <c r="L192" s="61">
        <v>-185344</v>
      </c>
      <c r="M192" s="61">
        <v>0</v>
      </c>
      <c r="N192" s="61">
        <v>-327324</v>
      </c>
      <c r="O192" s="87">
        <v>-28042</v>
      </c>
      <c r="P192" s="86">
        <v>-456394</v>
      </c>
    </row>
    <row r="193" spans="1:16" s="10" customFormat="1" x14ac:dyDescent="0.25">
      <c r="A193" s="11"/>
      <c r="B193" s="82">
        <v>703</v>
      </c>
      <c r="C193" s="60" t="s">
        <v>211</v>
      </c>
      <c r="D193" s="82"/>
      <c r="E193" s="83">
        <v>6.6126481026352385E-3</v>
      </c>
      <c r="F193" s="86">
        <v>151845</v>
      </c>
      <c r="G193" s="86">
        <v>85836</v>
      </c>
      <c r="H193" s="61">
        <v>0</v>
      </c>
      <c r="I193" s="61">
        <v>0</v>
      </c>
      <c r="J193" s="61">
        <v>0</v>
      </c>
      <c r="K193" s="61">
        <v>0</v>
      </c>
      <c r="L193" s="61">
        <v>-522476</v>
      </c>
      <c r="M193" s="61">
        <v>0</v>
      </c>
      <c r="N193" s="61">
        <v>-922714</v>
      </c>
      <c r="O193" s="87">
        <v>-256703</v>
      </c>
      <c r="P193" s="86">
        <v>-1464212</v>
      </c>
    </row>
    <row r="194" spans="1:16" s="10" customFormat="1" x14ac:dyDescent="0.25">
      <c r="A194" s="11"/>
      <c r="B194" s="82">
        <v>704</v>
      </c>
      <c r="C194" s="60" t="s">
        <v>212</v>
      </c>
      <c r="D194" s="82"/>
      <c r="E194" s="83">
        <v>5.5015893600805898E-3</v>
      </c>
      <c r="F194" s="86">
        <v>126332</v>
      </c>
      <c r="G194" s="86">
        <v>71414</v>
      </c>
      <c r="H194" s="61">
        <v>0</v>
      </c>
      <c r="I194" s="61">
        <v>0</v>
      </c>
      <c r="J194" s="61">
        <v>0</v>
      </c>
      <c r="K194" s="61">
        <v>0</v>
      </c>
      <c r="L194" s="61">
        <v>-434689</v>
      </c>
      <c r="M194" s="61">
        <v>0</v>
      </c>
      <c r="N194" s="61">
        <v>-767679</v>
      </c>
      <c r="O194" s="87">
        <v>-350347</v>
      </c>
      <c r="P194" s="86">
        <v>-1354969</v>
      </c>
    </row>
    <row r="195" spans="1:16" s="10" customFormat="1" x14ac:dyDescent="0.25">
      <c r="A195" s="11"/>
      <c r="B195" s="82">
        <v>705</v>
      </c>
      <c r="C195" s="60" t="s">
        <v>213</v>
      </c>
      <c r="D195" s="82"/>
      <c r="E195" s="83">
        <v>5.1538066423953074E-3</v>
      </c>
      <c r="F195" s="86">
        <v>118346</v>
      </c>
      <c r="G195" s="86">
        <v>66899</v>
      </c>
      <c r="H195" s="61">
        <v>0</v>
      </c>
      <c r="I195" s="61">
        <v>0</v>
      </c>
      <c r="J195" s="61">
        <v>0</v>
      </c>
      <c r="K195" s="61">
        <v>0</v>
      </c>
      <c r="L195" s="61">
        <v>-407210</v>
      </c>
      <c r="M195" s="61">
        <v>0</v>
      </c>
      <c r="N195" s="61">
        <v>-719150</v>
      </c>
      <c r="O195" s="87">
        <v>-39340</v>
      </c>
      <c r="P195" s="86">
        <v>-980455</v>
      </c>
    </row>
    <row r="196" spans="1:16" s="10" customFormat="1" x14ac:dyDescent="0.25">
      <c r="A196" s="11"/>
      <c r="B196" s="82">
        <v>706</v>
      </c>
      <c r="C196" s="60" t="s">
        <v>214</v>
      </c>
      <c r="D196" s="82"/>
      <c r="E196" s="83">
        <v>6.2839754266424798E-3</v>
      </c>
      <c r="F196" s="86">
        <v>144298</v>
      </c>
      <c r="G196" s="86">
        <v>81570</v>
      </c>
      <c r="H196" s="61">
        <v>0</v>
      </c>
      <c r="I196" s="61">
        <v>0</v>
      </c>
      <c r="J196" s="61">
        <v>0</v>
      </c>
      <c r="K196" s="61">
        <v>0</v>
      </c>
      <c r="L196" s="61">
        <v>-496507</v>
      </c>
      <c r="M196" s="61">
        <v>0</v>
      </c>
      <c r="N196" s="61">
        <v>-876852</v>
      </c>
      <c r="O196" s="87">
        <v>-74550</v>
      </c>
      <c r="P196" s="86">
        <v>-1222041</v>
      </c>
    </row>
    <row r="197" spans="1:16" s="10" customFormat="1" x14ac:dyDescent="0.25">
      <c r="A197" s="11"/>
      <c r="B197" s="82">
        <v>707</v>
      </c>
      <c r="C197" s="60" t="s">
        <v>215</v>
      </c>
      <c r="D197" s="82"/>
      <c r="E197" s="83">
        <v>7.1045765663097536E-6</v>
      </c>
      <c r="F197" s="86">
        <v>163</v>
      </c>
      <c r="G197" s="86">
        <v>92</v>
      </c>
      <c r="H197" s="61">
        <v>0</v>
      </c>
      <c r="I197" s="61">
        <v>0</v>
      </c>
      <c r="J197" s="61">
        <v>0</v>
      </c>
      <c r="K197" s="61">
        <v>0</v>
      </c>
      <c r="L197" s="61">
        <v>-561</v>
      </c>
      <c r="M197" s="61">
        <v>0</v>
      </c>
      <c r="N197" s="61">
        <v>-991</v>
      </c>
      <c r="O197" s="87">
        <v>-1833132</v>
      </c>
      <c r="P197" s="86">
        <v>-1834429</v>
      </c>
    </row>
    <row r="198" spans="1:16" s="10" customFormat="1" x14ac:dyDescent="0.25">
      <c r="A198" s="11"/>
      <c r="B198" s="82">
        <v>708</v>
      </c>
      <c r="C198" s="60" t="s">
        <v>216</v>
      </c>
      <c r="D198" s="82"/>
      <c r="E198" s="83">
        <v>9.3216670708208852E-4</v>
      </c>
      <c r="F198" s="86">
        <v>21405</v>
      </c>
      <c r="G198" s="86">
        <v>12100</v>
      </c>
      <c r="H198" s="61">
        <v>0</v>
      </c>
      <c r="I198" s="61">
        <v>0</v>
      </c>
      <c r="J198" s="61">
        <v>0</v>
      </c>
      <c r="K198" s="61">
        <v>0</v>
      </c>
      <c r="L198" s="61">
        <v>-73652</v>
      </c>
      <c r="M198" s="61">
        <v>0</v>
      </c>
      <c r="N198" s="61">
        <v>-130072</v>
      </c>
      <c r="O198" s="87">
        <v>-26716</v>
      </c>
      <c r="P198" s="86">
        <v>-196935</v>
      </c>
    </row>
    <row r="199" spans="1:16" s="10" customFormat="1" x14ac:dyDescent="0.25">
      <c r="A199" s="11"/>
      <c r="B199" s="82">
        <v>709</v>
      </c>
      <c r="C199" s="60" t="s">
        <v>217</v>
      </c>
      <c r="D199" s="82"/>
      <c r="E199" s="83">
        <v>0</v>
      </c>
      <c r="F199" s="86">
        <v>0</v>
      </c>
      <c r="G199" s="86">
        <v>0</v>
      </c>
      <c r="H199" s="61">
        <v>0</v>
      </c>
      <c r="I199" s="61">
        <v>0</v>
      </c>
      <c r="J199" s="61">
        <v>0</v>
      </c>
      <c r="K199" s="61">
        <v>0</v>
      </c>
      <c r="L199" s="61">
        <v>0</v>
      </c>
      <c r="M199" s="61">
        <v>0</v>
      </c>
      <c r="N199" s="61">
        <v>0</v>
      </c>
      <c r="O199" s="87">
        <v>0</v>
      </c>
      <c r="P199" s="86">
        <v>0</v>
      </c>
    </row>
    <row r="200" spans="1:16" s="10" customFormat="1" x14ac:dyDescent="0.25">
      <c r="A200" s="11"/>
      <c r="B200" s="82">
        <v>711</v>
      </c>
      <c r="C200" s="60" t="s">
        <v>218</v>
      </c>
      <c r="D200" s="82"/>
      <c r="E200" s="83">
        <v>1.760634820871506E-3</v>
      </c>
      <c r="F200" s="86">
        <v>40429</v>
      </c>
      <c r="G200" s="86">
        <v>22854</v>
      </c>
      <c r="H200" s="61">
        <v>0</v>
      </c>
      <c r="I200" s="61">
        <v>0</v>
      </c>
      <c r="J200" s="61">
        <v>0</v>
      </c>
      <c r="K200" s="61">
        <v>0</v>
      </c>
      <c r="L200" s="61">
        <v>-139111</v>
      </c>
      <c r="M200" s="61">
        <v>0</v>
      </c>
      <c r="N200" s="61">
        <v>-245675</v>
      </c>
      <c r="O200" s="87">
        <v>-30840</v>
      </c>
      <c r="P200" s="86">
        <v>-352343</v>
      </c>
    </row>
    <row r="201" spans="1:16" s="10" customFormat="1" x14ac:dyDescent="0.25">
      <c r="A201" s="11"/>
      <c r="B201" s="82">
        <v>716</v>
      </c>
      <c r="C201" s="60" t="s">
        <v>219</v>
      </c>
      <c r="D201" s="82"/>
      <c r="E201" s="83">
        <v>2.4377465611857855E-3</v>
      </c>
      <c r="F201" s="86">
        <v>55978</v>
      </c>
      <c r="G201" s="86">
        <v>31643</v>
      </c>
      <c r="H201" s="61">
        <v>0</v>
      </c>
      <c r="I201" s="61">
        <v>0</v>
      </c>
      <c r="J201" s="61">
        <v>0</v>
      </c>
      <c r="K201" s="61">
        <v>0</v>
      </c>
      <c r="L201" s="61">
        <v>-192610</v>
      </c>
      <c r="M201" s="61">
        <v>0</v>
      </c>
      <c r="N201" s="61">
        <v>-340158</v>
      </c>
      <c r="O201" s="87">
        <v>-48486</v>
      </c>
      <c r="P201" s="86">
        <v>-493633</v>
      </c>
    </row>
    <row r="202" spans="1:16" s="10" customFormat="1" x14ac:dyDescent="0.25">
      <c r="A202" s="11"/>
      <c r="B202" s="82">
        <v>717</v>
      </c>
      <c r="C202" s="60" t="s">
        <v>220</v>
      </c>
      <c r="D202" s="82"/>
      <c r="E202" s="83">
        <v>0</v>
      </c>
      <c r="F202" s="86">
        <v>0</v>
      </c>
      <c r="G202" s="86">
        <v>0</v>
      </c>
      <c r="H202" s="61">
        <v>0</v>
      </c>
      <c r="I202" s="61">
        <v>0</v>
      </c>
      <c r="J202" s="61">
        <v>0</v>
      </c>
      <c r="K202" s="61">
        <v>0</v>
      </c>
      <c r="L202" s="61">
        <v>0</v>
      </c>
      <c r="M202" s="61">
        <v>0</v>
      </c>
      <c r="N202" s="61">
        <v>0</v>
      </c>
      <c r="O202" s="87">
        <v>0</v>
      </c>
      <c r="P202" s="86">
        <v>0</v>
      </c>
    </row>
    <row r="203" spans="1:16" s="10" customFormat="1" x14ac:dyDescent="0.25">
      <c r="A203" s="11"/>
      <c r="B203" s="82">
        <v>718</v>
      </c>
      <c r="C203" s="60" t="s">
        <v>221</v>
      </c>
      <c r="D203" s="82"/>
      <c r="E203" s="83">
        <v>3.0530623471469128E-3</v>
      </c>
      <c r="F203" s="86">
        <v>70107</v>
      </c>
      <c r="G203" s="86">
        <v>39631</v>
      </c>
      <c r="H203" s="61">
        <v>0</v>
      </c>
      <c r="I203" s="61">
        <v>0</v>
      </c>
      <c r="J203" s="61">
        <v>0</v>
      </c>
      <c r="K203" s="61">
        <v>0</v>
      </c>
      <c r="L203" s="61">
        <v>-241227</v>
      </c>
      <c r="M203" s="61">
        <v>0</v>
      </c>
      <c r="N203" s="61">
        <v>-426017</v>
      </c>
      <c r="O203" s="87">
        <v>9055</v>
      </c>
      <c r="P203" s="86">
        <v>-548451</v>
      </c>
    </row>
    <row r="204" spans="1:16" s="10" customFormat="1" x14ac:dyDescent="0.25">
      <c r="A204" s="11"/>
      <c r="B204" s="82">
        <v>719</v>
      </c>
      <c r="C204" s="60" t="s">
        <v>222</v>
      </c>
      <c r="D204" s="82"/>
      <c r="E204" s="83">
        <v>0</v>
      </c>
      <c r="F204" s="86">
        <v>0</v>
      </c>
      <c r="G204" s="86">
        <v>0</v>
      </c>
      <c r="H204" s="61">
        <v>0</v>
      </c>
      <c r="I204" s="61">
        <v>0</v>
      </c>
      <c r="J204" s="61">
        <v>0</v>
      </c>
      <c r="K204" s="61">
        <v>0</v>
      </c>
      <c r="L204" s="61">
        <v>0</v>
      </c>
      <c r="M204" s="61">
        <v>0</v>
      </c>
      <c r="N204" s="61">
        <v>0</v>
      </c>
      <c r="O204" s="87">
        <v>0</v>
      </c>
      <c r="P204" s="86">
        <v>0</v>
      </c>
    </row>
    <row r="205" spans="1:16" s="10" customFormat="1" x14ac:dyDescent="0.25">
      <c r="A205" s="11"/>
      <c r="B205" s="82">
        <v>720</v>
      </c>
      <c r="C205" s="60" t="s">
        <v>223</v>
      </c>
      <c r="D205" s="82"/>
      <c r="E205" s="83">
        <v>6.0008178012283869E-3</v>
      </c>
      <c r="F205" s="86">
        <v>137796</v>
      </c>
      <c r="G205" s="86">
        <v>77894</v>
      </c>
      <c r="H205" s="61">
        <v>0</v>
      </c>
      <c r="I205" s="61">
        <v>0</v>
      </c>
      <c r="J205" s="61">
        <v>0</v>
      </c>
      <c r="K205" s="61">
        <v>0</v>
      </c>
      <c r="L205" s="61">
        <v>-474134</v>
      </c>
      <c r="M205" s="61">
        <v>0</v>
      </c>
      <c r="N205" s="61">
        <v>-837340</v>
      </c>
      <c r="O205" s="87">
        <v>441883</v>
      </c>
      <c r="P205" s="86">
        <v>-653901</v>
      </c>
    </row>
    <row r="206" spans="1:16" s="10" customFormat="1" x14ac:dyDescent="0.25">
      <c r="A206" s="11"/>
      <c r="B206" s="82">
        <v>721</v>
      </c>
      <c r="C206" s="60" t="s">
        <v>224</v>
      </c>
      <c r="D206" s="82"/>
      <c r="E206" s="83">
        <v>0</v>
      </c>
      <c r="F206" s="86">
        <v>0</v>
      </c>
      <c r="G206" s="86">
        <v>0</v>
      </c>
      <c r="H206" s="61">
        <v>0</v>
      </c>
      <c r="I206" s="61">
        <v>0</v>
      </c>
      <c r="J206" s="61">
        <v>0</v>
      </c>
      <c r="K206" s="61">
        <v>0</v>
      </c>
      <c r="L206" s="61">
        <v>0</v>
      </c>
      <c r="M206" s="61">
        <v>0</v>
      </c>
      <c r="N206" s="61">
        <v>0</v>
      </c>
      <c r="O206" s="87">
        <v>0</v>
      </c>
      <c r="P206" s="86">
        <v>0</v>
      </c>
    </row>
    <row r="207" spans="1:16" s="10" customFormat="1" x14ac:dyDescent="0.25">
      <c r="A207" s="11"/>
      <c r="B207" s="82">
        <v>722</v>
      </c>
      <c r="C207" s="60" t="s">
        <v>225</v>
      </c>
      <c r="D207" s="82"/>
      <c r="E207" s="83">
        <v>0</v>
      </c>
      <c r="F207" s="86">
        <v>0</v>
      </c>
      <c r="G207" s="86">
        <v>0</v>
      </c>
      <c r="H207" s="61">
        <v>0</v>
      </c>
      <c r="I207" s="61">
        <v>0</v>
      </c>
      <c r="J207" s="61">
        <v>0</v>
      </c>
      <c r="K207" s="61">
        <v>0</v>
      </c>
      <c r="L207" s="61">
        <v>0</v>
      </c>
      <c r="M207" s="61">
        <v>0</v>
      </c>
      <c r="N207" s="61">
        <v>0</v>
      </c>
      <c r="O207" s="87">
        <v>0</v>
      </c>
      <c r="P207" s="86">
        <v>0</v>
      </c>
    </row>
    <row r="208" spans="1:16" s="10" customFormat="1" x14ac:dyDescent="0.25">
      <c r="A208" s="11"/>
      <c r="B208" s="82">
        <v>723</v>
      </c>
      <c r="C208" s="60" t="s">
        <v>226</v>
      </c>
      <c r="D208" s="82"/>
      <c r="E208" s="83">
        <v>2.5925057496007115E-3</v>
      </c>
      <c r="F208" s="86">
        <v>59531</v>
      </c>
      <c r="G208" s="86">
        <v>33652</v>
      </c>
      <c r="H208" s="61">
        <v>0</v>
      </c>
      <c r="I208" s="61">
        <v>0</v>
      </c>
      <c r="J208" s="61">
        <v>0</v>
      </c>
      <c r="K208" s="61">
        <v>0</v>
      </c>
      <c r="L208" s="61">
        <v>-204838</v>
      </c>
      <c r="M208" s="61">
        <v>0</v>
      </c>
      <c r="N208" s="61">
        <v>-361752</v>
      </c>
      <c r="O208" s="87">
        <v>-111036</v>
      </c>
      <c r="P208" s="86">
        <v>-584443</v>
      </c>
    </row>
    <row r="209" spans="1:16" s="10" customFormat="1" x14ac:dyDescent="0.25">
      <c r="A209" s="11"/>
      <c r="B209" s="82">
        <v>724</v>
      </c>
      <c r="C209" s="60" t="s">
        <v>227</v>
      </c>
      <c r="D209" s="82"/>
      <c r="E209" s="83">
        <v>3.0409040684908867E-3</v>
      </c>
      <c r="F209" s="86">
        <v>69828</v>
      </c>
      <c r="G209" s="86">
        <v>39473</v>
      </c>
      <c r="H209" s="61">
        <v>0</v>
      </c>
      <c r="I209" s="61">
        <v>0</v>
      </c>
      <c r="J209" s="61">
        <v>0</v>
      </c>
      <c r="K209" s="61">
        <v>0</v>
      </c>
      <c r="L209" s="61">
        <v>-240267</v>
      </c>
      <c r="M209" s="61">
        <v>0</v>
      </c>
      <c r="N209" s="61">
        <v>-424321</v>
      </c>
      <c r="O209" s="87">
        <v>101742</v>
      </c>
      <c r="P209" s="86">
        <v>-453545</v>
      </c>
    </row>
    <row r="210" spans="1:16" s="10" customFormat="1" x14ac:dyDescent="0.25">
      <c r="A210" s="11"/>
      <c r="B210" s="82">
        <v>725</v>
      </c>
      <c r="C210" s="60" t="s">
        <v>228</v>
      </c>
      <c r="D210" s="82"/>
      <c r="E210" s="83">
        <v>0</v>
      </c>
      <c r="F210" s="86">
        <v>0</v>
      </c>
      <c r="G210" s="86">
        <v>0</v>
      </c>
      <c r="H210" s="61">
        <v>0</v>
      </c>
      <c r="I210" s="61">
        <v>0</v>
      </c>
      <c r="J210" s="61">
        <v>0</v>
      </c>
      <c r="K210" s="61">
        <v>0</v>
      </c>
      <c r="L210" s="61">
        <v>0</v>
      </c>
      <c r="M210" s="61">
        <v>0</v>
      </c>
      <c r="N210" s="61">
        <v>0</v>
      </c>
      <c r="O210" s="87">
        <v>-414512</v>
      </c>
      <c r="P210" s="86">
        <v>-414512</v>
      </c>
    </row>
    <row r="211" spans="1:16" s="10" customFormat="1" x14ac:dyDescent="0.25">
      <c r="A211" s="11"/>
      <c r="B211" s="82">
        <v>726</v>
      </c>
      <c r="C211" s="60" t="s">
        <v>229</v>
      </c>
      <c r="D211" s="82"/>
      <c r="E211" s="83">
        <v>0</v>
      </c>
      <c r="F211" s="86">
        <v>0</v>
      </c>
      <c r="G211" s="86">
        <v>0</v>
      </c>
      <c r="H211" s="61">
        <v>0</v>
      </c>
      <c r="I211" s="61">
        <v>0</v>
      </c>
      <c r="J211" s="61">
        <v>0</v>
      </c>
      <c r="K211" s="61">
        <v>0</v>
      </c>
      <c r="L211" s="61">
        <v>0</v>
      </c>
      <c r="M211" s="61">
        <v>0</v>
      </c>
      <c r="N211" s="61">
        <v>0</v>
      </c>
      <c r="O211" s="87">
        <v>-431</v>
      </c>
      <c r="P211" s="86">
        <v>-431</v>
      </c>
    </row>
    <row r="212" spans="1:16" s="10" customFormat="1" x14ac:dyDescent="0.25">
      <c r="A212" s="11"/>
      <c r="B212" s="82">
        <v>728</v>
      </c>
      <c r="C212" s="60" t="s">
        <v>230</v>
      </c>
      <c r="D212" s="82"/>
      <c r="E212" s="83">
        <v>3.5869352020914957E-3</v>
      </c>
      <c r="F212" s="86">
        <v>82366</v>
      </c>
      <c r="G212" s="86">
        <v>46560</v>
      </c>
      <c r="H212" s="61">
        <v>0</v>
      </c>
      <c r="I212" s="61">
        <v>0</v>
      </c>
      <c r="J212" s="61">
        <v>0</v>
      </c>
      <c r="K212" s="61">
        <v>0</v>
      </c>
      <c r="L212" s="61">
        <v>-283409</v>
      </c>
      <c r="M212" s="61">
        <v>0</v>
      </c>
      <c r="N212" s="61">
        <v>-500513</v>
      </c>
      <c r="O212" s="87">
        <v>121793</v>
      </c>
      <c r="P212" s="86">
        <v>-533203</v>
      </c>
    </row>
    <row r="213" spans="1:16" s="10" customFormat="1" x14ac:dyDescent="0.25">
      <c r="A213" s="11"/>
      <c r="B213" s="82">
        <v>729</v>
      </c>
      <c r="C213" s="60" t="s">
        <v>231</v>
      </c>
      <c r="D213" s="82"/>
      <c r="E213" s="83">
        <v>2.8769551921220076E-3</v>
      </c>
      <c r="F213" s="86">
        <v>66063</v>
      </c>
      <c r="G213" s="86">
        <v>37345</v>
      </c>
      <c r="H213" s="61">
        <v>0</v>
      </c>
      <c r="I213" s="61">
        <v>0</v>
      </c>
      <c r="J213" s="61">
        <v>0</v>
      </c>
      <c r="K213" s="61">
        <v>0</v>
      </c>
      <c r="L213" s="61">
        <v>-227313</v>
      </c>
      <c r="M213" s="61">
        <v>0</v>
      </c>
      <c r="N213" s="61">
        <v>-401444</v>
      </c>
      <c r="O213" s="87">
        <v>-141440</v>
      </c>
      <c r="P213" s="86">
        <v>-666789</v>
      </c>
    </row>
    <row r="214" spans="1:16" s="10" customFormat="1" x14ac:dyDescent="0.25">
      <c r="A214" s="11"/>
      <c r="B214" s="82">
        <v>730</v>
      </c>
      <c r="C214" s="60" t="s">
        <v>232</v>
      </c>
      <c r="D214" s="82"/>
      <c r="E214" s="83">
        <v>0</v>
      </c>
      <c r="F214" s="86">
        <v>0</v>
      </c>
      <c r="G214" s="86">
        <v>0</v>
      </c>
      <c r="H214" s="61">
        <v>0</v>
      </c>
      <c r="I214" s="61">
        <v>0</v>
      </c>
      <c r="J214" s="61">
        <v>0</v>
      </c>
      <c r="K214" s="61">
        <v>0</v>
      </c>
      <c r="L214" s="61">
        <v>0</v>
      </c>
      <c r="M214" s="61">
        <v>0</v>
      </c>
      <c r="N214" s="61">
        <v>0</v>
      </c>
      <c r="O214" s="87">
        <v>0</v>
      </c>
      <c r="P214" s="86">
        <v>0</v>
      </c>
    </row>
    <row r="215" spans="1:16" s="10" customFormat="1" x14ac:dyDescent="0.25">
      <c r="A215" s="11"/>
      <c r="B215" s="82">
        <v>731</v>
      </c>
      <c r="C215" s="60" t="s">
        <v>233</v>
      </c>
      <c r="D215" s="82"/>
      <c r="E215" s="83">
        <v>0</v>
      </c>
      <c r="F215" s="86">
        <v>0</v>
      </c>
      <c r="G215" s="86">
        <v>0</v>
      </c>
      <c r="H215" s="61">
        <v>0</v>
      </c>
      <c r="I215" s="61">
        <v>0</v>
      </c>
      <c r="J215" s="61">
        <v>0</v>
      </c>
      <c r="K215" s="61">
        <v>0</v>
      </c>
      <c r="L215" s="61">
        <v>0</v>
      </c>
      <c r="M215" s="61">
        <v>0</v>
      </c>
      <c r="N215" s="61">
        <v>0</v>
      </c>
      <c r="O215" s="87">
        <v>0</v>
      </c>
      <c r="P215" s="86">
        <v>0</v>
      </c>
    </row>
    <row r="216" spans="1:16" s="10" customFormat="1" x14ac:dyDescent="0.25">
      <c r="A216" s="11"/>
      <c r="B216" s="82">
        <v>733</v>
      </c>
      <c r="C216" s="60" t="s">
        <v>234</v>
      </c>
      <c r="D216" s="82"/>
      <c r="E216" s="83">
        <v>0</v>
      </c>
      <c r="F216" s="86">
        <v>0</v>
      </c>
      <c r="G216" s="86">
        <v>0</v>
      </c>
      <c r="H216" s="61">
        <v>0</v>
      </c>
      <c r="I216" s="61">
        <v>0</v>
      </c>
      <c r="J216" s="61">
        <v>0</v>
      </c>
      <c r="K216" s="61">
        <v>0</v>
      </c>
      <c r="L216" s="61">
        <v>0</v>
      </c>
      <c r="M216" s="61">
        <v>0</v>
      </c>
      <c r="N216" s="61">
        <v>0</v>
      </c>
      <c r="O216" s="87">
        <v>-719025</v>
      </c>
      <c r="P216" s="86">
        <v>-719025</v>
      </c>
    </row>
    <row r="217" spans="1:16" s="10" customFormat="1" x14ac:dyDescent="0.25">
      <c r="A217" s="11"/>
      <c r="B217" s="82">
        <v>734</v>
      </c>
      <c r="C217" s="60" t="s">
        <v>235</v>
      </c>
      <c r="D217" s="82"/>
      <c r="E217" s="83">
        <v>0</v>
      </c>
      <c r="F217" s="86">
        <v>0</v>
      </c>
      <c r="G217" s="86">
        <v>0</v>
      </c>
      <c r="H217" s="61">
        <v>0</v>
      </c>
      <c r="I217" s="61">
        <v>0</v>
      </c>
      <c r="J217" s="61">
        <v>0</v>
      </c>
      <c r="K217" s="61">
        <v>0</v>
      </c>
      <c r="L217" s="61">
        <v>0</v>
      </c>
      <c r="M217" s="61">
        <v>0</v>
      </c>
      <c r="N217" s="61">
        <v>0</v>
      </c>
      <c r="O217" s="87">
        <v>-670612</v>
      </c>
      <c r="P217" s="86">
        <v>-670612</v>
      </c>
    </row>
    <row r="218" spans="1:16" s="10" customFormat="1" x14ac:dyDescent="0.25">
      <c r="A218" s="11"/>
      <c r="B218" s="82">
        <v>735</v>
      </c>
      <c r="C218" s="60" t="s">
        <v>236</v>
      </c>
      <c r="D218" s="82"/>
      <c r="E218" s="83">
        <v>5.060303133176223E-3</v>
      </c>
      <c r="F218" s="86">
        <v>116199</v>
      </c>
      <c r="G218" s="86">
        <v>65686</v>
      </c>
      <c r="H218" s="61">
        <v>0</v>
      </c>
      <c r="I218" s="61">
        <v>0</v>
      </c>
      <c r="J218" s="61">
        <v>0</v>
      </c>
      <c r="K218" s="61">
        <v>0</v>
      </c>
      <c r="L218" s="61">
        <v>-399823</v>
      </c>
      <c r="M218" s="61">
        <v>0</v>
      </c>
      <c r="N218" s="61">
        <v>-706103</v>
      </c>
      <c r="O218" s="87">
        <v>-83575</v>
      </c>
      <c r="P218" s="86">
        <v>-1007616</v>
      </c>
    </row>
    <row r="219" spans="1:16" s="10" customFormat="1" x14ac:dyDescent="0.25">
      <c r="A219" s="11"/>
      <c r="B219" s="82">
        <v>736</v>
      </c>
      <c r="C219" s="60" t="s">
        <v>237</v>
      </c>
      <c r="D219" s="82"/>
      <c r="E219" s="83">
        <v>0</v>
      </c>
      <c r="F219" s="86">
        <v>0</v>
      </c>
      <c r="G219" s="86">
        <v>0</v>
      </c>
      <c r="H219" s="61">
        <v>0</v>
      </c>
      <c r="I219" s="61">
        <v>0</v>
      </c>
      <c r="J219" s="61">
        <v>0</v>
      </c>
      <c r="K219" s="61">
        <v>0</v>
      </c>
      <c r="L219" s="61">
        <v>0</v>
      </c>
      <c r="M219" s="61">
        <v>0</v>
      </c>
      <c r="N219" s="61">
        <v>0</v>
      </c>
      <c r="O219" s="87">
        <v>0</v>
      </c>
      <c r="P219" s="86">
        <v>0</v>
      </c>
    </row>
    <row r="220" spans="1:16" s="10" customFormat="1" x14ac:dyDescent="0.25">
      <c r="A220" s="11"/>
      <c r="B220" s="82">
        <v>737</v>
      </c>
      <c r="C220" s="60" t="s">
        <v>238</v>
      </c>
      <c r="D220" s="82"/>
      <c r="E220" s="83">
        <v>2.0388706815604196E-3</v>
      </c>
      <c r="F220" s="86">
        <v>46818</v>
      </c>
      <c r="G220" s="86">
        <v>26466</v>
      </c>
      <c r="H220" s="61">
        <v>0</v>
      </c>
      <c r="I220" s="61">
        <v>0</v>
      </c>
      <c r="J220" s="61">
        <v>0</v>
      </c>
      <c r="K220" s="61">
        <v>0</v>
      </c>
      <c r="L220" s="61">
        <v>-161094</v>
      </c>
      <c r="M220" s="61">
        <v>0</v>
      </c>
      <c r="N220" s="61">
        <v>-284499</v>
      </c>
      <c r="O220" s="87">
        <v>-140986</v>
      </c>
      <c r="P220" s="86">
        <v>-513295</v>
      </c>
    </row>
    <row r="221" spans="1:16" s="10" customFormat="1" x14ac:dyDescent="0.25">
      <c r="A221" s="11"/>
      <c r="B221" s="82">
        <v>738</v>
      </c>
      <c r="C221" s="60" t="s">
        <v>239</v>
      </c>
      <c r="D221" s="82"/>
      <c r="E221" s="83">
        <v>0</v>
      </c>
      <c r="F221" s="86">
        <v>0</v>
      </c>
      <c r="G221" s="86">
        <v>0</v>
      </c>
      <c r="H221" s="61">
        <v>0</v>
      </c>
      <c r="I221" s="61">
        <v>0</v>
      </c>
      <c r="J221" s="61">
        <v>0</v>
      </c>
      <c r="K221" s="61">
        <v>0</v>
      </c>
      <c r="L221" s="61">
        <v>0</v>
      </c>
      <c r="M221" s="61">
        <v>0</v>
      </c>
      <c r="N221" s="61">
        <v>0</v>
      </c>
      <c r="O221" s="87">
        <v>-887569</v>
      </c>
      <c r="P221" s="86">
        <v>-887569</v>
      </c>
    </row>
    <row r="222" spans="1:16" s="10" customFormat="1" x14ac:dyDescent="0.25">
      <c r="A222" s="11"/>
      <c r="B222" s="82">
        <v>739</v>
      </c>
      <c r="C222" s="60" t="s">
        <v>240</v>
      </c>
      <c r="D222" s="82"/>
      <c r="E222" s="83">
        <v>1.5312107747814489E-3</v>
      </c>
      <c r="F222" s="86">
        <v>35161</v>
      </c>
      <c r="G222" s="86">
        <v>19876</v>
      </c>
      <c r="H222" s="61">
        <v>0</v>
      </c>
      <c r="I222" s="61">
        <v>0</v>
      </c>
      <c r="J222" s="61">
        <v>0</v>
      </c>
      <c r="K222" s="61">
        <v>0</v>
      </c>
      <c r="L222" s="61">
        <v>-120983</v>
      </c>
      <c r="M222" s="61">
        <v>0</v>
      </c>
      <c r="N222" s="61">
        <v>-213662</v>
      </c>
      <c r="O222" s="87">
        <v>-55044</v>
      </c>
      <c r="P222" s="86">
        <v>-334652</v>
      </c>
    </row>
    <row r="223" spans="1:16" s="10" customFormat="1" x14ac:dyDescent="0.25">
      <c r="A223" s="11"/>
      <c r="B223" s="82">
        <v>740</v>
      </c>
      <c r="C223" s="60" t="s">
        <v>241</v>
      </c>
      <c r="D223" s="82"/>
      <c r="E223" s="83">
        <v>0</v>
      </c>
      <c r="F223" s="86">
        <v>0</v>
      </c>
      <c r="G223" s="86">
        <v>0</v>
      </c>
      <c r="H223" s="61">
        <v>0</v>
      </c>
      <c r="I223" s="61">
        <v>0</v>
      </c>
      <c r="J223" s="61">
        <v>0</v>
      </c>
      <c r="K223" s="61">
        <v>0</v>
      </c>
      <c r="L223" s="61">
        <v>0</v>
      </c>
      <c r="M223" s="61">
        <v>0</v>
      </c>
      <c r="N223" s="61">
        <v>0</v>
      </c>
      <c r="O223" s="87">
        <v>0</v>
      </c>
      <c r="P223" s="86">
        <v>0</v>
      </c>
    </row>
    <row r="224" spans="1:16" s="10" customFormat="1" x14ac:dyDescent="0.25">
      <c r="A224" s="11"/>
      <c r="B224" s="82">
        <v>741</v>
      </c>
      <c r="C224" s="60" t="s">
        <v>242</v>
      </c>
      <c r="D224" s="82"/>
      <c r="E224" s="83">
        <v>4.7917546482214137E-3</v>
      </c>
      <c r="F224" s="86">
        <v>110032</v>
      </c>
      <c r="G224" s="86">
        <v>62200</v>
      </c>
      <c r="H224" s="61">
        <v>0</v>
      </c>
      <c r="I224" s="61">
        <v>0</v>
      </c>
      <c r="J224" s="61">
        <v>0</v>
      </c>
      <c r="K224" s="61">
        <v>0</v>
      </c>
      <c r="L224" s="61">
        <v>-378604</v>
      </c>
      <c r="M224" s="61">
        <v>0</v>
      </c>
      <c r="N224" s="61">
        <v>-668631</v>
      </c>
      <c r="O224" s="87">
        <v>-156397</v>
      </c>
      <c r="P224" s="86">
        <v>-1031400</v>
      </c>
    </row>
    <row r="225" spans="1:16" s="10" customFormat="1" x14ac:dyDescent="0.25">
      <c r="A225" s="11"/>
      <c r="B225" s="82">
        <v>742</v>
      </c>
      <c r="C225" s="60" t="s">
        <v>243</v>
      </c>
      <c r="D225" s="82"/>
      <c r="E225" s="83">
        <v>1.7151957595344415E-3</v>
      </c>
      <c r="F225" s="86">
        <v>39386</v>
      </c>
      <c r="G225" s="86">
        <v>22264</v>
      </c>
      <c r="H225" s="61">
        <v>0</v>
      </c>
      <c r="I225" s="61">
        <v>0</v>
      </c>
      <c r="J225" s="61">
        <v>0</v>
      </c>
      <c r="K225" s="61">
        <v>0</v>
      </c>
      <c r="L225" s="61">
        <v>-135520</v>
      </c>
      <c r="M225" s="61">
        <v>0</v>
      </c>
      <c r="N225" s="61">
        <v>-239335</v>
      </c>
      <c r="O225" s="87">
        <v>98870</v>
      </c>
      <c r="P225" s="86">
        <v>-214335</v>
      </c>
    </row>
    <row r="226" spans="1:16" s="10" customFormat="1" x14ac:dyDescent="0.25">
      <c r="A226" s="11"/>
      <c r="B226" s="82">
        <v>743</v>
      </c>
      <c r="C226" s="60" t="s">
        <v>244</v>
      </c>
      <c r="D226" s="82"/>
      <c r="E226" s="83">
        <v>2.7527612148091781E-3</v>
      </c>
      <c r="F226" s="86">
        <v>63211</v>
      </c>
      <c r="G226" s="86">
        <v>35732</v>
      </c>
      <c r="H226" s="61">
        <v>0</v>
      </c>
      <c r="I226" s="61">
        <v>0</v>
      </c>
      <c r="J226" s="61">
        <v>0</v>
      </c>
      <c r="K226" s="61">
        <v>0</v>
      </c>
      <c r="L226" s="61">
        <v>-217500</v>
      </c>
      <c r="M226" s="61">
        <v>0</v>
      </c>
      <c r="N226" s="61">
        <v>-384114</v>
      </c>
      <c r="O226" s="87">
        <v>-88042</v>
      </c>
      <c r="P226" s="86">
        <v>-590713</v>
      </c>
    </row>
    <row r="227" spans="1:16" s="10" customFormat="1" x14ac:dyDescent="0.25">
      <c r="A227" s="11"/>
      <c r="B227" s="82">
        <v>744</v>
      </c>
      <c r="C227" s="60" t="s">
        <v>245</v>
      </c>
      <c r="D227" s="82"/>
      <c r="E227" s="83">
        <v>0</v>
      </c>
      <c r="F227" s="86">
        <v>0</v>
      </c>
      <c r="G227" s="86">
        <v>0</v>
      </c>
      <c r="H227" s="61">
        <v>0</v>
      </c>
      <c r="I227" s="61">
        <v>0</v>
      </c>
      <c r="J227" s="61">
        <v>0</v>
      </c>
      <c r="K227" s="61">
        <v>0</v>
      </c>
      <c r="L227" s="61">
        <v>0</v>
      </c>
      <c r="M227" s="61">
        <v>0</v>
      </c>
      <c r="N227" s="61">
        <v>0</v>
      </c>
      <c r="O227" s="87">
        <v>0</v>
      </c>
      <c r="P227" s="86">
        <v>0</v>
      </c>
    </row>
    <row r="228" spans="1:16" s="10" customFormat="1" x14ac:dyDescent="0.25">
      <c r="A228" s="11"/>
      <c r="B228" s="82">
        <v>745</v>
      </c>
      <c r="C228" s="60" t="s">
        <v>246</v>
      </c>
      <c r="D228" s="82"/>
      <c r="E228" s="83">
        <v>3.257619540208275E-3</v>
      </c>
      <c r="F228" s="86">
        <v>74804</v>
      </c>
      <c r="G228" s="86">
        <v>42286</v>
      </c>
      <c r="H228" s="61">
        <v>0</v>
      </c>
      <c r="I228" s="61">
        <v>0</v>
      </c>
      <c r="J228" s="61">
        <v>0</v>
      </c>
      <c r="K228" s="61">
        <v>0</v>
      </c>
      <c r="L228" s="61">
        <v>-257390</v>
      </c>
      <c r="M228" s="61">
        <v>0</v>
      </c>
      <c r="N228" s="61">
        <v>-454561</v>
      </c>
      <c r="O228" s="87">
        <v>-188448</v>
      </c>
      <c r="P228" s="86">
        <v>-783309</v>
      </c>
    </row>
    <row r="229" spans="1:16" s="10" customFormat="1" x14ac:dyDescent="0.25">
      <c r="A229" s="11"/>
      <c r="B229" s="82">
        <v>747</v>
      </c>
      <c r="C229" s="60" t="s">
        <v>247</v>
      </c>
      <c r="D229" s="82"/>
      <c r="E229" s="83">
        <v>2.7077714085488266E-3</v>
      </c>
      <c r="F229" s="86">
        <v>62178</v>
      </c>
      <c r="G229" s="86">
        <v>35148</v>
      </c>
      <c r="H229" s="61">
        <v>0</v>
      </c>
      <c r="I229" s="61">
        <v>0</v>
      </c>
      <c r="J229" s="61">
        <v>0</v>
      </c>
      <c r="K229" s="61">
        <v>0</v>
      </c>
      <c r="L229" s="61">
        <v>-213945</v>
      </c>
      <c r="M229" s="61">
        <v>0</v>
      </c>
      <c r="N229" s="61">
        <v>-377836</v>
      </c>
      <c r="O229" s="87">
        <v>24783</v>
      </c>
      <c r="P229" s="86">
        <v>-469672</v>
      </c>
    </row>
    <row r="230" spans="1:16" s="10" customFormat="1" x14ac:dyDescent="0.25">
      <c r="A230" s="11"/>
      <c r="B230" s="82">
        <v>748</v>
      </c>
      <c r="C230" s="60" t="s">
        <v>248</v>
      </c>
      <c r="D230" s="82"/>
      <c r="E230" s="83">
        <v>1.5422492559321363E-3</v>
      </c>
      <c r="F230" s="86">
        <v>35414</v>
      </c>
      <c r="G230" s="86">
        <v>20019</v>
      </c>
      <c r="H230" s="61">
        <v>0</v>
      </c>
      <c r="I230" s="61">
        <v>0</v>
      </c>
      <c r="J230" s="61">
        <v>0</v>
      </c>
      <c r="K230" s="61">
        <v>0</v>
      </c>
      <c r="L230" s="61">
        <v>-121856</v>
      </c>
      <c r="M230" s="61">
        <v>0</v>
      </c>
      <c r="N230" s="61">
        <v>-215202</v>
      </c>
      <c r="O230" s="87">
        <v>-24687</v>
      </c>
      <c r="P230" s="86">
        <v>-306312</v>
      </c>
    </row>
    <row r="231" spans="1:16" s="10" customFormat="1" x14ac:dyDescent="0.25">
      <c r="A231" s="11"/>
      <c r="B231" s="82">
        <v>749</v>
      </c>
      <c r="C231" s="60" t="s">
        <v>249</v>
      </c>
      <c r="D231" s="82"/>
      <c r="E231" s="83">
        <v>2.8669112514850101E-3</v>
      </c>
      <c r="F231" s="86">
        <v>65832</v>
      </c>
      <c r="G231" s="86">
        <v>37214</v>
      </c>
      <c r="H231" s="61">
        <v>0</v>
      </c>
      <c r="I231" s="61">
        <v>0</v>
      </c>
      <c r="J231" s="61">
        <v>0</v>
      </c>
      <c r="K231" s="61">
        <v>0</v>
      </c>
      <c r="L231" s="61">
        <v>-226519</v>
      </c>
      <c r="M231" s="61">
        <v>0</v>
      </c>
      <c r="N231" s="61">
        <v>-400042</v>
      </c>
      <c r="O231" s="87">
        <v>-240360</v>
      </c>
      <c r="P231" s="86">
        <v>-763875</v>
      </c>
    </row>
    <row r="232" spans="1:16" s="10" customFormat="1" x14ac:dyDescent="0.25">
      <c r="A232" s="11"/>
      <c r="B232" s="82">
        <v>750</v>
      </c>
      <c r="C232" s="60" t="s">
        <v>250</v>
      </c>
      <c r="D232" s="82"/>
      <c r="E232" s="83">
        <v>0</v>
      </c>
      <c r="F232" s="86">
        <v>0</v>
      </c>
      <c r="G232" s="86">
        <v>0</v>
      </c>
      <c r="H232" s="61">
        <v>0</v>
      </c>
      <c r="I232" s="61">
        <v>0</v>
      </c>
      <c r="J232" s="61">
        <v>0</v>
      </c>
      <c r="K232" s="61">
        <v>0</v>
      </c>
      <c r="L232" s="61">
        <v>0</v>
      </c>
      <c r="M232" s="61">
        <v>0</v>
      </c>
      <c r="N232" s="61">
        <v>0</v>
      </c>
      <c r="O232" s="87">
        <v>0</v>
      </c>
      <c r="P232" s="86">
        <v>0</v>
      </c>
    </row>
    <row r="233" spans="1:16" s="10" customFormat="1" x14ac:dyDescent="0.25">
      <c r="A233" s="11"/>
      <c r="B233" s="82">
        <v>751</v>
      </c>
      <c r="C233" s="60" t="s">
        <v>251</v>
      </c>
      <c r="D233" s="82"/>
      <c r="E233" s="83">
        <v>1.1036226524837751E-4</v>
      </c>
      <c r="F233" s="86">
        <v>2534</v>
      </c>
      <c r="G233" s="86">
        <v>1433</v>
      </c>
      <c r="H233" s="61">
        <v>0</v>
      </c>
      <c r="I233" s="61">
        <v>0</v>
      </c>
      <c r="J233" s="61">
        <v>0</v>
      </c>
      <c r="K233" s="61">
        <v>0</v>
      </c>
      <c r="L233" s="61">
        <v>-8720</v>
      </c>
      <c r="M233" s="61">
        <v>0</v>
      </c>
      <c r="N233" s="61">
        <v>-15400</v>
      </c>
      <c r="O233" s="87">
        <v>4964</v>
      </c>
      <c r="P233" s="86">
        <v>-15189</v>
      </c>
    </row>
    <row r="234" spans="1:16" s="10" customFormat="1" x14ac:dyDescent="0.25">
      <c r="A234" s="11"/>
      <c r="B234" s="82">
        <v>752</v>
      </c>
      <c r="C234" s="60" t="s">
        <v>252</v>
      </c>
      <c r="D234" s="82"/>
      <c r="E234" s="83">
        <v>4.5652457498503258E-3</v>
      </c>
      <c r="F234" s="86">
        <v>104831</v>
      </c>
      <c r="G234" s="86">
        <v>59260</v>
      </c>
      <c r="H234" s="61">
        <v>0</v>
      </c>
      <c r="I234" s="61">
        <v>0</v>
      </c>
      <c r="J234" s="61">
        <v>0</v>
      </c>
      <c r="K234" s="61">
        <v>0</v>
      </c>
      <c r="L234" s="61">
        <v>-360707</v>
      </c>
      <c r="M234" s="61">
        <v>0</v>
      </c>
      <c r="N234" s="61">
        <v>-637024</v>
      </c>
      <c r="O234" s="87">
        <v>-334525</v>
      </c>
      <c r="P234" s="86">
        <v>-1168165</v>
      </c>
    </row>
    <row r="235" spans="1:16" s="10" customFormat="1" x14ac:dyDescent="0.25">
      <c r="A235" s="11"/>
      <c r="B235" s="82">
        <v>753</v>
      </c>
      <c r="C235" s="60" t="s">
        <v>253</v>
      </c>
      <c r="D235" s="82"/>
      <c r="E235" s="83">
        <v>3.6501916529672711E-3</v>
      </c>
      <c r="F235" s="86">
        <v>83819</v>
      </c>
      <c r="G235" s="86">
        <v>47382</v>
      </c>
      <c r="H235" s="61">
        <v>0</v>
      </c>
      <c r="I235" s="61">
        <v>0</v>
      </c>
      <c r="J235" s="61">
        <v>0</v>
      </c>
      <c r="K235" s="61">
        <v>0</v>
      </c>
      <c r="L235" s="61">
        <v>-288407</v>
      </c>
      <c r="M235" s="61">
        <v>0</v>
      </c>
      <c r="N235" s="61">
        <v>-509339</v>
      </c>
      <c r="O235" s="87">
        <v>-264856</v>
      </c>
      <c r="P235" s="86">
        <v>-931401</v>
      </c>
    </row>
    <row r="236" spans="1:16" s="10" customFormat="1" x14ac:dyDescent="0.25">
      <c r="A236" s="11"/>
      <c r="B236" s="82">
        <v>754</v>
      </c>
      <c r="C236" s="60" t="s">
        <v>254</v>
      </c>
      <c r="D236" s="82"/>
      <c r="E236" s="83">
        <v>1.83102006466531E-3</v>
      </c>
      <c r="F236" s="86">
        <v>42045</v>
      </c>
      <c r="G236" s="86">
        <v>23768</v>
      </c>
      <c r="H236" s="61">
        <v>0</v>
      </c>
      <c r="I236" s="61">
        <v>0</v>
      </c>
      <c r="J236" s="61">
        <v>0</v>
      </c>
      <c r="K236" s="61">
        <v>0</v>
      </c>
      <c r="L236" s="61">
        <v>-144672</v>
      </c>
      <c r="M236" s="61">
        <v>0</v>
      </c>
      <c r="N236" s="61">
        <v>-255496</v>
      </c>
      <c r="O236" s="87">
        <v>-281162</v>
      </c>
      <c r="P236" s="86">
        <v>-615517</v>
      </c>
    </row>
    <row r="237" spans="1:16" s="10" customFormat="1" x14ac:dyDescent="0.25">
      <c r="A237" s="11"/>
      <c r="B237" s="82">
        <v>756</v>
      </c>
      <c r="C237" s="60" t="s">
        <v>255</v>
      </c>
      <c r="D237" s="82"/>
      <c r="E237" s="83">
        <v>7.5351708564069938E-3</v>
      </c>
      <c r="F237" s="86">
        <v>173029</v>
      </c>
      <c r="G237" s="86">
        <v>97811</v>
      </c>
      <c r="H237" s="61">
        <v>0</v>
      </c>
      <c r="I237" s="61">
        <v>0</v>
      </c>
      <c r="J237" s="61">
        <v>0</v>
      </c>
      <c r="K237" s="61">
        <v>0</v>
      </c>
      <c r="L237" s="61">
        <v>-595366</v>
      </c>
      <c r="M237" s="61">
        <v>0</v>
      </c>
      <c r="N237" s="61">
        <v>-1051441</v>
      </c>
      <c r="O237" s="87">
        <v>299743</v>
      </c>
      <c r="P237" s="86">
        <v>-1076224</v>
      </c>
    </row>
    <row r="238" spans="1:16" s="10" customFormat="1" x14ac:dyDescent="0.25">
      <c r="A238" s="11"/>
      <c r="B238" s="82">
        <v>757</v>
      </c>
      <c r="C238" s="60" t="s">
        <v>256</v>
      </c>
      <c r="D238" s="82"/>
      <c r="E238" s="83">
        <v>1.5755659456174473E-3</v>
      </c>
      <c r="F238" s="86">
        <v>36179</v>
      </c>
      <c r="G238" s="86">
        <v>20452</v>
      </c>
      <c r="H238" s="61">
        <v>0</v>
      </c>
      <c r="I238" s="61">
        <v>0</v>
      </c>
      <c r="J238" s="61">
        <v>0</v>
      </c>
      <c r="K238" s="61">
        <v>0</v>
      </c>
      <c r="L238" s="61">
        <v>-124488</v>
      </c>
      <c r="M238" s="61">
        <v>0</v>
      </c>
      <c r="N238" s="61">
        <v>-219851</v>
      </c>
      <c r="O238" s="87">
        <v>-30717</v>
      </c>
      <c r="P238" s="86">
        <v>-318425</v>
      </c>
    </row>
    <row r="239" spans="1:16" s="10" customFormat="1" x14ac:dyDescent="0.25">
      <c r="A239" s="11"/>
      <c r="B239" s="82">
        <v>759</v>
      </c>
      <c r="C239" s="60" t="s">
        <v>257</v>
      </c>
      <c r="D239" s="82"/>
      <c r="E239" s="83">
        <v>0</v>
      </c>
      <c r="F239" s="86">
        <v>0</v>
      </c>
      <c r="G239" s="86">
        <v>0</v>
      </c>
      <c r="H239" s="61">
        <v>0</v>
      </c>
      <c r="I239" s="61">
        <v>0</v>
      </c>
      <c r="J239" s="61">
        <v>0</v>
      </c>
      <c r="K239" s="61">
        <v>0</v>
      </c>
      <c r="L239" s="61">
        <v>0</v>
      </c>
      <c r="M239" s="61">
        <v>0</v>
      </c>
      <c r="N239" s="61">
        <v>0</v>
      </c>
      <c r="O239" s="87">
        <v>0</v>
      </c>
      <c r="P239" s="86">
        <v>0</v>
      </c>
    </row>
    <row r="240" spans="1:16" s="10" customFormat="1" x14ac:dyDescent="0.25">
      <c r="A240" s="11"/>
      <c r="B240" s="82">
        <v>760</v>
      </c>
      <c r="C240" s="60" t="s">
        <v>258</v>
      </c>
      <c r="D240" s="82"/>
      <c r="E240" s="83">
        <v>0</v>
      </c>
      <c r="F240" s="86">
        <v>0</v>
      </c>
      <c r="G240" s="86">
        <v>0</v>
      </c>
      <c r="H240" s="61">
        <v>0</v>
      </c>
      <c r="I240" s="61">
        <v>0</v>
      </c>
      <c r="J240" s="61">
        <v>0</v>
      </c>
      <c r="K240" s="61">
        <v>0</v>
      </c>
      <c r="L240" s="61">
        <v>0</v>
      </c>
      <c r="M240" s="61">
        <v>0</v>
      </c>
      <c r="N240" s="61">
        <v>0</v>
      </c>
      <c r="O240" s="87">
        <v>0</v>
      </c>
      <c r="P240" s="86">
        <v>0</v>
      </c>
    </row>
    <row r="241" spans="1:16" s="10" customFormat="1" x14ac:dyDescent="0.25">
      <c r="A241" s="11"/>
      <c r="B241" s="82">
        <v>761</v>
      </c>
      <c r="C241" s="60" t="s">
        <v>259</v>
      </c>
      <c r="D241" s="82"/>
      <c r="E241" s="83">
        <v>1.429150542939542E-3</v>
      </c>
      <c r="F241" s="86">
        <v>32817</v>
      </c>
      <c r="G241" s="86">
        <v>18551</v>
      </c>
      <c r="H241" s="61">
        <v>0</v>
      </c>
      <c r="I241" s="61">
        <v>0</v>
      </c>
      <c r="J241" s="61">
        <v>0</v>
      </c>
      <c r="K241" s="61">
        <v>0</v>
      </c>
      <c r="L241" s="61">
        <v>-112919</v>
      </c>
      <c r="M241" s="61">
        <v>0</v>
      </c>
      <c r="N241" s="61">
        <v>-199420</v>
      </c>
      <c r="O241" s="87">
        <v>-47210</v>
      </c>
      <c r="P241" s="86">
        <v>-308181</v>
      </c>
    </row>
    <row r="242" spans="1:16" s="10" customFormat="1" x14ac:dyDescent="0.25">
      <c r="A242" s="11"/>
      <c r="B242" s="82">
        <v>762</v>
      </c>
      <c r="C242" s="60" t="s">
        <v>260</v>
      </c>
      <c r="D242" s="82"/>
      <c r="E242" s="83">
        <v>0</v>
      </c>
      <c r="F242" s="86">
        <v>0</v>
      </c>
      <c r="G242" s="86">
        <v>0</v>
      </c>
      <c r="H242" s="61">
        <v>0</v>
      </c>
      <c r="I242" s="61">
        <v>0</v>
      </c>
      <c r="J242" s="61">
        <v>0</v>
      </c>
      <c r="K242" s="61">
        <v>0</v>
      </c>
      <c r="L242" s="61">
        <v>0</v>
      </c>
      <c r="M242" s="61">
        <v>0</v>
      </c>
      <c r="N242" s="61">
        <v>0</v>
      </c>
      <c r="O242" s="87">
        <v>0</v>
      </c>
      <c r="P242" s="86">
        <v>0</v>
      </c>
    </row>
    <row r="243" spans="1:16" s="10" customFormat="1" x14ac:dyDescent="0.25">
      <c r="A243" s="11"/>
      <c r="B243" s="82">
        <v>765</v>
      </c>
      <c r="C243" s="60" t="s">
        <v>261</v>
      </c>
      <c r="D243" s="82"/>
      <c r="E243" s="83">
        <v>1.617692627562695E-2</v>
      </c>
      <c r="F243" s="86">
        <v>371468</v>
      </c>
      <c r="G243" s="86">
        <v>209986</v>
      </c>
      <c r="H243" s="61">
        <v>0</v>
      </c>
      <c r="I243" s="61">
        <v>0</v>
      </c>
      <c r="J243" s="61">
        <v>0</v>
      </c>
      <c r="K243" s="61">
        <v>0</v>
      </c>
      <c r="L243" s="61">
        <v>-1278165</v>
      </c>
      <c r="M243" s="61">
        <v>0</v>
      </c>
      <c r="N243" s="61">
        <v>-2257291</v>
      </c>
      <c r="O243" s="87">
        <v>-228075</v>
      </c>
      <c r="P243" s="86">
        <v>-3182077</v>
      </c>
    </row>
    <row r="244" spans="1:16" s="10" customFormat="1" x14ac:dyDescent="0.25">
      <c r="A244" s="11"/>
      <c r="B244" s="82">
        <v>766</v>
      </c>
      <c r="C244" s="60" t="s">
        <v>262</v>
      </c>
      <c r="D244" s="82"/>
      <c r="E244" s="83">
        <v>1.2077696658065481E-4</v>
      </c>
      <c r="F244" s="86">
        <v>2773</v>
      </c>
      <c r="G244" s="86">
        <v>1568</v>
      </c>
      <c r="H244" s="61">
        <v>0</v>
      </c>
      <c r="I244" s="61">
        <v>0</v>
      </c>
      <c r="J244" s="61">
        <v>0</v>
      </c>
      <c r="K244" s="61">
        <v>0</v>
      </c>
      <c r="L244" s="61">
        <v>-9543</v>
      </c>
      <c r="M244" s="61">
        <v>0</v>
      </c>
      <c r="N244" s="61">
        <v>-16853</v>
      </c>
      <c r="O244" s="87">
        <v>-3337</v>
      </c>
      <c r="P244" s="86">
        <v>-25392</v>
      </c>
    </row>
    <row r="245" spans="1:16" s="10" customFormat="1" x14ac:dyDescent="0.25">
      <c r="A245" s="11"/>
      <c r="B245" s="82">
        <v>767</v>
      </c>
      <c r="C245" s="60" t="s">
        <v>263</v>
      </c>
      <c r="D245" s="82"/>
      <c r="E245" s="83">
        <v>1.4857904184884705E-2</v>
      </c>
      <c r="F245" s="86">
        <v>341179</v>
      </c>
      <c r="G245" s="86">
        <v>192864</v>
      </c>
      <c r="H245" s="61">
        <v>0</v>
      </c>
      <c r="I245" s="61">
        <v>0</v>
      </c>
      <c r="J245" s="61">
        <v>0</v>
      </c>
      <c r="K245" s="61">
        <v>0</v>
      </c>
      <c r="L245" s="61">
        <v>-1173947</v>
      </c>
      <c r="M245" s="61">
        <v>0</v>
      </c>
      <c r="N245" s="61">
        <v>-2073238</v>
      </c>
      <c r="O245" s="87">
        <v>275104</v>
      </c>
      <c r="P245" s="86">
        <v>-2438038</v>
      </c>
    </row>
    <row r="246" spans="1:16" s="10" customFormat="1" x14ac:dyDescent="0.25">
      <c r="A246" s="11"/>
      <c r="B246" s="82">
        <v>768</v>
      </c>
      <c r="C246" s="60" t="s">
        <v>264</v>
      </c>
      <c r="D246" s="82"/>
      <c r="E246" s="83">
        <v>3.2327551923194129E-3</v>
      </c>
      <c r="F246" s="86">
        <v>74233</v>
      </c>
      <c r="G246" s="86">
        <v>41963</v>
      </c>
      <c r="H246" s="61">
        <v>0</v>
      </c>
      <c r="I246" s="61">
        <v>0</v>
      </c>
      <c r="J246" s="61">
        <v>0</v>
      </c>
      <c r="K246" s="61">
        <v>0</v>
      </c>
      <c r="L246" s="61">
        <v>-255425</v>
      </c>
      <c r="M246" s="61">
        <v>0</v>
      </c>
      <c r="N246" s="61">
        <v>-451091</v>
      </c>
      <c r="O246" s="87">
        <v>-100852</v>
      </c>
      <c r="P246" s="86">
        <v>-691172</v>
      </c>
    </row>
    <row r="247" spans="1:16" s="10" customFormat="1" x14ac:dyDescent="0.25">
      <c r="A247" s="11"/>
      <c r="B247" s="82">
        <v>769</v>
      </c>
      <c r="C247" s="60" t="s">
        <v>265</v>
      </c>
      <c r="D247" s="82"/>
      <c r="E247" s="83">
        <v>5.2937028361812067E-3</v>
      </c>
      <c r="F247" s="86">
        <v>121558</v>
      </c>
      <c r="G247" s="86">
        <v>68715</v>
      </c>
      <c r="H247" s="61">
        <v>0</v>
      </c>
      <c r="I247" s="61">
        <v>0</v>
      </c>
      <c r="J247" s="61">
        <v>0</v>
      </c>
      <c r="K247" s="61">
        <v>0</v>
      </c>
      <c r="L247" s="61">
        <v>-418264</v>
      </c>
      <c r="M247" s="61">
        <v>0</v>
      </c>
      <c r="N247" s="61">
        <v>-738671</v>
      </c>
      <c r="O247" s="87">
        <v>-656757</v>
      </c>
      <c r="P247" s="86">
        <v>-1623419</v>
      </c>
    </row>
    <row r="248" spans="1:16" s="10" customFormat="1" x14ac:dyDescent="0.25">
      <c r="A248" s="11"/>
      <c r="B248" s="82">
        <v>770</v>
      </c>
      <c r="C248" s="60" t="s">
        <v>266</v>
      </c>
      <c r="D248" s="82"/>
      <c r="E248" s="83">
        <v>2.8196108712520468E-3</v>
      </c>
      <c r="F248" s="86">
        <v>64746</v>
      </c>
      <c r="G248" s="86">
        <v>36600</v>
      </c>
      <c r="H248" s="61">
        <v>0</v>
      </c>
      <c r="I248" s="61">
        <v>0</v>
      </c>
      <c r="J248" s="61">
        <v>0</v>
      </c>
      <c r="K248" s="61">
        <v>0</v>
      </c>
      <c r="L248" s="61">
        <v>-222782</v>
      </c>
      <c r="M248" s="61">
        <v>0</v>
      </c>
      <c r="N248" s="61">
        <v>-393442</v>
      </c>
      <c r="O248" s="87">
        <v>-236597</v>
      </c>
      <c r="P248" s="86">
        <v>-751475</v>
      </c>
    </row>
    <row r="249" spans="1:16" s="10" customFormat="1" x14ac:dyDescent="0.25">
      <c r="A249" s="11"/>
      <c r="B249" s="82">
        <v>771</v>
      </c>
      <c r="C249" s="60" t="s">
        <v>267</v>
      </c>
      <c r="D249" s="82"/>
      <c r="E249" s="83">
        <v>1.9429405268897965E-3</v>
      </c>
      <c r="F249" s="86">
        <v>44615</v>
      </c>
      <c r="G249" s="86">
        <v>25220</v>
      </c>
      <c r="H249" s="61">
        <v>0</v>
      </c>
      <c r="I249" s="61">
        <v>0</v>
      </c>
      <c r="J249" s="61">
        <v>0</v>
      </c>
      <c r="K249" s="61">
        <v>0</v>
      </c>
      <c r="L249" s="61">
        <v>-153515</v>
      </c>
      <c r="M249" s="61">
        <v>0</v>
      </c>
      <c r="N249" s="61">
        <v>-271113</v>
      </c>
      <c r="O249" s="87">
        <v>-82116</v>
      </c>
      <c r="P249" s="86">
        <v>-436909</v>
      </c>
    </row>
    <row r="250" spans="1:16" s="10" customFormat="1" x14ac:dyDescent="0.25">
      <c r="A250" s="11"/>
      <c r="B250" s="82">
        <v>772</v>
      </c>
      <c r="C250" s="60" t="s">
        <v>268</v>
      </c>
      <c r="D250" s="82"/>
      <c r="E250" s="83">
        <v>3.1724356003744918E-3</v>
      </c>
      <c r="F250" s="86">
        <v>72848</v>
      </c>
      <c r="G250" s="86">
        <v>41180</v>
      </c>
      <c r="H250" s="61">
        <v>0</v>
      </c>
      <c r="I250" s="61">
        <v>0</v>
      </c>
      <c r="J250" s="61">
        <v>0</v>
      </c>
      <c r="K250" s="61">
        <v>0</v>
      </c>
      <c r="L250" s="61">
        <v>-250659</v>
      </c>
      <c r="M250" s="61">
        <v>0</v>
      </c>
      <c r="N250" s="61">
        <v>-442674</v>
      </c>
      <c r="O250" s="87">
        <v>-205095</v>
      </c>
      <c r="P250" s="86">
        <v>-784400</v>
      </c>
    </row>
    <row r="251" spans="1:16" s="10" customFormat="1" x14ac:dyDescent="0.25">
      <c r="A251" s="11"/>
      <c r="B251" s="82">
        <v>773</v>
      </c>
      <c r="C251" s="60" t="s">
        <v>269</v>
      </c>
      <c r="D251" s="82"/>
      <c r="E251" s="83">
        <v>2.0225304894765516E-3</v>
      </c>
      <c r="F251" s="86">
        <v>46443</v>
      </c>
      <c r="G251" s="86">
        <v>26254</v>
      </c>
      <c r="H251" s="61">
        <v>0</v>
      </c>
      <c r="I251" s="61">
        <v>0</v>
      </c>
      <c r="J251" s="61">
        <v>0</v>
      </c>
      <c r="K251" s="61">
        <v>0</v>
      </c>
      <c r="L251" s="61">
        <v>-159803</v>
      </c>
      <c r="M251" s="61">
        <v>0</v>
      </c>
      <c r="N251" s="61">
        <v>-282219</v>
      </c>
      <c r="O251" s="87">
        <v>-174390</v>
      </c>
      <c r="P251" s="86">
        <v>-543715</v>
      </c>
    </row>
    <row r="252" spans="1:16" s="10" customFormat="1" x14ac:dyDescent="0.25">
      <c r="A252" s="11"/>
      <c r="B252" s="82">
        <v>774</v>
      </c>
      <c r="C252" s="60" t="s">
        <v>270</v>
      </c>
      <c r="D252" s="82"/>
      <c r="E252" s="83">
        <v>2.6241030783139925E-3</v>
      </c>
      <c r="F252" s="86">
        <v>60257</v>
      </c>
      <c r="G252" s="86">
        <v>34062</v>
      </c>
      <c r="H252" s="61">
        <v>0</v>
      </c>
      <c r="I252" s="61">
        <v>0</v>
      </c>
      <c r="J252" s="61">
        <v>0</v>
      </c>
      <c r="K252" s="61">
        <v>0</v>
      </c>
      <c r="L252" s="61">
        <v>-207335</v>
      </c>
      <c r="M252" s="61">
        <v>0</v>
      </c>
      <c r="N252" s="61">
        <v>-366161</v>
      </c>
      <c r="O252" s="87">
        <v>-76061</v>
      </c>
      <c r="P252" s="86">
        <v>-555238</v>
      </c>
    </row>
    <row r="253" spans="1:16" s="10" customFormat="1" x14ac:dyDescent="0.25">
      <c r="A253" s="11"/>
      <c r="B253" s="82">
        <v>775</v>
      </c>
      <c r="C253" s="60" t="s">
        <v>271</v>
      </c>
      <c r="D253" s="82"/>
      <c r="E253" s="83">
        <v>3.1441275202619039E-3</v>
      </c>
      <c r="F253" s="86">
        <v>72198</v>
      </c>
      <c r="G253" s="86">
        <v>40813</v>
      </c>
      <c r="H253" s="61">
        <v>0</v>
      </c>
      <c r="I253" s="61">
        <v>0</v>
      </c>
      <c r="J253" s="61">
        <v>0</v>
      </c>
      <c r="K253" s="61">
        <v>0</v>
      </c>
      <c r="L253" s="61">
        <v>-248423</v>
      </c>
      <c r="M253" s="61">
        <v>0</v>
      </c>
      <c r="N253" s="61">
        <v>-438724</v>
      </c>
      <c r="O253" s="87">
        <v>-25537</v>
      </c>
      <c r="P253" s="86">
        <v>-599673</v>
      </c>
    </row>
    <row r="254" spans="1:16" s="10" customFormat="1" x14ac:dyDescent="0.25">
      <c r="A254" s="11"/>
      <c r="B254" s="82">
        <v>776</v>
      </c>
      <c r="C254" s="60" t="s">
        <v>272</v>
      </c>
      <c r="D254" s="82"/>
      <c r="E254" s="83">
        <v>2.9491015492183908E-3</v>
      </c>
      <c r="F254" s="86">
        <v>67720</v>
      </c>
      <c r="G254" s="86">
        <v>38281</v>
      </c>
      <c r="H254" s="61">
        <v>0</v>
      </c>
      <c r="I254" s="61">
        <v>0</v>
      </c>
      <c r="J254" s="61">
        <v>0</v>
      </c>
      <c r="K254" s="61">
        <v>0</v>
      </c>
      <c r="L254" s="61">
        <v>-233013</v>
      </c>
      <c r="M254" s="61">
        <v>0</v>
      </c>
      <c r="N254" s="61">
        <v>-411511</v>
      </c>
      <c r="O254" s="87">
        <v>-56713</v>
      </c>
      <c r="P254" s="86">
        <v>-595236</v>
      </c>
    </row>
    <row r="255" spans="1:16" s="10" customFormat="1" x14ac:dyDescent="0.25">
      <c r="A255" s="11"/>
      <c r="B255" s="82">
        <v>777</v>
      </c>
      <c r="C255" s="60" t="s">
        <v>273</v>
      </c>
      <c r="D255" s="82"/>
      <c r="E255" s="83">
        <v>1.4220259252545683E-2</v>
      </c>
      <c r="F255" s="86">
        <v>326537</v>
      </c>
      <c r="G255" s="86">
        <v>184587</v>
      </c>
      <c r="H255" s="61">
        <v>0</v>
      </c>
      <c r="I255" s="61">
        <v>0</v>
      </c>
      <c r="J255" s="61">
        <v>0</v>
      </c>
      <c r="K255" s="61">
        <v>0</v>
      </c>
      <c r="L255" s="61">
        <v>-1123565</v>
      </c>
      <c r="M255" s="61">
        <v>0</v>
      </c>
      <c r="N255" s="61">
        <v>-1984263</v>
      </c>
      <c r="O255" s="87">
        <v>-656258</v>
      </c>
      <c r="P255" s="86">
        <v>-3252962</v>
      </c>
    </row>
    <row r="256" spans="1:16" s="10" customFormat="1" x14ac:dyDescent="0.25">
      <c r="A256" s="11"/>
      <c r="B256" s="82">
        <v>778</v>
      </c>
      <c r="C256" s="60" t="s">
        <v>274</v>
      </c>
      <c r="D256" s="82"/>
      <c r="E256" s="83">
        <v>3.6744247056182244E-3</v>
      </c>
      <c r="F256" s="86">
        <v>84375</v>
      </c>
      <c r="G256" s="86">
        <v>47696</v>
      </c>
      <c r="H256" s="61">
        <v>0</v>
      </c>
      <c r="I256" s="61">
        <v>0</v>
      </c>
      <c r="J256" s="61">
        <v>0</v>
      </c>
      <c r="K256" s="61">
        <v>0</v>
      </c>
      <c r="L256" s="61">
        <v>-290322</v>
      </c>
      <c r="M256" s="61">
        <v>0</v>
      </c>
      <c r="N256" s="61">
        <v>-512721</v>
      </c>
      <c r="O256" s="87">
        <v>123160</v>
      </c>
      <c r="P256" s="86">
        <v>-547812</v>
      </c>
    </row>
    <row r="257" spans="1:16" s="10" customFormat="1" x14ac:dyDescent="0.25">
      <c r="A257" s="11"/>
      <c r="B257" s="82">
        <v>779</v>
      </c>
      <c r="C257" s="60" t="s">
        <v>420</v>
      </c>
      <c r="D257" s="82"/>
      <c r="E257" s="83">
        <v>4.2670272237604022E-3</v>
      </c>
      <c r="F257" s="86">
        <v>97983</v>
      </c>
      <c r="G257" s="86">
        <v>55388</v>
      </c>
      <c r="H257" s="61">
        <v>0</v>
      </c>
      <c r="I257" s="61">
        <v>0</v>
      </c>
      <c r="J257" s="61">
        <v>0</v>
      </c>
      <c r="K257" s="61">
        <v>0</v>
      </c>
      <c r="L257" s="61">
        <v>-337145</v>
      </c>
      <c r="M257" s="61">
        <v>0</v>
      </c>
      <c r="N257" s="61">
        <v>-595411</v>
      </c>
      <c r="O257" s="87">
        <v>799786</v>
      </c>
      <c r="P257" s="86">
        <v>20601</v>
      </c>
    </row>
    <row r="258" spans="1:16" s="10" customFormat="1" x14ac:dyDescent="0.25">
      <c r="A258" s="11"/>
      <c r="B258" s="82">
        <v>785</v>
      </c>
      <c r="C258" s="60" t="s">
        <v>275</v>
      </c>
      <c r="D258" s="82"/>
      <c r="E258" s="83">
        <v>3.651595366320347E-3</v>
      </c>
      <c r="F258" s="86">
        <v>83851</v>
      </c>
      <c r="G258" s="86">
        <v>47400</v>
      </c>
      <c r="H258" s="61">
        <v>0</v>
      </c>
      <c r="I258" s="61">
        <v>0</v>
      </c>
      <c r="J258" s="61">
        <v>0</v>
      </c>
      <c r="K258" s="61">
        <v>0</v>
      </c>
      <c r="L258" s="61">
        <v>-288518</v>
      </c>
      <c r="M258" s="61">
        <v>0</v>
      </c>
      <c r="N258" s="61">
        <v>-509535</v>
      </c>
      <c r="O258" s="87">
        <v>5095</v>
      </c>
      <c r="P258" s="86">
        <v>-661707</v>
      </c>
    </row>
    <row r="259" spans="1:16" s="10" customFormat="1" x14ac:dyDescent="0.25">
      <c r="A259" s="11"/>
      <c r="B259" s="82">
        <v>786</v>
      </c>
      <c r="C259" s="60" t="s">
        <v>276</v>
      </c>
      <c r="D259" s="82"/>
      <c r="E259" s="83">
        <v>0</v>
      </c>
      <c r="F259" s="86">
        <v>0</v>
      </c>
      <c r="G259" s="86">
        <v>0</v>
      </c>
      <c r="H259" s="61">
        <v>0</v>
      </c>
      <c r="I259" s="61">
        <v>0</v>
      </c>
      <c r="J259" s="61">
        <v>0</v>
      </c>
      <c r="K259" s="61">
        <v>0</v>
      </c>
      <c r="L259" s="61">
        <v>0</v>
      </c>
      <c r="M259" s="61">
        <v>0</v>
      </c>
      <c r="N259" s="61">
        <v>0</v>
      </c>
      <c r="O259" s="87">
        <v>-3021</v>
      </c>
      <c r="P259" s="86">
        <v>-3021</v>
      </c>
    </row>
    <row r="260" spans="1:16" s="10" customFormat="1" x14ac:dyDescent="0.25">
      <c r="A260" s="11"/>
      <c r="B260" s="82">
        <v>794</v>
      </c>
      <c r="C260" s="60" t="s">
        <v>277</v>
      </c>
      <c r="D260" s="82"/>
      <c r="E260" s="83">
        <v>4.215846381926164E-3</v>
      </c>
      <c r="F260" s="86">
        <v>96808</v>
      </c>
      <c r="G260" s="86">
        <v>54724</v>
      </c>
      <c r="H260" s="61">
        <v>0</v>
      </c>
      <c r="I260" s="61">
        <v>0</v>
      </c>
      <c r="J260" s="61">
        <v>0</v>
      </c>
      <c r="K260" s="61">
        <v>0</v>
      </c>
      <c r="L260" s="61">
        <v>-333101</v>
      </c>
      <c r="M260" s="61">
        <v>0</v>
      </c>
      <c r="N260" s="61">
        <v>-588270</v>
      </c>
      <c r="O260" s="87">
        <v>53653</v>
      </c>
      <c r="P260" s="86">
        <v>-716186</v>
      </c>
    </row>
    <row r="261" spans="1:16" s="10" customFormat="1" x14ac:dyDescent="0.25">
      <c r="A261" s="11"/>
      <c r="B261" s="82">
        <v>820</v>
      </c>
      <c r="C261" s="60" t="s">
        <v>278</v>
      </c>
      <c r="D261" s="82"/>
      <c r="E261" s="83">
        <v>0</v>
      </c>
      <c r="F261" s="86">
        <v>0</v>
      </c>
      <c r="G261" s="86">
        <v>0</v>
      </c>
      <c r="H261" s="61">
        <v>0</v>
      </c>
      <c r="I261" s="61">
        <v>0</v>
      </c>
      <c r="J261" s="61">
        <v>0</v>
      </c>
      <c r="K261" s="61">
        <v>0</v>
      </c>
      <c r="L261" s="61">
        <v>0</v>
      </c>
      <c r="M261" s="61">
        <v>0</v>
      </c>
      <c r="N261" s="61">
        <v>0</v>
      </c>
      <c r="O261" s="87">
        <v>186</v>
      </c>
      <c r="P261" s="86">
        <v>186</v>
      </c>
    </row>
    <row r="262" spans="1:16" s="10" customFormat="1" x14ac:dyDescent="0.25">
      <c r="A262" s="11"/>
      <c r="B262" s="82">
        <v>834</v>
      </c>
      <c r="C262" s="60" t="s">
        <v>279</v>
      </c>
      <c r="D262" s="82"/>
      <c r="E262" s="83">
        <v>3.4718732945164619E-5</v>
      </c>
      <c r="F262" s="86">
        <v>797</v>
      </c>
      <c r="G262" s="86">
        <v>451</v>
      </c>
      <c r="H262" s="61">
        <v>0</v>
      </c>
      <c r="I262" s="61">
        <v>0</v>
      </c>
      <c r="J262" s="61">
        <v>0</v>
      </c>
      <c r="K262" s="61">
        <v>0</v>
      </c>
      <c r="L262" s="61">
        <v>-2743</v>
      </c>
      <c r="M262" s="61">
        <v>0</v>
      </c>
      <c r="N262" s="61">
        <v>-4845</v>
      </c>
      <c r="O262" s="87">
        <v>5440</v>
      </c>
      <c r="P262" s="86">
        <v>-900</v>
      </c>
    </row>
    <row r="263" spans="1:16" s="10" customFormat="1" x14ac:dyDescent="0.25">
      <c r="A263" s="11"/>
      <c r="B263" s="82">
        <v>837</v>
      </c>
      <c r="C263" s="60" t="s">
        <v>280</v>
      </c>
      <c r="D263" s="82"/>
      <c r="E263" s="83">
        <v>0</v>
      </c>
      <c r="F263" s="86">
        <v>0</v>
      </c>
      <c r="G263" s="86">
        <v>0</v>
      </c>
      <c r="H263" s="61">
        <v>0</v>
      </c>
      <c r="I263" s="61">
        <v>0</v>
      </c>
      <c r="J263" s="61">
        <v>0</v>
      </c>
      <c r="K263" s="61">
        <v>0</v>
      </c>
      <c r="L263" s="61">
        <v>0</v>
      </c>
      <c r="M263" s="61">
        <v>0</v>
      </c>
      <c r="N263" s="61">
        <v>0</v>
      </c>
      <c r="O263" s="87">
        <v>0</v>
      </c>
      <c r="P263" s="86">
        <v>0</v>
      </c>
    </row>
    <row r="264" spans="1:16" s="10" customFormat="1" x14ac:dyDescent="0.25">
      <c r="A264" s="11"/>
      <c r="B264" s="82">
        <v>838</v>
      </c>
      <c r="C264" s="60" t="s">
        <v>281</v>
      </c>
      <c r="D264" s="82"/>
      <c r="E264" s="83">
        <v>0</v>
      </c>
      <c r="F264" s="86">
        <v>0</v>
      </c>
      <c r="G264" s="86">
        <v>0</v>
      </c>
      <c r="H264" s="61">
        <v>0</v>
      </c>
      <c r="I264" s="61">
        <v>0</v>
      </c>
      <c r="J264" s="61">
        <v>0</v>
      </c>
      <c r="K264" s="61">
        <v>0</v>
      </c>
      <c r="L264" s="61">
        <v>0</v>
      </c>
      <c r="M264" s="61">
        <v>0</v>
      </c>
      <c r="N264" s="61">
        <v>0</v>
      </c>
      <c r="O264" s="87">
        <v>0</v>
      </c>
      <c r="P264" s="86">
        <v>0</v>
      </c>
    </row>
    <row r="265" spans="1:16" s="10" customFormat="1" x14ac:dyDescent="0.25">
      <c r="A265" s="11"/>
      <c r="B265" s="82">
        <v>839</v>
      </c>
      <c r="C265" s="60" t="s">
        <v>282</v>
      </c>
      <c r="D265" s="82"/>
      <c r="E265" s="83">
        <v>2.5592508533646137E-5</v>
      </c>
      <c r="F265" s="86">
        <v>588</v>
      </c>
      <c r="G265" s="86">
        <v>332</v>
      </c>
      <c r="H265" s="61">
        <v>0</v>
      </c>
      <c r="I265" s="61">
        <v>0</v>
      </c>
      <c r="J265" s="61">
        <v>0</v>
      </c>
      <c r="K265" s="61">
        <v>0</v>
      </c>
      <c r="L265" s="61">
        <v>-2022</v>
      </c>
      <c r="M265" s="61">
        <v>0</v>
      </c>
      <c r="N265" s="61">
        <v>-3571</v>
      </c>
      <c r="O265" s="87">
        <v>4077</v>
      </c>
      <c r="P265" s="86">
        <v>-596</v>
      </c>
    </row>
    <row r="266" spans="1:16" s="10" customFormat="1" x14ac:dyDescent="0.25">
      <c r="A266" s="11"/>
      <c r="B266" s="82">
        <v>840</v>
      </c>
      <c r="C266" s="60" t="s">
        <v>283</v>
      </c>
      <c r="D266" s="82"/>
      <c r="E266" s="83">
        <v>9.2222547717824307E-6</v>
      </c>
      <c r="F266" s="86">
        <v>212</v>
      </c>
      <c r="G266" s="86">
        <v>120</v>
      </c>
      <c r="H266" s="61">
        <v>0</v>
      </c>
      <c r="I266" s="61">
        <v>0</v>
      </c>
      <c r="J266" s="61">
        <v>0</v>
      </c>
      <c r="K266" s="61">
        <v>0</v>
      </c>
      <c r="L266" s="61">
        <v>-729</v>
      </c>
      <c r="M266" s="61">
        <v>0</v>
      </c>
      <c r="N266" s="61">
        <v>-1287</v>
      </c>
      <c r="O266" s="87">
        <v>1377</v>
      </c>
      <c r="P266" s="86">
        <v>-307</v>
      </c>
    </row>
    <row r="267" spans="1:16" s="10" customFormat="1" x14ac:dyDescent="0.25">
      <c r="A267" s="11"/>
      <c r="B267" s="82">
        <v>841</v>
      </c>
      <c r="C267" s="60" t="s">
        <v>284</v>
      </c>
      <c r="D267" s="82"/>
      <c r="E267" s="83">
        <v>3.7907859457199595E-4</v>
      </c>
      <c r="F267" s="86">
        <v>8705</v>
      </c>
      <c r="G267" s="86">
        <v>4921</v>
      </c>
      <c r="H267" s="61">
        <v>0</v>
      </c>
      <c r="I267" s="61">
        <v>0</v>
      </c>
      <c r="J267" s="61">
        <v>0</v>
      </c>
      <c r="K267" s="61">
        <v>0</v>
      </c>
      <c r="L267" s="61">
        <v>-29952</v>
      </c>
      <c r="M267" s="61">
        <v>0</v>
      </c>
      <c r="N267" s="61">
        <v>-52896</v>
      </c>
      <c r="O267" s="87">
        <v>4179</v>
      </c>
      <c r="P267" s="86">
        <v>-65043</v>
      </c>
    </row>
    <row r="268" spans="1:16" s="10" customFormat="1" x14ac:dyDescent="0.25">
      <c r="A268" s="11"/>
      <c r="B268" s="82">
        <v>842</v>
      </c>
      <c r="C268" s="60" t="s">
        <v>285</v>
      </c>
      <c r="D268" s="82"/>
      <c r="E268" s="83">
        <v>1.8628219797982836E-5</v>
      </c>
      <c r="F268" s="86">
        <v>428</v>
      </c>
      <c r="G268" s="86">
        <v>242</v>
      </c>
      <c r="H268" s="61">
        <v>0</v>
      </c>
      <c r="I268" s="61">
        <v>0</v>
      </c>
      <c r="J268" s="61">
        <v>0</v>
      </c>
      <c r="K268" s="61">
        <v>0</v>
      </c>
      <c r="L268" s="61">
        <v>-1472</v>
      </c>
      <c r="M268" s="61">
        <v>0</v>
      </c>
      <c r="N268" s="61">
        <v>-2599</v>
      </c>
      <c r="O268" s="87">
        <v>2967</v>
      </c>
      <c r="P268" s="86">
        <v>-434</v>
      </c>
    </row>
    <row r="269" spans="1:16" s="10" customFormat="1" x14ac:dyDescent="0.25">
      <c r="A269" s="11"/>
      <c r="B269" s="82">
        <v>844</v>
      </c>
      <c r="C269" s="60" t="s">
        <v>286</v>
      </c>
      <c r="D269" s="82"/>
      <c r="E269" s="83">
        <v>7.5998427112883987E-5</v>
      </c>
      <c r="F269" s="86">
        <v>1745</v>
      </c>
      <c r="G269" s="86">
        <v>987</v>
      </c>
      <c r="H269" s="61">
        <v>0</v>
      </c>
      <c r="I269" s="61">
        <v>0</v>
      </c>
      <c r="J269" s="61">
        <v>0</v>
      </c>
      <c r="K269" s="61">
        <v>0</v>
      </c>
      <c r="L269" s="61">
        <v>-6005</v>
      </c>
      <c r="M269" s="61">
        <v>0</v>
      </c>
      <c r="N269" s="61">
        <v>-10605</v>
      </c>
      <c r="O269" s="87">
        <v>12063</v>
      </c>
      <c r="P269" s="86">
        <v>-1815</v>
      </c>
    </row>
    <row r="270" spans="1:16" s="10" customFormat="1" x14ac:dyDescent="0.25">
      <c r="A270" s="11"/>
      <c r="B270" s="82">
        <v>845</v>
      </c>
      <c r="C270" s="60" t="s">
        <v>287</v>
      </c>
      <c r="D270" s="82"/>
      <c r="E270" s="83">
        <v>0</v>
      </c>
      <c r="F270" s="86">
        <v>0</v>
      </c>
      <c r="G270" s="86">
        <v>0</v>
      </c>
      <c r="H270" s="61">
        <v>0</v>
      </c>
      <c r="I270" s="61">
        <v>0</v>
      </c>
      <c r="J270" s="61">
        <v>0</v>
      </c>
      <c r="K270" s="61">
        <v>0</v>
      </c>
      <c r="L270" s="61">
        <v>0</v>
      </c>
      <c r="M270" s="61">
        <v>0</v>
      </c>
      <c r="N270" s="61">
        <v>0</v>
      </c>
      <c r="O270" s="87">
        <v>0</v>
      </c>
      <c r="P270" s="86">
        <v>0</v>
      </c>
    </row>
    <row r="271" spans="1:16" s="10" customFormat="1" x14ac:dyDescent="0.25">
      <c r="A271" s="11"/>
      <c r="B271" s="82">
        <v>847</v>
      </c>
      <c r="C271" s="60" t="s">
        <v>288</v>
      </c>
      <c r="D271" s="82"/>
      <c r="E271" s="83">
        <v>7.1045765663097536E-6</v>
      </c>
      <c r="F271" s="86">
        <v>163</v>
      </c>
      <c r="G271" s="86">
        <v>92</v>
      </c>
      <c r="H271" s="61">
        <v>0</v>
      </c>
      <c r="I271" s="61">
        <v>0</v>
      </c>
      <c r="J271" s="61">
        <v>0</v>
      </c>
      <c r="K271" s="61">
        <v>0</v>
      </c>
      <c r="L271" s="61">
        <v>-561</v>
      </c>
      <c r="M271" s="61">
        <v>0</v>
      </c>
      <c r="N271" s="61">
        <v>-991</v>
      </c>
      <c r="O271" s="87">
        <v>1108</v>
      </c>
      <c r="P271" s="86">
        <v>-189</v>
      </c>
    </row>
    <row r="272" spans="1:16" s="10" customFormat="1" x14ac:dyDescent="0.25">
      <c r="A272" s="11"/>
      <c r="B272" s="82">
        <v>848</v>
      </c>
      <c r="C272" s="60" t="s">
        <v>289</v>
      </c>
      <c r="D272" s="82"/>
      <c r="E272" s="83">
        <v>6.0806925147094898E-3</v>
      </c>
      <c r="F272" s="86">
        <v>139630</v>
      </c>
      <c r="G272" s="86">
        <v>78931</v>
      </c>
      <c r="H272" s="61">
        <v>0</v>
      </c>
      <c r="I272" s="61">
        <v>0</v>
      </c>
      <c r="J272" s="61">
        <v>0</v>
      </c>
      <c r="K272" s="61">
        <v>0</v>
      </c>
      <c r="L272" s="61">
        <v>-480445</v>
      </c>
      <c r="M272" s="61">
        <v>0</v>
      </c>
      <c r="N272" s="61">
        <v>-848486</v>
      </c>
      <c r="O272" s="87">
        <v>90406</v>
      </c>
      <c r="P272" s="86">
        <v>-1019964</v>
      </c>
    </row>
    <row r="273" spans="1:16" s="10" customFormat="1" x14ac:dyDescent="0.25">
      <c r="A273" s="11"/>
      <c r="B273" s="82">
        <v>850</v>
      </c>
      <c r="C273" s="60" t="s">
        <v>290</v>
      </c>
      <c r="D273" s="82"/>
      <c r="E273" s="83">
        <v>0</v>
      </c>
      <c r="F273" s="86">
        <v>0</v>
      </c>
      <c r="G273" s="86">
        <v>0</v>
      </c>
      <c r="H273" s="61">
        <v>0</v>
      </c>
      <c r="I273" s="61">
        <v>0</v>
      </c>
      <c r="J273" s="61">
        <v>0</v>
      </c>
      <c r="K273" s="61">
        <v>0</v>
      </c>
      <c r="L273" s="61">
        <v>0</v>
      </c>
      <c r="M273" s="61">
        <v>0</v>
      </c>
      <c r="N273" s="61">
        <v>0</v>
      </c>
      <c r="O273" s="87">
        <v>0</v>
      </c>
      <c r="P273" s="86">
        <v>0</v>
      </c>
    </row>
    <row r="274" spans="1:16" s="10" customFormat="1" x14ac:dyDescent="0.25">
      <c r="A274" s="11"/>
      <c r="B274" s="82">
        <v>851</v>
      </c>
      <c r="C274" s="60" t="s">
        <v>291</v>
      </c>
      <c r="D274" s="82"/>
      <c r="E274" s="83">
        <v>1.4525969816829416E-4</v>
      </c>
      <c r="F274" s="86">
        <v>3336</v>
      </c>
      <c r="G274" s="86">
        <v>1886</v>
      </c>
      <c r="H274" s="61">
        <v>0</v>
      </c>
      <c r="I274" s="61">
        <v>0</v>
      </c>
      <c r="J274" s="61">
        <v>0</v>
      </c>
      <c r="K274" s="61">
        <v>0</v>
      </c>
      <c r="L274" s="61">
        <v>-11477</v>
      </c>
      <c r="M274" s="61">
        <v>0</v>
      </c>
      <c r="N274" s="61">
        <v>-20269</v>
      </c>
      <c r="O274" s="87">
        <v>1395</v>
      </c>
      <c r="P274" s="86">
        <v>-25129</v>
      </c>
    </row>
    <row r="275" spans="1:16" s="10" customFormat="1" x14ac:dyDescent="0.25">
      <c r="A275" s="11"/>
      <c r="B275" s="82">
        <v>852</v>
      </c>
      <c r="C275" s="60" t="s">
        <v>292</v>
      </c>
      <c r="D275" s="82"/>
      <c r="E275" s="83">
        <v>2.0079280293901555E-4</v>
      </c>
      <c r="F275" s="86">
        <v>4611</v>
      </c>
      <c r="G275" s="86">
        <v>2606</v>
      </c>
      <c r="H275" s="61">
        <v>0</v>
      </c>
      <c r="I275" s="61">
        <v>0</v>
      </c>
      <c r="J275" s="61">
        <v>0</v>
      </c>
      <c r="K275" s="61">
        <v>0</v>
      </c>
      <c r="L275" s="61">
        <v>-15865</v>
      </c>
      <c r="M275" s="61">
        <v>0</v>
      </c>
      <c r="N275" s="61">
        <v>-28018</v>
      </c>
      <c r="O275" s="87">
        <v>-827</v>
      </c>
      <c r="P275" s="86">
        <v>-37493</v>
      </c>
    </row>
    <row r="276" spans="1:16" s="10" customFormat="1" x14ac:dyDescent="0.25">
      <c r="A276" s="11"/>
      <c r="B276" s="82">
        <v>853</v>
      </c>
      <c r="C276" s="60" t="s">
        <v>293</v>
      </c>
      <c r="D276" s="82"/>
      <c r="E276" s="83">
        <v>0</v>
      </c>
      <c r="F276" s="86">
        <v>0</v>
      </c>
      <c r="G276" s="86">
        <v>0</v>
      </c>
      <c r="H276" s="61">
        <v>0</v>
      </c>
      <c r="I276" s="61">
        <v>0</v>
      </c>
      <c r="J276" s="61">
        <v>0</v>
      </c>
      <c r="K276" s="61">
        <v>0</v>
      </c>
      <c r="L276" s="61">
        <v>0</v>
      </c>
      <c r="M276" s="61">
        <v>0</v>
      </c>
      <c r="N276" s="61">
        <v>0</v>
      </c>
      <c r="O276" s="87">
        <v>0</v>
      </c>
      <c r="P276" s="86">
        <v>0</v>
      </c>
    </row>
    <row r="277" spans="1:16" s="10" customFormat="1" x14ac:dyDescent="0.25">
      <c r="A277" s="11"/>
      <c r="B277" s="82">
        <v>856</v>
      </c>
      <c r="C277" s="60" t="s">
        <v>427</v>
      </c>
      <c r="D277" s="82"/>
      <c r="E277" s="83">
        <v>4.1085128307358503E-5</v>
      </c>
      <c r="F277" s="86">
        <v>943</v>
      </c>
      <c r="G277" s="86">
        <v>533</v>
      </c>
      <c r="H277" s="61">
        <v>0</v>
      </c>
      <c r="I277" s="61">
        <v>0</v>
      </c>
      <c r="J277" s="61">
        <v>0</v>
      </c>
      <c r="K277" s="61">
        <v>0</v>
      </c>
      <c r="L277" s="61">
        <v>-3246</v>
      </c>
      <c r="M277" s="61">
        <v>0</v>
      </c>
      <c r="N277" s="61">
        <v>-5733</v>
      </c>
      <c r="O277" s="87">
        <v>6133</v>
      </c>
      <c r="P277" s="86">
        <v>-1370</v>
      </c>
    </row>
    <row r="278" spans="1:16" s="10" customFormat="1" x14ac:dyDescent="0.25">
      <c r="A278" s="11"/>
      <c r="B278" s="82">
        <v>859</v>
      </c>
      <c r="C278" s="60" t="s">
        <v>294</v>
      </c>
      <c r="D278" s="82"/>
      <c r="E278" s="83">
        <v>0</v>
      </c>
      <c r="F278" s="86">
        <v>0</v>
      </c>
      <c r="G278" s="86">
        <v>0</v>
      </c>
      <c r="H278" s="61">
        <v>0</v>
      </c>
      <c r="I278" s="61">
        <v>0</v>
      </c>
      <c r="J278" s="61">
        <v>0</v>
      </c>
      <c r="K278" s="61">
        <v>0</v>
      </c>
      <c r="L278" s="61">
        <v>0</v>
      </c>
      <c r="M278" s="61">
        <v>0</v>
      </c>
      <c r="N278" s="61">
        <v>0</v>
      </c>
      <c r="O278" s="87">
        <v>0</v>
      </c>
      <c r="P278" s="86">
        <v>0</v>
      </c>
    </row>
    <row r="279" spans="1:16" s="10" customFormat="1" x14ac:dyDescent="0.25">
      <c r="A279" s="11"/>
      <c r="B279" s="82">
        <v>861</v>
      </c>
      <c r="C279" s="60" t="s">
        <v>295</v>
      </c>
      <c r="D279" s="82"/>
      <c r="E279" s="83">
        <v>0</v>
      </c>
      <c r="F279" s="86">
        <v>0</v>
      </c>
      <c r="G279" s="86">
        <v>0</v>
      </c>
      <c r="H279" s="61">
        <v>0</v>
      </c>
      <c r="I279" s="61">
        <v>0</v>
      </c>
      <c r="J279" s="61">
        <v>0</v>
      </c>
      <c r="K279" s="61">
        <v>0</v>
      </c>
      <c r="L279" s="61">
        <v>0</v>
      </c>
      <c r="M279" s="61">
        <v>0</v>
      </c>
      <c r="N279" s="61">
        <v>0</v>
      </c>
      <c r="O279" s="87">
        <v>0</v>
      </c>
      <c r="P279" s="86">
        <v>0</v>
      </c>
    </row>
    <row r="280" spans="1:16" s="10" customFormat="1" x14ac:dyDescent="0.25">
      <c r="A280" s="11"/>
      <c r="B280" s="82">
        <v>862</v>
      </c>
      <c r="C280" s="60" t="s">
        <v>296</v>
      </c>
      <c r="D280" s="82"/>
      <c r="E280" s="83">
        <v>0</v>
      </c>
      <c r="F280" s="86">
        <v>0</v>
      </c>
      <c r="G280" s="86">
        <v>0</v>
      </c>
      <c r="H280" s="61">
        <v>0</v>
      </c>
      <c r="I280" s="61">
        <v>0</v>
      </c>
      <c r="J280" s="61">
        <v>0</v>
      </c>
      <c r="K280" s="61">
        <v>0</v>
      </c>
      <c r="L280" s="61">
        <v>0</v>
      </c>
      <c r="M280" s="61">
        <v>0</v>
      </c>
      <c r="N280" s="61">
        <v>0</v>
      </c>
      <c r="O280" s="87">
        <v>0</v>
      </c>
      <c r="P280" s="86">
        <v>0</v>
      </c>
    </row>
    <row r="281" spans="1:16" s="10" customFormat="1" x14ac:dyDescent="0.25">
      <c r="A281" s="11"/>
      <c r="B281" s="82">
        <v>863</v>
      </c>
      <c r="C281" s="60" t="s">
        <v>297</v>
      </c>
      <c r="D281" s="82"/>
      <c r="E281" s="83">
        <v>0</v>
      </c>
      <c r="F281" s="86">
        <v>0</v>
      </c>
      <c r="G281" s="86">
        <v>0</v>
      </c>
      <c r="H281" s="61">
        <v>0</v>
      </c>
      <c r="I281" s="61">
        <v>0</v>
      </c>
      <c r="J281" s="61">
        <v>0</v>
      </c>
      <c r="K281" s="61">
        <v>0</v>
      </c>
      <c r="L281" s="61">
        <v>0</v>
      </c>
      <c r="M281" s="61">
        <v>0</v>
      </c>
      <c r="N281" s="61">
        <v>0</v>
      </c>
      <c r="O281" s="87">
        <v>0</v>
      </c>
      <c r="P281" s="86">
        <v>0</v>
      </c>
    </row>
    <row r="282" spans="1:16" s="10" customFormat="1" x14ac:dyDescent="0.25">
      <c r="A282" s="11"/>
      <c r="B282" s="82">
        <v>864</v>
      </c>
      <c r="C282" s="60" t="s">
        <v>298</v>
      </c>
      <c r="D282" s="82"/>
      <c r="E282" s="83">
        <v>0</v>
      </c>
      <c r="F282" s="86">
        <v>0</v>
      </c>
      <c r="G282" s="86">
        <v>0</v>
      </c>
      <c r="H282" s="61">
        <v>0</v>
      </c>
      <c r="I282" s="61">
        <v>0</v>
      </c>
      <c r="J282" s="61">
        <v>0</v>
      </c>
      <c r="K282" s="61">
        <v>0</v>
      </c>
      <c r="L282" s="61">
        <v>0</v>
      </c>
      <c r="M282" s="61">
        <v>0</v>
      </c>
      <c r="N282" s="61">
        <v>0</v>
      </c>
      <c r="O282" s="87">
        <v>0</v>
      </c>
      <c r="P282" s="86">
        <v>0</v>
      </c>
    </row>
    <row r="283" spans="1:16" s="10" customFormat="1" x14ac:dyDescent="0.25">
      <c r="A283" s="11"/>
      <c r="B283" s="82">
        <v>865</v>
      </c>
      <c r="C283" s="60" t="s">
        <v>299</v>
      </c>
      <c r="D283" s="82"/>
      <c r="E283" s="83">
        <v>0</v>
      </c>
      <c r="F283" s="86">
        <v>0</v>
      </c>
      <c r="G283" s="86">
        <v>0</v>
      </c>
      <c r="H283" s="61">
        <v>0</v>
      </c>
      <c r="I283" s="61">
        <v>0</v>
      </c>
      <c r="J283" s="61">
        <v>0</v>
      </c>
      <c r="K283" s="61">
        <v>0</v>
      </c>
      <c r="L283" s="61">
        <v>0</v>
      </c>
      <c r="M283" s="61">
        <v>0</v>
      </c>
      <c r="N283" s="61">
        <v>0</v>
      </c>
      <c r="O283" s="87">
        <v>0</v>
      </c>
      <c r="P283" s="86">
        <v>0</v>
      </c>
    </row>
    <row r="284" spans="1:16" s="10" customFormat="1" x14ac:dyDescent="0.25">
      <c r="A284" s="11"/>
      <c r="B284" s="82">
        <v>866</v>
      </c>
      <c r="C284" s="60" t="s">
        <v>300</v>
      </c>
      <c r="D284" s="82"/>
      <c r="E284" s="83">
        <v>0</v>
      </c>
      <c r="F284" s="86">
        <v>0</v>
      </c>
      <c r="G284" s="86">
        <v>0</v>
      </c>
      <c r="H284" s="61">
        <v>0</v>
      </c>
      <c r="I284" s="61">
        <v>0</v>
      </c>
      <c r="J284" s="61">
        <v>0</v>
      </c>
      <c r="K284" s="61">
        <v>0</v>
      </c>
      <c r="L284" s="61">
        <v>0</v>
      </c>
      <c r="M284" s="61">
        <v>0</v>
      </c>
      <c r="N284" s="61">
        <v>0</v>
      </c>
      <c r="O284" s="87">
        <v>0</v>
      </c>
      <c r="P284" s="86">
        <v>0</v>
      </c>
    </row>
    <row r="285" spans="1:16" s="10" customFormat="1" ht="25" x14ac:dyDescent="0.25">
      <c r="A285" s="11"/>
      <c r="B285" s="82">
        <v>867</v>
      </c>
      <c r="C285" s="60" t="s">
        <v>301</v>
      </c>
      <c r="D285" s="82"/>
      <c r="E285" s="83">
        <v>0</v>
      </c>
      <c r="F285" s="86">
        <v>0</v>
      </c>
      <c r="G285" s="86">
        <v>0</v>
      </c>
      <c r="H285" s="61">
        <v>0</v>
      </c>
      <c r="I285" s="61">
        <v>0</v>
      </c>
      <c r="J285" s="61">
        <v>0</v>
      </c>
      <c r="K285" s="61">
        <v>0</v>
      </c>
      <c r="L285" s="61">
        <v>0</v>
      </c>
      <c r="M285" s="61">
        <v>0</v>
      </c>
      <c r="N285" s="61">
        <v>0</v>
      </c>
      <c r="O285" s="87">
        <v>0</v>
      </c>
      <c r="P285" s="86">
        <v>0</v>
      </c>
    </row>
    <row r="286" spans="1:16" s="10" customFormat="1" x14ac:dyDescent="0.25">
      <c r="A286" s="11"/>
      <c r="B286" s="82">
        <v>868</v>
      </c>
      <c r="C286" s="60" t="s">
        <v>302</v>
      </c>
      <c r="D286" s="82"/>
      <c r="E286" s="83">
        <v>0</v>
      </c>
      <c r="F286" s="86">
        <v>0</v>
      </c>
      <c r="G286" s="86">
        <v>0</v>
      </c>
      <c r="H286" s="61">
        <v>0</v>
      </c>
      <c r="I286" s="61">
        <v>0</v>
      </c>
      <c r="J286" s="61">
        <v>0</v>
      </c>
      <c r="K286" s="61">
        <v>0</v>
      </c>
      <c r="L286" s="61">
        <v>0</v>
      </c>
      <c r="M286" s="61">
        <v>0</v>
      </c>
      <c r="N286" s="61">
        <v>0</v>
      </c>
      <c r="O286" s="87">
        <v>0</v>
      </c>
      <c r="P286" s="86">
        <v>0</v>
      </c>
    </row>
    <row r="287" spans="1:16" s="10" customFormat="1" x14ac:dyDescent="0.25">
      <c r="A287" s="11"/>
      <c r="B287" s="82">
        <v>869</v>
      </c>
      <c r="C287" s="60" t="s">
        <v>303</v>
      </c>
      <c r="D287" s="82"/>
      <c r="E287" s="83">
        <v>0</v>
      </c>
      <c r="F287" s="86">
        <v>0</v>
      </c>
      <c r="G287" s="86">
        <v>0</v>
      </c>
      <c r="H287" s="61">
        <v>0</v>
      </c>
      <c r="I287" s="61">
        <v>0</v>
      </c>
      <c r="J287" s="61">
        <v>0</v>
      </c>
      <c r="K287" s="61">
        <v>0</v>
      </c>
      <c r="L287" s="61">
        <v>0</v>
      </c>
      <c r="M287" s="61">
        <v>0</v>
      </c>
      <c r="N287" s="61">
        <v>0</v>
      </c>
      <c r="O287" s="87">
        <v>0</v>
      </c>
      <c r="P287" s="86">
        <v>0</v>
      </c>
    </row>
    <row r="288" spans="1:16" s="10" customFormat="1" ht="25" x14ac:dyDescent="0.25">
      <c r="A288" s="11"/>
      <c r="B288" s="82">
        <v>876</v>
      </c>
      <c r="C288" s="60" t="s">
        <v>421</v>
      </c>
      <c r="D288" s="82"/>
      <c r="E288" s="83">
        <v>3.8438865597128649E-5</v>
      </c>
      <c r="F288" s="86">
        <v>883</v>
      </c>
      <c r="G288" s="86">
        <v>499</v>
      </c>
      <c r="H288" s="61">
        <v>0</v>
      </c>
      <c r="I288" s="61">
        <v>0</v>
      </c>
      <c r="J288" s="61">
        <v>0</v>
      </c>
      <c r="K288" s="61">
        <v>0</v>
      </c>
      <c r="L288" s="61">
        <v>-3037</v>
      </c>
      <c r="M288" s="61">
        <v>0</v>
      </c>
      <c r="N288" s="61">
        <v>-5364</v>
      </c>
      <c r="O288" s="87">
        <v>6207</v>
      </c>
      <c r="P288" s="86">
        <v>-812</v>
      </c>
    </row>
    <row r="289" spans="1:16" s="10" customFormat="1" x14ac:dyDescent="0.25">
      <c r="A289" s="11"/>
      <c r="B289" s="82">
        <v>879</v>
      </c>
      <c r="C289" s="60" t="s">
        <v>304</v>
      </c>
      <c r="D289" s="82"/>
      <c r="E289" s="83">
        <v>0</v>
      </c>
      <c r="F289" s="86">
        <v>0</v>
      </c>
      <c r="G289" s="86">
        <v>0</v>
      </c>
      <c r="H289" s="61">
        <v>0</v>
      </c>
      <c r="I289" s="61">
        <v>0</v>
      </c>
      <c r="J289" s="61">
        <v>0</v>
      </c>
      <c r="K289" s="61">
        <v>0</v>
      </c>
      <c r="L289" s="61">
        <v>0</v>
      </c>
      <c r="M289" s="61">
        <v>0</v>
      </c>
      <c r="N289" s="61">
        <v>0</v>
      </c>
      <c r="O289" s="87">
        <v>0</v>
      </c>
      <c r="P289" s="86">
        <v>0</v>
      </c>
    </row>
    <row r="290" spans="1:16" s="10" customFormat="1" x14ac:dyDescent="0.25">
      <c r="A290" s="11"/>
      <c r="B290" s="82">
        <v>882</v>
      </c>
      <c r="C290" s="60" t="s">
        <v>422</v>
      </c>
      <c r="D290" s="82"/>
      <c r="E290" s="83">
        <v>3.2722971544896606E-5</v>
      </c>
      <c r="F290" s="86">
        <v>751</v>
      </c>
      <c r="G290" s="86">
        <v>425</v>
      </c>
      <c r="H290" s="61">
        <v>0</v>
      </c>
      <c r="I290" s="61">
        <v>0</v>
      </c>
      <c r="J290" s="61">
        <v>0</v>
      </c>
      <c r="K290" s="61">
        <v>0</v>
      </c>
      <c r="L290" s="61">
        <v>-2585</v>
      </c>
      <c r="M290" s="61">
        <v>0</v>
      </c>
      <c r="N290" s="61">
        <v>-4566</v>
      </c>
      <c r="O290" s="87">
        <v>4979</v>
      </c>
      <c r="P290" s="86">
        <v>-996</v>
      </c>
    </row>
    <row r="291" spans="1:16" s="10" customFormat="1" x14ac:dyDescent="0.25">
      <c r="A291" s="11"/>
      <c r="B291" s="82">
        <v>902</v>
      </c>
      <c r="C291" s="60" t="s">
        <v>428</v>
      </c>
      <c r="D291" s="82"/>
      <c r="E291" s="83">
        <v>6.1516213738470484E-5</v>
      </c>
      <c r="F291" s="86">
        <v>1413</v>
      </c>
      <c r="G291" s="86">
        <v>799</v>
      </c>
      <c r="H291" s="61">
        <v>0</v>
      </c>
      <c r="I291" s="61">
        <v>0</v>
      </c>
      <c r="J291" s="61">
        <v>0</v>
      </c>
      <c r="K291" s="61">
        <v>0</v>
      </c>
      <c r="L291" s="61">
        <v>-4860</v>
      </c>
      <c r="M291" s="61">
        <v>0</v>
      </c>
      <c r="N291" s="61">
        <v>-8584</v>
      </c>
      <c r="O291" s="87">
        <v>9183</v>
      </c>
      <c r="P291" s="86">
        <v>-2049</v>
      </c>
    </row>
    <row r="292" spans="1:16" s="10" customFormat="1" x14ac:dyDescent="0.25">
      <c r="A292" s="11"/>
      <c r="B292" s="82">
        <v>903</v>
      </c>
      <c r="C292" s="60" t="s">
        <v>429</v>
      </c>
      <c r="D292" s="82"/>
      <c r="E292" s="83">
        <v>1.4315204052215338E-4</v>
      </c>
      <c r="F292" s="86">
        <v>3287</v>
      </c>
      <c r="G292" s="86">
        <v>1858</v>
      </c>
      <c r="H292" s="61">
        <v>0</v>
      </c>
      <c r="I292" s="61">
        <v>0</v>
      </c>
      <c r="J292" s="61">
        <v>0</v>
      </c>
      <c r="K292" s="61">
        <v>0</v>
      </c>
      <c r="L292" s="61">
        <v>-11311</v>
      </c>
      <c r="M292" s="61">
        <v>0</v>
      </c>
      <c r="N292" s="61">
        <v>-19975</v>
      </c>
      <c r="O292" s="87">
        <v>21369</v>
      </c>
      <c r="P292" s="86">
        <v>-4772</v>
      </c>
    </row>
    <row r="293" spans="1:16" s="10" customFormat="1" x14ac:dyDescent="0.25">
      <c r="A293" s="11"/>
      <c r="B293" s="82">
        <v>911</v>
      </c>
      <c r="C293" s="60" t="s">
        <v>305</v>
      </c>
      <c r="D293" s="82"/>
      <c r="E293" s="83">
        <v>0</v>
      </c>
      <c r="F293" s="86">
        <v>0</v>
      </c>
      <c r="G293" s="86">
        <v>0</v>
      </c>
      <c r="H293" s="61">
        <v>0</v>
      </c>
      <c r="I293" s="61">
        <v>0</v>
      </c>
      <c r="J293" s="61">
        <v>0</v>
      </c>
      <c r="K293" s="61">
        <v>0</v>
      </c>
      <c r="L293" s="61">
        <v>0</v>
      </c>
      <c r="M293" s="61">
        <v>0</v>
      </c>
      <c r="N293" s="61">
        <v>0</v>
      </c>
      <c r="O293" s="87">
        <v>0</v>
      </c>
      <c r="P293" s="86">
        <v>0</v>
      </c>
    </row>
    <row r="294" spans="1:16" s="10" customFormat="1" x14ac:dyDescent="0.25">
      <c r="A294" s="11"/>
      <c r="B294" s="82">
        <v>912</v>
      </c>
      <c r="C294" s="60" t="s">
        <v>306</v>
      </c>
      <c r="D294" s="82"/>
      <c r="E294" s="83">
        <v>2.0414234190502187E-3</v>
      </c>
      <c r="F294" s="86">
        <v>46877</v>
      </c>
      <c r="G294" s="86">
        <v>26499</v>
      </c>
      <c r="H294" s="61">
        <v>0</v>
      </c>
      <c r="I294" s="61">
        <v>0</v>
      </c>
      <c r="J294" s="61">
        <v>0</v>
      </c>
      <c r="K294" s="61">
        <v>0</v>
      </c>
      <c r="L294" s="61">
        <v>-161296</v>
      </c>
      <c r="M294" s="61">
        <v>0</v>
      </c>
      <c r="N294" s="61">
        <v>-284856</v>
      </c>
      <c r="O294" s="87">
        <v>157970</v>
      </c>
      <c r="P294" s="86">
        <v>-214806</v>
      </c>
    </row>
    <row r="295" spans="1:16" s="10" customFormat="1" x14ac:dyDescent="0.25">
      <c r="A295" s="11"/>
      <c r="B295" s="82">
        <v>913</v>
      </c>
      <c r="C295" s="60" t="s">
        <v>307</v>
      </c>
      <c r="D295" s="82"/>
      <c r="E295" s="83">
        <v>7.1045765663097536E-6</v>
      </c>
      <c r="F295" s="86">
        <v>163</v>
      </c>
      <c r="G295" s="86">
        <v>92</v>
      </c>
      <c r="H295" s="61">
        <v>0</v>
      </c>
      <c r="I295" s="61">
        <v>0</v>
      </c>
      <c r="J295" s="61">
        <v>0</v>
      </c>
      <c r="K295" s="61">
        <v>0</v>
      </c>
      <c r="L295" s="61">
        <v>-561</v>
      </c>
      <c r="M295" s="61">
        <v>0</v>
      </c>
      <c r="N295" s="61">
        <v>-991</v>
      </c>
      <c r="O295" s="87">
        <v>2382</v>
      </c>
      <c r="P295" s="86">
        <v>1085</v>
      </c>
    </row>
    <row r="296" spans="1:16" s="10" customFormat="1" x14ac:dyDescent="0.25">
      <c r="A296" s="11"/>
      <c r="B296" s="82">
        <v>916</v>
      </c>
      <c r="C296" s="60" t="s">
        <v>308</v>
      </c>
      <c r="D296" s="82"/>
      <c r="E296" s="83">
        <v>0</v>
      </c>
      <c r="F296" s="86">
        <v>0</v>
      </c>
      <c r="G296" s="86">
        <v>0</v>
      </c>
      <c r="H296" s="61">
        <v>0</v>
      </c>
      <c r="I296" s="61">
        <v>0</v>
      </c>
      <c r="J296" s="61">
        <v>0</v>
      </c>
      <c r="K296" s="61">
        <v>0</v>
      </c>
      <c r="L296" s="61">
        <v>0</v>
      </c>
      <c r="M296" s="61">
        <v>0</v>
      </c>
      <c r="N296" s="61">
        <v>0</v>
      </c>
      <c r="O296" s="87">
        <v>0</v>
      </c>
      <c r="P296" s="86">
        <v>0</v>
      </c>
    </row>
    <row r="297" spans="1:16" s="10" customFormat="1" x14ac:dyDescent="0.25">
      <c r="A297" s="11"/>
      <c r="B297" s="82">
        <v>920</v>
      </c>
      <c r="C297" s="60" t="s">
        <v>309</v>
      </c>
      <c r="D297" s="82"/>
      <c r="E297" s="83">
        <v>0</v>
      </c>
      <c r="F297" s="86">
        <v>0</v>
      </c>
      <c r="G297" s="86">
        <v>0</v>
      </c>
      <c r="H297" s="61">
        <v>0</v>
      </c>
      <c r="I297" s="61">
        <v>0</v>
      </c>
      <c r="J297" s="61">
        <v>0</v>
      </c>
      <c r="K297" s="61">
        <v>0</v>
      </c>
      <c r="L297" s="61">
        <v>0</v>
      </c>
      <c r="M297" s="61">
        <v>0</v>
      </c>
      <c r="N297" s="61">
        <v>0</v>
      </c>
      <c r="O297" s="87">
        <v>0</v>
      </c>
      <c r="P297" s="86">
        <v>0</v>
      </c>
    </row>
    <row r="298" spans="1:16" s="10" customFormat="1" x14ac:dyDescent="0.25">
      <c r="A298" s="11"/>
      <c r="B298" s="82">
        <v>922</v>
      </c>
      <c r="C298" s="60" t="s">
        <v>310</v>
      </c>
      <c r="D298" s="82"/>
      <c r="E298" s="83">
        <v>2.3129037526562167E-3</v>
      </c>
      <c r="F298" s="86">
        <v>53111</v>
      </c>
      <c r="G298" s="86">
        <v>30023</v>
      </c>
      <c r="H298" s="61">
        <v>0</v>
      </c>
      <c r="I298" s="61">
        <v>0</v>
      </c>
      <c r="J298" s="61">
        <v>0</v>
      </c>
      <c r="K298" s="61">
        <v>0</v>
      </c>
      <c r="L298" s="61">
        <v>-182746</v>
      </c>
      <c r="M298" s="61">
        <v>0</v>
      </c>
      <c r="N298" s="61">
        <v>-322737</v>
      </c>
      <c r="O298" s="87">
        <v>-24106</v>
      </c>
      <c r="P298" s="86">
        <v>-446455</v>
      </c>
    </row>
    <row r="299" spans="1:16" s="10" customFormat="1" x14ac:dyDescent="0.25">
      <c r="A299" s="11"/>
      <c r="B299" s="82">
        <v>937</v>
      </c>
      <c r="C299" s="60" t="s">
        <v>311</v>
      </c>
      <c r="D299" s="82"/>
      <c r="E299" s="83">
        <v>4.0706434669274179E-4</v>
      </c>
      <c r="F299" s="86">
        <v>9347</v>
      </c>
      <c r="G299" s="86">
        <v>5284</v>
      </c>
      <c r="H299" s="61">
        <v>0</v>
      </c>
      <c r="I299" s="61">
        <v>0</v>
      </c>
      <c r="J299" s="61">
        <v>0</v>
      </c>
      <c r="K299" s="61">
        <v>0</v>
      </c>
      <c r="L299" s="61">
        <v>-32163</v>
      </c>
      <c r="M299" s="61">
        <v>0</v>
      </c>
      <c r="N299" s="61">
        <v>-56801</v>
      </c>
      <c r="O299" s="87">
        <v>4875</v>
      </c>
      <c r="P299" s="86">
        <v>-69458</v>
      </c>
    </row>
    <row r="300" spans="1:16" s="10" customFormat="1" x14ac:dyDescent="0.25">
      <c r="A300" s="11"/>
      <c r="B300" s="82">
        <v>938</v>
      </c>
      <c r="C300" s="60" t="s">
        <v>312</v>
      </c>
      <c r="D300" s="82"/>
      <c r="E300" s="83">
        <v>1.3816681225453829E-4</v>
      </c>
      <c r="F300" s="86">
        <v>3173</v>
      </c>
      <c r="G300" s="86">
        <v>1793</v>
      </c>
      <c r="H300" s="61">
        <v>0</v>
      </c>
      <c r="I300" s="61">
        <v>0</v>
      </c>
      <c r="J300" s="61">
        <v>0</v>
      </c>
      <c r="K300" s="61">
        <v>0</v>
      </c>
      <c r="L300" s="61">
        <v>-10917</v>
      </c>
      <c r="M300" s="61">
        <v>0</v>
      </c>
      <c r="N300" s="61">
        <v>-19279</v>
      </c>
      <c r="O300" s="87">
        <v>6504</v>
      </c>
      <c r="P300" s="86">
        <v>-18726</v>
      </c>
    </row>
    <row r="301" spans="1:16" s="10" customFormat="1" x14ac:dyDescent="0.25">
      <c r="A301" s="11"/>
      <c r="B301" s="82">
        <v>942</v>
      </c>
      <c r="C301" s="60" t="s">
        <v>313</v>
      </c>
      <c r="D301" s="82"/>
      <c r="E301" s="83">
        <v>3.002493594478532E-4</v>
      </c>
      <c r="F301" s="86">
        <v>6895</v>
      </c>
      <c r="G301" s="86">
        <v>3897</v>
      </c>
      <c r="H301" s="61">
        <v>0</v>
      </c>
      <c r="I301" s="61">
        <v>0</v>
      </c>
      <c r="J301" s="61">
        <v>0</v>
      </c>
      <c r="K301" s="61">
        <v>0</v>
      </c>
      <c r="L301" s="61">
        <v>-23723</v>
      </c>
      <c r="M301" s="61">
        <v>0</v>
      </c>
      <c r="N301" s="61">
        <v>-41896</v>
      </c>
      <c r="O301" s="87">
        <v>-22920</v>
      </c>
      <c r="P301" s="86">
        <v>-77747</v>
      </c>
    </row>
    <row r="302" spans="1:16" s="10" customFormat="1" x14ac:dyDescent="0.25">
      <c r="A302" s="11"/>
      <c r="B302" s="82">
        <v>946</v>
      </c>
      <c r="C302" s="60" t="s">
        <v>314</v>
      </c>
      <c r="D302" s="82"/>
      <c r="E302" s="83">
        <v>0</v>
      </c>
      <c r="F302" s="86">
        <v>0</v>
      </c>
      <c r="G302" s="86">
        <v>0</v>
      </c>
      <c r="H302" s="61">
        <v>0</v>
      </c>
      <c r="I302" s="61">
        <v>0</v>
      </c>
      <c r="J302" s="61">
        <v>0</v>
      </c>
      <c r="K302" s="61">
        <v>0</v>
      </c>
      <c r="L302" s="61">
        <v>0</v>
      </c>
      <c r="M302" s="61">
        <v>0</v>
      </c>
      <c r="N302" s="61">
        <v>0</v>
      </c>
      <c r="O302" s="87">
        <v>0</v>
      </c>
      <c r="P302" s="86">
        <v>0</v>
      </c>
    </row>
    <row r="303" spans="1:16" s="10" customFormat="1" x14ac:dyDescent="0.25">
      <c r="A303" s="11"/>
      <c r="B303" s="82">
        <v>948</v>
      </c>
      <c r="C303" s="60" t="s">
        <v>315</v>
      </c>
      <c r="D303" s="82"/>
      <c r="E303" s="83">
        <v>1.8517576122026555E-4</v>
      </c>
      <c r="F303" s="86">
        <v>4252</v>
      </c>
      <c r="G303" s="86">
        <v>2404</v>
      </c>
      <c r="H303" s="61">
        <v>0</v>
      </c>
      <c r="I303" s="61">
        <v>0</v>
      </c>
      <c r="J303" s="61">
        <v>0</v>
      </c>
      <c r="K303" s="61">
        <v>0</v>
      </c>
      <c r="L303" s="61">
        <v>-14631</v>
      </c>
      <c r="M303" s="61">
        <v>0</v>
      </c>
      <c r="N303" s="61">
        <v>-25839</v>
      </c>
      <c r="O303" s="87">
        <v>-16386</v>
      </c>
      <c r="P303" s="86">
        <v>-50200</v>
      </c>
    </row>
    <row r="304" spans="1:16" s="10" customFormat="1" x14ac:dyDescent="0.25">
      <c r="A304" s="11"/>
      <c r="B304" s="82">
        <v>957</v>
      </c>
      <c r="C304" s="60" t="s">
        <v>316</v>
      </c>
      <c r="D304" s="82"/>
      <c r="E304" s="83">
        <v>6.3564583075230923E-5</v>
      </c>
      <c r="F304" s="86">
        <v>1460</v>
      </c>
      <c r="G304" s="86">
        <v>825</v>
      </c>
      <c r="H304" s="61">
        <v>0</v>
      </c>
      <c r="I304" s="61">
        <v>0</v>
      </c>
      <c r="J304" s="61">
        <v>0</v>
      </c>
      <c r="K304" s="61">
        <v>0</v>
      </c>
      <c r="L304" s="61">
        <v>-5022</v>
      </c>
      <c r="M304" s="61">
        <v>0</v>
      </c>
      <c r="N304" s="61">
        <v>-8870</v>
      </c>
      <c r="O304" s="87">
        <v>1243</v>
      </c>
      <c r="P304" s="86">
        <v>-10364</v>
      </c>
    </row>
    <row r="305" spans="1:16" s="10" customFormat="1" x14ac:dyDescent="0.25">
      <c r="A305" s="11"/>
      <c r="B305" s="82">
        <v>960</v>
      </c>
      <c r="C305" s="60" t="s">
        <v>317</v>
      </c>
      <c r="D305" s="82"/>
      <c r="E305" s="83">
        <v>8.1437670222894774E-4</v>
      </c>
      <c r="F305" s="86">
        <v>18700</v>
      </c>
      <c r="G305" s="86">
        <v>10571</v>
      </c>
      <c r="H305" s="61">
        <v>0</v>
      </c>
      <c r="I305" s="61">
        <v>0</v>
      </c>
      <c r="J305" s="61">
        <v>0</v>
      </c>
      <c r="K305" s="61">
        <v>0</v>
      </c>
      <c r="L305" s="61">
        <v>-64345</v>
      </c>
      <c r="M305" s="61">
        <v>0</v>
      </c>
      <c r="N305" s="61">
        <v>-113636</v>
      </c>
      <c r="O305" s="87">
        <v>9942</v>
      </c>
      <c r="P305" s="86">
        <v>-138768</v>
      </c>
    </row>
    <row r="306" spans="1:16" s="10" customFormat="1" x14ac:dyDescent="0.25">
      <c r="A306" s="11"/>
      <c r="B306" s="82">
        <v>961</v>
      </c>
      <c r="C306" s="60" t="s">
        <v>318</v>
      </c>
      <c r="D306" s="82"/>
      <c r="E306" s="83">
        <v>8.0342840611224737E-4</v>
      </c>
      <c r="F306" s="86">
        <v>18449</v>
      </c>
      <c r="G306" s="86">
        <v>10429</v>
      </c>
      <c r="H306" s="61">
        <v>0</v>
      </c>
      <c r="I306" s="61">
        <v>0</v>
      </c>
      <c r="J306" s="61">
        <v>0</v>
      </c>
      <c r="K306" s="61">
        <v>0</v>
      </c>
      <c r="L306" s="61">
        <v>-63480</v>
      </c>
      <c r="M306" s="61">
        <v>0</v>
      </c>
      <c r="N306" s="61">
        <v>-112109</v>
      </c>
      <c r="O306" s="87">
        <v>-12513</v>
      </c>
      <c r="P306" s="86">
        <v>-159224</v>
      </c>
    </row>
    <row r="307" spans="1:16" s="10" customFormat="1" x14ac:dyDescent="0.25">
      <c r="A307" s="11"/>
      <c r="B307" s="82">
        <v>962</v>
      </c>
      <c r="C307" s="60" t="s">
        <v>319</v>
      </c>
      <c r="D307" s="82"/>
      <c r="E307" s="83">
        <v>0</v>
      </c>
      <c r="F307" s="86">
        <v>0</v>
      </c>
      <c r="G307" s="86">
        <v>0</v>
      </c>
      <c r="H307" s="61">
        <v>0</v>
      </c>
      <c r="I307" s="61">
        <v>0</v>
      </c>
      <c r="J307" s="61">
        <v>0</v>
      </c>
      <c r="K307" s="61">
        <v>0</v>
      </c>
      <c r="L307" s="61">
        <v>0</v>
      </c>
      <c r="M307" s="61">
        <v>0</v>
      </c>
      <c r="N307" s="61">
        <v>0</v>
      </c>
      <c r="O307" s="87">
        <v>0</v>
      </c>
      <c r="P307" s="86">
        <v>0</v>
      </c>
    </row>
    <row r="308" spans="1:16" s="10" customFormat="1" x14ac:dyDescent="0.25">
      <c r="A308" s="11"/>
      <c r="B308" s="82">
        <v>963</v>
      </c>
      <c r="C308" s="60" t="s">
        <v>320</v>
      </c>
      <c r="D308" s="82"/>
      <c r="E308" s="83">
        <v>0</v>
      </c>
      <c r="F308" s="86">
        <v>0</v>
      </c>
      <c r="G308" s="86">
        <v>0</v>
      </c>
      <c r="H308" s="61">
        <v>0</v>
      </c>
      <c r="I308" s="61">
        <v>0</v>
      </c>
      <c r="J308" s="61">
        <v>0</v>
      </c>
      <c r="K308" s="61">
        <v>0</v>
      </c>
      <c r="L308" s="61">
        <v>0</v>
      </c>
      <c r="M308" s="61">
        <v>0</v>
      </c>
      <c r="N308" s="61">
        <v>0</v>
      </c>
      <c r="O308" s="87">
        <v>0</v>
      </c>
      <c r="P308" s="86">
        <v>0</v>
      </c>
    </row>
    <row r="309" spans="1:16" s="10" customFormat="1" x14ac:dyDescent="0.25">
      <c r="A309" s="11"/>
      <c r="B309" s="82">
        <v>964</v>
      </c>
      <c r="C309" s="60" t="s">
        <v>321</v>
      </c>
      <c r="D309" s="82"/>
      <c r="E309" s="83">
        <v>0</v>
      </c>
      <c r="F309" s="86">
        <v>0</v>
      </c>
      <c r="G309" s="86">
        <v>0</v>
      </c>
      <c r="H309" s="61">
        <v>0</v>
      </c>
      <c r="I309" s="61">
        <v>0</v>
      </c>
      <c r="J309" s="61">
        <v>0</v>
      </c>
      <c r="K309" s="61">
        <v>0</v>
      </c>
      <c r="L309" s="61">
        <v>0</v>
      </c>
      <c r="M309" s="61">
        <v>0</v>
      </c>
      <c r="N309" s="61">
        <v>0</v>
      </c>
      <c r="O309" s="87">
        <v>0</v>
      </c>
      <c r="P309" s="86">
        <v>0</v>
      </c>
    </row>
    <row r="310" spans="1:16" s="10" customFormat="1" x14ac:dyDescent="0.25">
      <c r="A310" s="11"/>
      <c r="B310" s="82">
        <v>968</v>
      </c>
      <c r="C310" s="60" t="s">
        <v>322</v>
      </c>
      <c r="D310" s="82"/>
      <c r="E310" s="83">
        <v>0</v>
      </c>
      <c r="F310" s="86">
        <v>0</v>
      </c>
      <c r="G310" s="86">
        <v>0</v>
      </c>
      <c r="H310" s="61">
        <v>0</v>
      </c>
      <c r="I310" s="61">
        <v>0</v>
      </c>
      <c r="J310" s="61">
        <v>0</v>
      </c>
      <c r="K310" s="61">
        <v>0</v>
      </c>
      <c r="L310" s="61">
        <v>0</v>
      </c>
      <c r="M310" s="61">
        <v>0</v>
      </c>
      <c r="N310" s="61">
        <v>0</v>
      </c>
      <c r="O310" s="87">
        <v>0</v>
      </c>
      <c r="P310" s="86">
        <v>0</v>
      </c>
    </row>
    <row r="311" spans="1:16" s="10" customFormat="1" x14ac:dyDescent="0.25">
      <c r="A311" s="11"/>
      <c r="B311" s="82">
        <v>972</v>
      </c>
      <c r="C311" s="60" t="s">
        <v>323</v>
      </c>
      <c r="D311" s="82"/>
      <c r="E311" s="83">
        <v>0</v>
      </c>
      <c r="F311" s="86">
        <v>0</v>
      </c>
      <c r="G311" s="86">
        <v>0</v>
      </c>
      <c r="H311" s="61">
        <v>0</v>
      </c>
      <c r="I311" s="61">
        <v>0</v>
      </c>
      <c r="J311" s="61">
        <v>0</v>
      </c>
      <c r="K311" s="61">
        <v>0</v>
      </c>
      <c r="L311" s="61">
        <v>0</v>
      </c>
      <c r="M311" s="61">
        <v>0</v>
      </c>
      <c r="N311" s="61">
        <v>0</v>
      </c>
      <c r="O311" s="87">
        <v>0</v>
      </c>
      <c r="P311" s="86">
        <v>0</v>
      </c>
    </row>
    <row r="312" spans="1:16" s="10" customFormat="1" x14ac:dyDescent="0.25">
      <c r="A312" s="11"/>
      <c r="B312" s="82">
        <v>977</v>
      </c>
      <c r="C312" s="60" t="s">
        <v>423</v>
      </c>
      <c r="D312" s="82"/>
      <c r="E312" s="83">
        <v>8.4743870269790678E-5</v>
      </c>
      <c r="F312" s="86">
        <v>1946</v>
      </c>
      <c r="G312" s="86">
        <v>1100</v>
      </c>
      <c r="H312" s="61">
        <v>0</v>
      </c>
      <c r="I312" s="61">
        <v>0</v>
      </c>
      <c r="J312" s="61">
        <v>0</v>
      </c>
      <c r="K312" s="61">
        <v>0</v>
      </c>
      <c r="L312" s="61">
        <v>-6696</v>
      </c>
      <c r="M312" s="61">
        <v>0</v>
      </c>
      <c r="N312" s="61">
        <v>-11825</v>
      </c>
      <c r="O312" s="87">
        <v>12960</v>
      </c>
      <c r="P312" s="86">
        <v>-2515</v>
      </c>
    </row>
    <row r="313" spans="1:16" s="10" customFormat="1" ht="25" x14ac:dyDescent="0.25">
      <c r="A313" s="11"/>
      <c r="B313" s="82">
        <v>980</v>
      </c>
      <c r="C313" s="60" t="s">
        <v>324</v>
      </c>
      <c r="D313" s="82"/>
      <c r="E313" s="83">
        <v>0</v>
      </c>
      <c r="F313" s="86">
        <v>0</v>
      </c>
      <c r="G313" s="86">
        <v>0</v>
      </c>
      <c r="H313" s="61">
        <v>0</v>
      </c>
      <c r="I313" s="61">
        <v>0</v>
      </c>
      <c r="J313" s="61">
        <v>0</v>
      </c>
      <c r="K313" s="61">
        <v>0</v>
      </c>
      <c r="L313" s="61">
        <v>0</v>
      </c>
      <c r="M313" s="61">
        <v>0</v>
      </c>
      <c r="N313" s="61">
        <v>0</v>
      </c>
      <c r="O313" s="87">
        <v>0</v>
      </c>
      <c r="P313" s="86">
        <v>0</v>
      </c>
    </row>
    <row r="314" spans="1:16" s="10" customFormat="1" x14ac:dyDescent="0.25">
      <c r="A314" s="11"/>
      <c r="B314" s="82">
        <v>986</v>
      </c>
      <c r="C314" s="60" t="s">
        <v>325</v>
      </c>
      <c r="D314" s="82"/>
      <c r="E314" s="83">
        <v>0</v>
      </c>
      <c r="F314" s="86">
        <v>0</v>
      </c>
      <c r="G314" s="86">
        <v>0</v>
      </c>
      <c r="H314" s="61">
        <v>0</v>
      </c>
      <c r="I314" s="61">
        <v>0</v>
      </c>
      <c r="J314" s="61">
        <v>0</v>
      </c>
      <c r="K314" s="61">
        <v>0</v>
      </c>
      <c r="L314" s="61">
        <v>0</v>
      </c>
      <c r="M314" s="61">
        <v>0</v>
      </c>
      <c r="N314" s="61">
        <v>0</v>
      </c>
      <c r="O314" s="87">
        <v>0</v>
      </c>
      <c r="P314" s="86">
        <v>0</v>
      </c>
    </row>
    <row r="315" spans="1:16" s="10" customFormat="1" x14ac:dyDescent="0.25">
      <c r="A315" s="11"/>
      <c r="B315" s="82">
        <v>989</v>
      </c>
      <c r="C315" s="60" t="s">
        <v>326</v>
      </c>
      <c r="D315" s="82"/>
      <c r="E315" s="83">
        <v>0</v>
      </c>
      <c r="F315" s="86">
        <v>0</v>
      </c>
      <c r="G315" s="86">
        <v>0</v>
      </c>
      <c r="H315" s="61">
        <v>0</v>
      </c>
      <c r="I315" s="61">
        <v>0</v>
      </c>
      <c r="J315" s="61">
        <v>0</v>
      </c>
      <c r="K315" s="61">
        <v>0</v>
      </c>
      <c r="L315" s="61">
        <v>0</v>
      </c>
      <c r="M315" s="61">
        <v>0</v>
      </c>
      <c r="N315" s="61">
        <v>0</v>
      </c>
      <c r="O315" s="87">
        <v>0</v>
      </c>
      <c r="P315" s="86">
        <v>0</v>
      </c>
    </row>
    <row r="316" spans="1:16" s="10" customFormat="1" x14ac:dyDescent="0.25">
      <c r="A316" s="11"/>
      <c r="B316" s="82">
        <v>992</v>
      </c>
      <c r="C316" s="60" t="s">
        <v>327</v>
      </c>
      <c r="D316" s="82"/>
      <c r="E316" s="83">
        <v>0</v>
      </c>
      <c r="F316" s="86">
        <v>0</v>
      </c>
      <c r="G316" s="86">
        <v>0</v>
      </c>
      <c r="H316" s="61">
        <v>0</v>
      </c>
      <c r="I316" s="61">
        <v>0</v>
      </c>
      <c r="J316" s="61">
        <v>0</v>
      </c>
      <c r="K316" s="61">
        <v>0</v>
      </c>
      <c r="L316" s="61">
        <v>0</v>
      </c>
      <c r="M316" s="61">
        <v>0</v>
      </c>
      <c r="N316" s="61">
        <v>0</v>
      </c>
      <c r="O316" s="87">
        <v>0</v>
      </c>
      <c r="P316" s="86">
        <v>0</v>
      </c>
    </row>
    <row r="317" spans="1:16" s="10" customFormat="1" x14ac:dyDescent="0.25">
      <c r="A317" s="11"/>
      <c r="B317" s="82">
        <v>993</v>
      </c>
      <c r="C317" s="60" t="s">
        <v>328</v>
      </c>
      <c r="D317" s="82"/>
      <c r="E317" s="83">
        <v>0</v>
      </c>
      <c r="F317" s="86">
        <v>0</v>
      </c>
      <c r="G317" s="86">
        <v>0</v>
      </c>
      <c r="H317" s="61">
        <v>0</v>
      </c>
      <c r="I317" s="61">
        <v>0</v>
      </c>
      <c r="J317" s="61">
        <v>0</v>
      </c>
      <c r="K317" s="61">
        <v>0</v>
      </c>
      <c r="L317" s="61">
        <v>0</v>
      </c>
      <c r="M317" s="61">
        <v>0</v>
      </c>
      <c r="N317" s="61">
        <v>0</v>
      </c>
      <c r="O317" s="87">
        <v>0</v>
      </c>
      <c r="P317" s="86">
        <v>0</v>
      </c>
    </row>
    <row r="318" spans="1:16" s="10" customFormat="1" x14ac:dyDescent="0.25">
      <c r="A318" s="11"/>
      <c r="B318" s="82">
        <v>995</v>
      </c>
      <c r="C318" s="60" t="s">
        <v>329</v>
      </c>
      <c r="D318" s="82"/>
      <c r="E318" s="83">
        <v>0</v>
      </c>
      <c r="F318" s="86">
        <v>0</v>
      </c>
      <c r="G318" s="86">
        <v>0</v>
      </c>
      <c r="H318" s="61">
        <v>0</v>
      </c>
      <c r="I318" s="61">
        <v>0</v>
      </c>
      <c r="J318" s="61">
        <v>0</v>
      </c>
      <c r="K318" s="61">
        <v>0</v>
      </c>
      <c r="L318" s="61">
        <v>0</v>
      </c>
      <c r="M318" s="61">
        <v>0</v>
      </c>
      <c r="N318" s="61">
        <v>0</v>
      </c>
      <c r="O318" s="87">
        <v>0</v>
      </c>
      <c r="P318" s="86">
        <v>0</v>
      </c>
    </row>
    <row r="319" spans="1:16" s="10" customFormat="1" x14ac:dyDescent="0.25">
      <c r="A319" s="11"/>
      <c r="B319" s="82">
        <v>999</v>
      </c>
      <c r="C319" s="60" t="s">
        <v>330</v>
      </c>
      <c r="D319" s="82"/>
      <c r="E319" s="88">
        <v>1.398189603248497E-2</v>
      </c>
      <c r="F319" s="89">
        <v>321064</v>
      </c>
      <c r="G319" s="89">
        <v>181493</v>
      </c>
      <c r="H319" s="76">
        <v>0</v>
      </c>
      <c r="I319" s="76">
        <v>0</v>
      </c>
      <c r="J319" s="76">
        <v>0</v>
      </c>
      <c r="K319" s="76">
        <v>0</v>
      </c>
      <c r="L319" s="76">
        <v>-1104732</v>
      </c>
      <c r="M319" s="76">
        <v>0</v>
      </c>
      <c r="N319" s="76">
        <v>-1951002</v>
      </c>
      <c r="O319" s="90">
        <v>610070</v>
      </c>
      <c r="P319" s="89">
        <v>-1943107</v>
      </c>
    </row>
    <row r="320" spans="1:16" x14ac:dyDescent="0.25">
      <c r="A320" s="10"/>
      <c r="B320" s="11"/>
      <c r="C320" s="24"/>
      <c r="D320" s="11"/>
      <c r="E320" s="25"/>
      <c r="F320" s="26"/>
      <c r="G320" s="26"/>
      <c r="H320" s="26"/>
      <c r="I320" s="26"/>
      <c r="J320" s="26"/>
      <c r="K320" s="26"/>
      <c r="L320" s="26"/>
      <c r="M320" s="26"/>
      <c r="N320" s="26"/>
      <c r="O320" s="26"/>
      <c r="P320" s="26"/>
    </row>
    <row r="322" spans="1:16" s="32" customFormat="1" ht="14.5" x14ac:dyDescent="0.45">
      <c r="A322" s="27"/>
      <c r="B322" s="28" t="s">
        <v>331</v>
      </c>
      <c r="C322" s="13"/>
      <c r="D322" s="29"/>
      <c r="E322" s="30">
        <f t="shared" ref="E322:O322" si="0">SUM(E4:E319)</f>
        <v>1.0000000000000007</v>
      </c>
      <c r="F322" s="31">
        <f t="shared" si="0"/>
        <v>22962814</v>
      </c>
      <c r="G322" s="31">
        <f t="shared" si="0"/>
        <v>12980577</v>
      </c>
      <c r="H322" s="31">
        <f t="shared" si="0"/>
        <v>0</v>
      </c>
      <c r="I322" s="31">
        <f t="shared" si="0"/>
        <v>0</v>
      </c>
      <c r="J322" s="31">
        <f t="shared" si="0"/>
        <v>0</v>
      </c>
      <c r="K322" s="31">
        <f t="shared" si="0"/>
        <v>0</v>
      </c>
      <c r="L322" s="31">
        <f t="shared" si="0"/>
        <v>-79011595</v>
      </c>
      <c r="M322" s="31">
        <f t="shared" si="0"/>
        <v>0</v>
      </c>
      <c r="N322" s="31">
        <f t="shared" si="0"/>
        <v>-139537721</v>
      </c>
      <c r="O322" s="31">
        <f t="shared" si="0"/>
        <v>0</v>
      </c>
      <c r="P322" s="31">
        <f>SUM(F322:O322)</f>
        <v>-182605925</v>
      </c>
    </row>
    <row r="323" spans="1:16" x14ac:dyDescent="0.25">
      <c r="P323" s="21"/>
    </row>
    <row r="324" spans="1:16" x14ac:dyDescent="0.25">
      <c r="O324" s="33"/>
    </row>
  </sheetData>
  <mergeCells count="1">
    <mergeCell ref="E2:P2"/>
  </mergeCells>
  <printOptions horizontalCentered="1"/>
  <pageMargins left="0" right="0" top="0.25" bottom="0.5" header="0.3" footer="0.3"/>
  <pageSetup fitToHeight="0" pageOrder="overThenDown" orientation="landscape" r:id="rId1"/>
  <headerFooter scaleWithDoc="0">
    <oddFooter>&amp;L&amp;Z&amp;F&amp;R&amp;D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4EBD30-6634-4FF5-9E32-75FAEB88F05B}">
  <sheetPr codeName="Sheet7">
    <tabColor theme="6" tint="-0.249977111117893"/>
  </sheetPr>
  <dimension ref="A1:S325"/>
  <sheetViews>
    <sheetView showGridLines="0" zoomScale="110" zoomScaleNormal="110" zoomScaleSheetLayoutView="70" workbookViewId="0">
      <pane xSplit="7" ySplit="4" topLeftCell="M305" activePane="bottomRight" state="frozen"/>
      <selection sqref="A1:V314"/>
      <selection pane="topRight" sqref="A1:V314"/>
      <selection pane="bottomLeft" sqref="A1:V314"/>
      <selection pane="bottomRight" activeCell="A183" sqref="A183:XFD183"/>
    </sheetView>
  </sheetViews>
  <sheetFormatPr defaultColWidth="9.1796875" defaultRowHeight="12.5" x14ac:dyDescent="0.25"/>
  <cols>
    <col min="1" max="1" width="11.7265625" style="2" bestFit="1" customWidth="1"/>
    <col min="2" max="2" width="39.26953125" style="14" customWidth="1"/>
    <col min="3" max="3" width="1.54296875" style="2" customWidth="1"/>
    <col min="4" max="4" width="16.26953125" style="2" customWidth="1"/>
    <col min="5" max="5" width="1.54296875" style="2" customWidth="1"/>
    <col min="6" max="6" width="11.7265625" style="2" customWidth="1"/>
    <col min="7" max="7" width="1.26953125" style="2" customWidth="1"/>
    <col min="8" max="8" width="15.1796875" style="2" bestFit="1" customWidth="1"/>
    <col min="9" max="9" width="1.26953125" style="2" hidden="1" customWidth="1"/>
    <col min="10" max="10" width="13.54296875" style="2" bestFit="1" customWidth="1"/>
    <col min="11" max="11" width="12.7265625" style="2" customWidth="1"/>
    <col min="12" max="12" width="11.54296875" style="2" customWidth="1"/>
    <col min="13" max="13" width="17" style="2" bestFit="1" customWidth="1"/>
    <col min="14" max="14" width="14" style="2" bestFit="1" customWidth="1"/>
    <col min="15" max="15" width="12.453125" style="2" customWidth="1"/>
    <col min="16" max="16" width="13.81640625" style="2" bestFit="1" customWidth="1"/>
    <col min="17" max="17" width="14.453125" style="2" customWidth="1"/>
    <col min="18" max="19" width="15" style="2" bestFit="1" customWidth="1"/>
    <col min="20" max="16384" width="9.1796875" style="2"/>
  </cols>
  <sheetData>
    <row r="1" spans="1:19" ht="15.5" x14ac:dyDescent="0.35">
      <c r="A1" s="1" t="s">
        <v>346</v>
      </c>
      <c r="H1" s="3" t="s">
        <v>1</v>
      </c>
      <c r="I1" s="3"/>
      <c r="J1" s="3" t="s">
        <v>2</v>
      </c>
      <c r="K1" s="3" t="s">
        <v>3</v>
      </c>
      <c r="L1" s="3" t="s">
        <v>4</v>
      </c>
      <c r="M1" s="3" t="s">
        <v>5</v>
      </c>
      <c r="N1" s="3" t="s">
        <v>6</v>
      </c>
      <c r="O1" s="3" t="s">
        <v>7</v>
      </c>
      <c r="P1" s="3" t="s">
        <v>8</v>
      </c>
      <c r="Q1" s="3" t="s">
        <v>9</v>
      </c>
      <c r="R1" s="3" t="s">
        <v>10</v>
      </c>
      <c r="S1" s="3" t="s">
        <v>11</v>
      </c>
    </row>
    <row r="2" spans="1:19" ht="13" x14ac:dyDescent="0.3">
      <c r="J2" s="181" t="s">
        <v>347</v>
      </c>
      <c r="K2" s="181"/>
      <c r="L2" s="181"/>
      <c r="M2" s="181"/>
      <c r="N2" s="181"/>
      <c r="O2" s="181"/>
      <c r="P2" s="181"/>
      <c r="Q2" s="181"/>
      <c r="R2" s="181"/>
      <c r="S2" s="181"/>
    </row>
    <row r="3" spans="1:19" s="10" customFormat="1" ht="51" x14ac:dyDescent="0.35">
      <c r="A3" s="34" t="s">
        <v>18</v>
      </c>
      <c r="B3" s="22" t="s">
        <v>13</v>
      </c>
      <c r="C3" s="23"/>
      <c r="D3" s="35"/>
      <c r="E3" s="35"/>
      <c r="F3" s="35"/>
      <c r="G3" s="23"/>
      <c r="H3" s="36" t="s">
        <v>349</v>
      </c>
      <c r="I3" s="37"/>
      <c r="J3" s="36" t="s">
        <v>335</v>
      </c>
      <c r="K3" s="36" t="s">
        <v>336</v>
      </c>
      <c r="L3" s="36" t="s">
        <v>350</v>
      </c>
      <c r="M3" s="36" t="s">
        <v>351</v>
      </c>
      <c r="N3" s="36" t="s">
        <v>352</v>
      </c>
      <c r="O3" s="36" t="s">
        <v>353</v>
      </c>
      <c r="P3" s="36" t="s">
        <v>354</v>
      </c>
      <c r="Q3" s="38" t="s">
        <v>355</v>
      </c>
      <c r="R3" s="38" t="s">
        <v>356</v>
      </c>
      <c r="S3" s="38" t="s">
        <v>357</v>
      </c>
    </row>
    <row r="4" spans="1:19" s="10" customFormat="1" ht="14.5" x14ac:dyDescent="0.35">
      <c r="A4" s="11"/>
      <c r="B4" s="24"/>
      <c r="C4" s="11"/>
      <c r="D4"/>
      <c r="E4"/>
      <c r="F4"/>
      <c r="G4" s="11"/>
      <c r="H4" s="11"/>
      <c r="I4" s="11"/>
      <c r="J4" s="11"/>
      <c r="K4" s="11"/>
      <c r="L4" s="11"/>
      <c r="M4" s="11"/>
      <c r="N4" s="11"/>
      <c r="O4" s="11"/>
      <c r="P4" s="11"/>
      <c r="Q4" s="11"/>
      <c r="R4" s="11"/>
      <c r="S4" s="11"/>
    </row>
    <row r="5" spans="1:19" s="10" customFormat="1" ht="14.5" x14ac:dyDescent="0.25">
      <c r="A5" s="68">
        <v>5</v>
      </c>
      <c r="B5" s="78" t="s">
        <v>25</v>
      </c>
      <c r="C5" s="80"/>
      <c r="D5" s="81"/>
      <c r="E5" s="81"/>
      <c r="F5" s="81"/>
      <c r="G5" s="80"/>
      <c r="H5" s="64">
        <v>0</v>
      </c>
      <c r="I5" s="64"/>
      <c r="J5" s="64">
        <v>0</v>
      </c>
      <c r="K5" s="64">
        <v>0</v>
      </c>
      <c r="L5" s="64">
        <v>0</v>
      </c>
      <c r="M5" s="64">
        <v>0</v>
      </c>
      <c r="N5" s="64">
        <v>0</v>
      </c>
      <c r="O5" s="64">
        <v>0</v>
      </c>
      <c r="P5" s="64">
        <v>0</v>
      </c>
      <c r="Q5" s="64">
        <v>0</v>
      </c>
      <c r="R5" s="64">
        <v>0</v>
      </c>
      <c r="S5" s="64">
        <v>0</v>
      </c>
    </row>
    <row r="6" spans="1:19" s="10" customFormat="1" ht="14.5" x14ac:dyDescent="0.25">
      <c r="A6" s="68">
        <v>6</v>
      </c>
      <c r="B6" s="78" t="s">
        <v>26</v>
      </c>
      <c r="C6" s="80"/>
      <c r="D6" s="81"/>
      <c r="E6" s="81"/>
      <c r="F6" s="81"/>
      <c r="G6" s="80"/>
      <c r="H6" s="61">
        <v>0</v>
      </c>
      <c r="I6" s="61"/>
      <c r="J6" s="61">
        <v>0</v>
      </c>
      <c r="K6" s="61">
        <v>0</v>
      </c>
      <c r="L6" s="61">
        <v>0</v>
      </c>
      <c r="M6" s="61">
        <v>0</v>
      </c>
      <c r="N6" s="61">
        <v>0</v>
      </c>
      <c r="O6" s="61">
        <v>0</v>
      </c>
      <c r="P6" s="61">
        <v>0</v>
      </c>
      <c r="Q6" s="61">
        <v>0</v>
      </c>
      <c r="R6" s="61">
        <v>0</v>
      </c>
      <c r="S6" s="61">
        <v>0</v>
      </c>
    </row>
    <row r="7" spans="1:19" s="10" customFormat="1" ht="14.5" x14ac:dyDescent="0.25">
      <c r="A7" s="68">
        <v>7</v>
      </c>
      <c r="B7" s="78" t="s">
        <v>27</v>
      </c>
      <c r="C7" s="80"/>
      <c r="D7" s="81"/>
      <c r="E7" s="81"/>
      <c r="F7" s="81"/>
      <c r="G7" s="80"/>
      <c r="H7" s="61">
        <v>0</v>
      </c>
      <c r="I7" s="61"/>
      <c r="J7" s="61">
        <v>0</v>
      </c>
      <c r="K7" s="61">
        <v>0</v>
      </c>
      <c r="L7" s="61">
        <v>0</v>
      </c>
      <c r="M7" s="61">
        <v>0</v>
      </c>
      <c r="N7" s="61">
        <v>0</v>
      </c>
      <c r="O7" s="61">
        <v>0</v>
      </c>
      <c r="P7" s="61">
        <v>0</v>
      </c>
      <c r="Q7" s="61">
        <v>0</v>
      </c>
      <c r="R7" s="61">
        <v>0</v>
      </c>
      <c r="S7" s="61">
        <v>0</v>
      </c>
    </row>
    <row r="8" spans="1:19" s="10" customFormat="1" ht="14.5" x14ac:dyDescent="0.25">
      <c r="A8" s="68">
        <v>47</v>
      </c>
      <c r="B8" s="78" t="s">
        <v>28</v>
      </c>
      <c r="C8" s="80"/>
      <c r="D8" s="81"/>
      <c r="E8" s="81"/>
      <c r="F8" s="81"/>
      <c r="G8" s="80"/>
      <c r="H8" s="61">
        <v>0</v>
      </c>
      <c r="I8" s="61"/>
      <c r="J8" s="61">
        <v>0</v>
      </c>
      <c r="K8" s="61">
        <v>0</v>
      </c>
      <c r="L8" s="61">
        <v>0</v>
      </c>
      <c r="M8" s="61">
        <v>0</v>
      </c>
      <c r="N8" s="61">
        <v>0</v>
      </c>
      <c r="O8" s="61">
        <v>0</v>
      </c>
      <c r="P8" s="61">
        <v>0</v>
      </c>
      <c r="Q8" s="61">
        <v>0</v>
      </c>
      <c r="R8" s="61">
        <v>0</v>
      </c>
      <c r="S8" s="61">
        <v>0</v>
      </c>
    </row>
    <row r="9" spans="1:19" s="10" customFormat="1" ht="14.5" x14ac:dyDescent="0.25">
      <c r="A9" s="68">
        <v>48</v>
      </c>
      <c r="B9" s="78" t="s">
        <v>29</v>
      </c>
      <c r="C9" s="80"/>
      <c r="D9" s="81"/>
      <c r="E9" s="81"/>
      <c r="F9" s="81"/>
      <c r="G9" s="80"/>
      <c r="H9" s="61">
        <v>0</v>
      </c>
      <c r="I9" s="61"/>
      <c r="J9" s="61">
        <v>0</v>
      </c>
      <c r="K9" s="61">
        <v>0</v>
      </c>
      <c r="L9" s="61">
        <v>0</v>
      </c>
      <c r="M9" s="61">
        <v>0</v>
      </c>
      <c r="N9" s="61">
        <v>0</v>
      </c>
      <c r="O9" s="61">
        <v>0</v>
      </c>
      <c r="P9" s="61">
        <v>0</v>
      </c>
      <c r="Q9" s="61">
        <v>0</v>
      </c>
      <c r="R9" s="61">
        <v>0</v>
      </c>
      <c r="S9" s="61">
        <v>0</v>
      </c>
    </row>
    <row r="10" spans="1:19" s="10" customFormat="1" ht="14.5" x14ac:dyDescent="0.25">
      <c r="A10" s="68">
        <v>90</v>
      </c>
      <c r="B10" s="78" t="s">
        <v>30</v>
      </c>
      <c r="C10" s="80"/>
      <c r="D10" s="81"/>
      <c r="E10" s="81"/>
      <c r="F10" s="81"/>
      <c r="G10" s="80"/>
      <c r="H10" s="61">
        <v>18633</v>
      </c>
      <c r="I10" s="61"/>
      <c r="J10" s="61">
        <v>1114</v>
      </c>
      <c r="K10" s="61">
        <v>630</v>
      </c>
      <c r="L10" s="61">
        <v>0</v>
      </c>
      <c r="M10" s="61">
        <v>529</v>
      </c>
      <c r="N10" s="61">
        <v>-903</v>
      </c>
      <c r="O10" s="61">
        <v>0</v>
      </c>
      <c r="P10" s="61">
        <v>-1927</v>
      </c>
      <c r="Q10" s="61">
        <v>-557</v>
      </c>
      <c r="R10" s="61">
        <v>17627</v>
      </c>
      <c r="S10" s="61">
        <v>17070</v>
      </c>
    </row>
    <row r="11" spans="1:19" s="10" customFormat="1" ht="14.5" x14ac:dyDescent="0.25">
      <c r="A11" s="68">
        <v>91</v>
      </c>
      <c r="B11" s="78" t="s">
        <v>31</v>
      </c>
      <c r="C11" s="80"/>
      <c r="D11" s="81"/>
      <c r="E11" s="81"/>
      <c r="F11" s="81"/>
      <c r="G11" s="80"/>
      <c r="H11" s="61">
        <v>13572</v>
      </c>
      <c r="I11" s="61"/>
      <c r="J11" s="61">
        <v>856</v>
      </c>
      <c r="K11" s="61">
        <v>484</v>
      </c>
      <c r="L11" s="61">
        <v>0</v>
      </c>
      <c r="M11" s="61">
        <v>405</v>
      </c>
      <c r="N11" s="61">
        <v>-693</v>
      </c>
      <c r="O11" s="61">
        <v>0</v>
      </c>
      <c r="P11" s="61">
        <v>-1480</v>
      </c>
      <c r="Q11" s="61">
        <v>-428</v>
      </c>
      <c r="R11" s="61">
        <v>13540</v>
      </c>
      <c r="S11" s="61">
        <v>13112</v>
      </c>
    </row>
    <row r="12" spans="1:19" s="10" customFormat="1" ht="14.5" x14ac:dyDescent="0.25">
      <c r="A12" s="68">
        <v>100</v>
      </c>
      <c r="B12" s="78" t="s">
        <v>32</v>
      </c>
      <c r="C12" s="80"/>
      <c r="D12" s="81"/>
      <c r="E12" s="81"/>
      <c r="F12" s="81"/>
      <c r="G12" s="80"/>
      <c r="H12" s="61">
        <v>399099</v>
      </c>
      <c r="I12" s="61"/>
      <c r="J12" s="61">
        <v>24947</v>
      </c>
      <c r="K12" s="61">
        <v>14102</v>
      </c>
      <c r="L12" s="61">
        <v>0</v>
      </c>
      <c r="M12" s="61">
        <v>11850</v>
      </c>
      <c r="N12" s="61">
        <v>-20218</v>
      </c>
      <c r="O12" s="61">
        <v>0</v>
      </c>
      <c r="P12" s="61">
        <v>-43170</v>
      </c>
      <c r="Q12" s="61">
        <v>-12489</v>
      </c>
      <c r="R12" s="61">
        <v>394814</v>
      </c>
      <c r="S12" s="61">
        <v>382325</v>
      </c>
    </row>
    <row r="13" spans="1:19" s="10" customFormat="1" ht="14.5" x14ac:dyDescent="0.25">
      <c r="A13" s="68">
        <v>101</v>
      </c>
      <c r="B13" s="78" t="s">
        <v>33</v>
      </c>
      <c r="C13" s="80"/>
      <c r="D13" s="81"/>
      <c r="E13" s="81"/>
      <c r="F13" s="81"/>
      <c r="G13" s="80"/>
      <c r="H13" s="61">
        <v>874200</v>
      </c>
      <c r="I13" s="61"/>
      <c r="J13" s="61">
        <v>55981</v>
      </c>
      <c r="K13" s="61">
        <v>31645</v>
      </c>
      <c r="L13" s="61">
        <v>0</v>
      </c>
      <c r="M13" s="61">
        <v>26591</v>
      </c>
      <c r="N13" s="61">
        <v>-45370</v>
      </c>
      <c r="O13" s="61">
        <v>0</v>
      </c>
      <c r="P13" s="61">
        <v>-96873</v>
      </c>
      <c r="Q13" s="61">
        <v>-28026</v>
      </c>
      <c r="R13" s="61">
        <v>885963</v>
      </c>
      <c r="S13" s="61">
        <v>857937</v>
      </c>
    </row>
    <row r="14" spans="1:19" s="10" customFormat="1" ht="14.5" x14ac:dyDescent="0.25">
      <c r="A14" s="68">
        <v>102</v>
      </c>
      <c r="B14" s="78" t="s">
        <v>34</v>
      </c>
      <c r="C14" s="80"/>
      <c r="D14" s="81"/>
      <c r="E14" s="81"/>
      <c r="F14" s="81"/>
      <c r="G14" s="80"/>
      <c r="H14" s="61">
        <v>0</v>
      </c>
      <c r="I14" s="61"/>
      <c r="J14" s="61">
        <v>0</v>
      </c>
      <c r="K14" s="61">
        <v>0</v>
      </c>
      <c r="L14" s="61">
        <v>0</v>
      </c>
      <c r="M14" s="61">
        <v>0</v>
      </c>
      <c r="N14" s="61">
        <v>0</v>
      </c>
      <c r="O14" s="61">
        <v>0</v>
      </c>
      <c r="P14" s="61">
        <v>0</v>
      </c>
      <c r="Q14" s="61">
        <v>0</v>
      </c>
      <c r="R14" s="61">
        <v>0</v>
      </c>
      <c r="S14" s="61">
        <v>0</v>
      </c>
    </row>
    <row r="15" spans="1:19" s="10" customFormat="1" ht="14.5" x14ac:dyDescent="0.25">
      <c r="A15" s="68">
        <v>103</v>
      </c>
      <c r="B15" s="78" t="s">
        <v>35</v>
      </c>
      <c r="C15" s="80"/>
      <c r="D15" s="81"/>
      <c r="E15" s="81"/>
      <c r="F15" s="81"/>
      <c r="G15" s="80"/>
      <c r="H15" s="61">
        <v>1393471</v>
      </c>
      <c r="I15" s="61"/>
      <c r="J15" s="61">
        <v>87529</v>
      </c>
      <c r="K15" s="61">
        <v>49479</v>
      </c>
      <c r="L15" s="61">
        <v>0</v>
      </c>
      <c r="M15" s="61">
        <v>41581</v>
      </c>
      <c r="N15" s="61">
        <v>-70939</v>
      </c>
      <c r="O15" s="61">
        <v>0</v>
      </c>
      <c r="P15" s="61">
        <v>-151467</v>
      </c>
      <c r="Q15" s="61">
        <v>-43817</v>
      </c>
      <c r="R15" s="61">
        <v>1385250</v>
      </c>
      <c r="S15" s="61">
        <v>1341433</v>
      </c>
    </row>
    <row r="16" spans="1:19" s="10" customFormat="1" ht="14.5" x14ac:dyDescent="0.25">
      <c r="A16" s="68">
        <v>107</v>
      </c>
      <c r="B16" s="78" t="s">
        <v>36</v>
      </c>
      <c r="C16" s="80"/>
      <c r="D16" s="81"/>
      <c r="E16" s="81"/>
      <c r="F16" s="81"/>
      <c r="G16" s="80"/>
      <c r="H16" s="61">
        <v>307705</v>
      </c>
      <c r="I16" s="61"/>
      <c r="J16" s="61">
        <v>13607</v>
      </c>
      <c r="K16" s="61">
        <v>7692</v>
      </c>
      <c r="L16" s="61">
        <v>0</v>
      </c>
      <c r="M16" s="61">
        <v>6462</v>
      </c>
      <c r="N16" s="61">
        <v>-11028</v>
      </c>
      <c r="O16" s="61">
        <v>0</v>
      </c>
      <c r="P16" s="61">
        <v>-23547</v>
      </c>
      <c r="Q16" s="61">
        <v>-6814</v>
      </c>
      <c r="R16" s="61">
        <v>215353</v>
      </c>
      <c r="S16" s="61">
        <v>208539</v>
      </c>
    </row>
    <row r="17" spans="1:19" s="10" customFormat="1" ht="14.5" x14ac:dyDescent="0.25">
      <c r="A17" s="68">
        <v>109</v>
      </c>
      <c r="B17" s="78" t="s">
        <v>37</v>
      </c>
      <c r="C17" s="80"/>
      <c r="D17" s="81"/>
      <c r="E17" s="81"/>
      <c r="F17" s="81"/>
      <c r="G17" s="80"/>
      <c r="H17" s="61">
        <v>99746</v>
      </c>
      <c r="I17" s="61"/>
      <c r="J17" s="61">
        <v>7102</v>
      </c>
      <c r="K17" s="61">
        <v>4015</v>
      </c>
      <c r="L17" s="61">
        <v>0</v>
      </c>
      <c r="M17" s="61">
        <v>3375</v>
      </c>
      <c r="N17" s="61">
        <v>-5756</v>
      </c>
      <c r="O17" s="61">
        <v>0</v>
      </c>
      <c r="P17" s="61">
        <v>-12290</v>
      </c>
      <c r="Q17" s="61">
        <v>-3554</v>
      </c>
      <c r="R17" s="61">
        <v>112400</v>
      </c>
      <c r="S17" s="61">
        <v>108846</v>
      </c>
    </row>
    <row r="18" spans="1:19" s="10" customFormat="1" ht="14.5" x14ac:dyDescent="0.25">
      <c r="A18" s="68">
        <v>110</v>
      </c>
      <c r="B18" s="78" t="s">
        <v>38</v>
      </c>
      <c r="C18" s="80"/>
      <c r="D18" s="81"/>
      <c r="E18" s="81"/>
      <c r="F18" s="81"/>
      <c r="G18" s="80"/>
      <c r="H18" s="61">
        <v>126303</v>
      </c>
      <c r="I18" s="61"/>
      <c r="J18" s="61">
        <v>8112</v>
      </c>
      <c r="K18" s="61">
        <v>4586</v>
      </c>
      <c r="L18" s="61">
        <v>0</v>
      </c>
      <c r="M18" s="61">
        <v>3857</v>
      </c>
      <c r="N18" s="61">
        <v>-6575</v>
      </c>
      <c r="O18" s="61">
        <v>0</v>
      </c>
      <c r="P18" s="61">
        <v>-14038</v>
      </c>
      <c r="Q18" s="61">
        <v>-4058</v>
      </c>
      <c r="R18" s="61">
        <v>128387</v>
      </c>
      <c r="S18" s="61">
        <v>124329</v>
      </c>
    </row>
    <row r="19" spans="1:19" s="10" customFormat="1" ht="14.5" x14ac:dyDescent="0.25">
      <c r="A19" s="68">
        <v>111</v>
      </c>
      <c r="B19" s="78" t="s">
        <v>39</v>
      </c>
      <c r="C19" s="80"/>
      <c r="D19" s="81"/>
      <c r="E19" s="81"/>
      <c r="F19" s="81"/>
      <c r="G19" s="80"/>
      <c r="H19" s="61">
        <v>1178192</v>
      </c>
      <c r="I19" s="61"/>
      <c r="J19" s="61">
        <v>77222</v>
      </c>
      <c r="K19" s="61">
        <v>43652</v>
      </c>
      <c r="L19" s="61">
        <v>0</v>
      </c>
      <c r="M19" s="61">
        <v>36684</v>
      </c>
      <c r="N19" s="61">
        <v>-62585</v>
      </c>
      <c r="O19" s="61">
        <v>0</v>
      </c>
      <c r="P19" s="61">
        <v>-133631</v>
      </c>
      <c r="Q19" s="61">
        <v>-38658</v>
      </c>
      <c r="R19" s="61">
        <v>1222131</v>
      </c>
      <c r="S19" s="61">
        <v>1183473</v>
      </c>
    </row>
    <row r="20" spans="1:19" s="10" customFormat="1" ht="14.5" x14ac:dyDescent="0.25">
      <c r="A20" s="68">
        <v>112</v>
      </c>
      <c r="B20" s="78" t="s">
        <v>40</v>
      </c>
      <c r="C20" s="80"/>
      <c r="D20" s="81"/>
      <c r="E20" s="81"/>
      <c r="F20" s="81"/>
      <c r="G20" s="80"/>
      <c r="H20" s="61">
        <v>11411</v>
      </c>
      <c r="I20" s="61"/>
      <c r="J20" s="61">
        <v>720</v>
      </c>
      <c r="K20" s="61">
        <v>407</v>
      </c>
      <c r="L20" s="61">
        <v>0</v>
      </c>
      <c r="M20" s="61">
        <v>342</v>
      </c>
      <c r="N20" s="61">
        <v>-583</v>
      </c>
      <c r="O20" s="61">
        <v>0</v>
      </c>
      <c r="P20" s="61">
        <v>-1245</v>
      </c>
      <c r="Q20" s="61">
        <v>-359</v>
      </c>
      <c r="R20" s="61">
        <v>11387</v>
      </c>
      <c r="S20" s="61">
        <v>11028</v>
      </c>
    </row>
    <row r="21" spans="1:19" s="10" customFormat="1" ht="14.5" x14ac:dyDescent="0.25">
      <c r="A21" s="68">
        <v>113</v>
      </c>
      <c r="B21" s="78" t="s">
        <v>41</v>
      </c>
      <c r="C21" s="80"/>
      <c r="D21" s="81"/>
      <c r="E21" s="81"/>
      <c r="F21" s="81"/>
      <c r="G21" s="80"/>
      <c r="H21" s="61">
        <v>818030</v>
      </c>
      <c r="I21" s="61"/>
      <c r="J21" s="61">
        <v>53587</v>
      </c>
      <c r="K21" s="61">
        <v>30292</v>
      </c>
      <c r="L21" s="61">
        <v>0</v>
      </c>
      <c r="M21" s="61">
        <v>25454</v>
      </c>
      <c r="N21" s="61">
        <v>-43430</v>
      </c>
      <c r="O21" s="61">
        <v>0</v>
      </c>
      <c r="P21" s="61">
        <v>-92731</v>
      </c>
      <c r="Q21" s="61">
        <v>-26828</v>
      </c>
      <c r="R21" s="61">
        <v>848081</v>
      </c>
      <c r="S21" s="61">
        <v>821253</v>
      </c>
    </row>
    <row r="22" spans="1:19" s="10" customFormat="1" ht="14.5" x14ac:dyDescent="0.25">
      <c r="A22" s="68">
        <v>114</v>
      </c>
      <c r="B22" s="78" t="s">
        <v>42</v>
      </c>
      <c r="C22" s="80"/>
      <c r="D22" s="81"/>
      <c r="E22" s="81"/>
      <c r="F22" s="81"/>
      <c r="G22" s="80"/>
      <c r="H22" s="61">
        <v>3663514</v>
      </c>
      <c r="I22" s="61"/>
      <c r="J22" s="61">
        <v>235394</v>
      </c>
      <c r="K22" s="61">
        <v>133065</v>
      </c>
      <c r="L22" s="61">
        <v>0</v>
      </c>
      <c r="M22" s="61">
        <v>111819</v>
      </c>
      <c r="N22" s="61">
        <v>-190778</v>
      </c>
      <c r="O22" s="61">
        <v>0</v>
      </c>
      <c r="P22" s="61">
        <v>-407345</v>
      </c>
      <c r="Q22" s="61">
        <v>-117845</v>
      </c>
      <c r="R22" s="61">
        <v>3725408</v>
      </c>
      <c r="S22" s="61">
        <v>3607563</v>
      </c>
    </row>
    <row r="23" spans="1:19" s="10" customFormat="1" ht="14.5" x14ac:dyDescent="0.25">
      <c r="A23" s="68">
        <v>115</v>
      </c>
      <c r="B23" s="78" t="s">
        <v>43</v>
      </c>
      <c r="C23" s="80"/>
      <c r="D23" s="81"/>
      <c r="E23" s="81"/>
      <c r="F23" s="81"/>
      <c r="G23" s="80"/>
      <c r="H23" s="61">
        <v>2522781</v>
      </c>
      <c r="I23" s="61"/>
      <c r="J23" s="61">
        <v>155870</v>
      </c>
      <c r="K23" s="61">
        <v>88111</v>
      </c>
      <c r="L23" s="61">
        <v>0</v>
      </c>
      <c r="M23" s="61">
        <v>74043</v>
      </c>
      <c r="N23" s="61">
        <v>-126327</v>
      </c>
      <c r="O23" s="61">
        <v>0</v>
      </c>
      <c r="P23" s="61">
        <v>-269730</v>
      </c>
      <c r="Q23" s="61">
        <v>-78033</v>
      </c>
      <c r="R23" s="61">
        <v>2466834</v>
      </c>
      <c r="S23" s="61">
        <v>2388801</v>
      </c>
    </row>
    <row r="24" spans="1:19" s="10" customFormat="1" ht="14.5" x14ac:dyDescent="0.25">
      <c r="A24" s="68">
        <v>116</v>
      </c>
      <c r="B24" s="78" t="s">
        <v>44</v>
      </c>
      <c r="C24" s="80"/>
      <c r="D24" s="81"/>
      <c r="E24" s="81"/>
      <c r="F24" s="81"/>
      <c r="G24" s="80"/>
      <c r="H24" s="61">
        <v>599970</v>
      </c>
      <c r="I24" s="61"/>
      <c r="J24" s="61">
        <v>39071</v>
      </c>
      <c r="K24" s="61">
        <v>22086</v>
      </c>
      <c r="L24" s="61">
        <v>0</v>
      </c>
      <c r="M24" s="61">
        <v>18561</v>
      </c>
      <c r="N24" s="61">
        <v>-31666</v>
      </c>
      <c r="O24" s="61">
        <v>0</v>
      </c>
      <c r="P24" s="61">
        <v>-67612</v>
      </c>
      <c r="Q24" s="61">
        <v>-19560</v>
      </c>
      <c r="R24" s="61">
        <v>618351</v>
      </c>
      <c r="S24" s="61">
        <v>598791</v>
      </c>
    </row>
    <row r="25" spans="1:19" s="10" customFormat="1" ht="14.5" x14ac:dyDescent="0.25">
      <c r="A25" s="68">
        <v>117</v>
      </c>
      <c r="B25" s="78" t="s">
        <v>45</v>
      </c>
      <c r="C25" s="80"/>
      <c r="D25" s="81"/>
      <c r="E25" s="81"/>
      <c r="F25" s="81"/>
      <c r="G25" s="80"/>
      <c r="H25" s="61">
        <v>344032</v>
      </c>
      <c r="I25" s="61"/>
      <c r="J25" s="61">
        <v>20629</v>
      </c>
      <c r="K25" s="61">
        <v>11661</v>
      </c>
      <c r="L25" s="61">
        <v>0</v>
      </c>
      <c r="M25" s="61">
        <v>9797</v>
      </c>
      <c r="N25" s="61">
        <v>-16719</v>
      </c>
      <c r="O25" s="61">
        <v>0</v>
      </c>
      <c r="P25" s="61">
        <v>-35698</v>
      </c>
      <c r="Q25" s="61">
        <v>-10330</v>
      </c>
      <c r="R25" s="61">
        <v>326477</v>
      </c>
      <c r="S25" s="61">
        <v>316147</v>
      </c>
    </row>
    <row r="26" spans="1:19" s="10" customFormat="1" ht="14.5" x14ac:dyDescent="0.25">
      <c r="A26" s="68">
        <v>119</v>
      </c>
      <c r="B26" s="78" t="s">
        <v>46</v>
      </c>
      <c r="C26" s="80"/>
      <c r="D26" s="81"/>
      <c r="E26" s="81"/>
      <c r="F26" s="81"/>
      <c r="G26" s="80"/>
      <c r="H26" s="61">
        <v>12143</v>
      </c>
      <c r="I26" s="61"/>
      <c r="J26" s="61">
        <v>859</v>
      </c>
      <c r="K26" s="61">
        <v>486</v>
      </c>
      <c r="L26" s="61">
        <v>0</v>
      </c>
      <c r="M26" s="61">
        <v>409</v>
      </c>
      <c r="N26" s="61">
        <v>-696</v>
      </c>
      <c r="O26" s="61">
        <v>0</v>
      </c>
      <c r="P26" s="61">
        <v>-1487</v>
      </c>
      <c r="Q26" s="61">
        <v>-429</v>
      </c>
      <c r="R26" s="61">
        <v>13601</v>
      </c>
      <c r="S26" s="61">
        <v>13172</v>
      </c>
    </row>
    <row r="27" spans="1:19" s="10" customFormat="1" ht="14.5" x14ac:dyDescent="0.25">
      <c r="A27" s="68">
        <v>121</v>
      </c>
      <c r="B27" s="78" t="s">
        <v>47</v>
      </c>
      <c r="C27" s="80"/>
      <c r="D27" s="81"/>
      <c r="E27" s="81"/>
      <c r="F27" s="81"/>
      <c r="G27" s="80"/>
      <c r="H27" s="61">
        <v>172436</v>
      </c>
      <c r="I27" s="61"/>
      <c r="J27" s="61">
        <v>12411</v>
      </c>
      <c r="K27" s="61">
        <v>7016</v>
      </c>
      <c r="L27" s="61">
        <v>0</v>
      </c>
      <c r="M27" s="61">
        <v>5894</v>
      </c>
      <c r="N27" s="61">
        <v>-10058</v>
      </c>
      <c r="O27" s="61">
        <v>0</v>
      </c>
      <c r="P27" s="61">
        <v>-21477</v>
      </c>
      <c r="Q27" s="61">
        <v>-6214</v>
      </c>
      <c r="R27" s="61">
        <v>196416</v>
      </c>
      <c r="S27" s="61">
        <v>190202</v>
      </c>
    </row>
    <row r="28" spans="1:19" s="10" customFormat="1" ht="14.5" x14ac:dyDescent="0.25">
      <c r="A28" s="68">
        <v>122</v>
      </c>
      <c r="B28" s="78" t="s">
        <v>48</v>
      </c>
      <c r="C28" s="80"/>
      <c r="D28" s="81"/>
      <c r="E28" s="81"/>
      <c r="F28" s="81"/>
      <c r="G28" s="80"/>
      <c r="H28" s="61">
        <v>183136</v>
      </c>
      <c r="I28" s="61"/>
      <c r="J28" s="61">
        <v>11440</v>
      </c>
      <c r="K28" s="61">
        <v>6467</v>
      </c>
      <c r="L28" s="61">
        <v>0</v>
      </c>
      <c r="M28" s="61">
        <v>5437</v>
      </c>
      <c r="N28" s="61">
        <v>-9272</v>
      </c>
      <c r="O28" s="61">
        <v>0</v>
      </c>
      <c r="P28" s="61">
        <v>-19797</v>
      </c>
      <c r="Q28" s="61">
        <v>-5725</v>
      </c>
      <c r="R28" s="61">
        <v>181053</v>
      </c>
      <c r="S28" s="61">
        <v>175328</v>
      </c>
    </row>
    <row r="29" spans="1:19" s="10" customFormat="1" ht="14.5" x14ac:dyDescent="0.25">
      <c r="A29" s="68">
        <v>123</v>
      </c>
      <c r="B29" s="78" t="s">
        <v>49</v>
      </c>
      <c r="C29" s="80"/>
      <c r="D29" s="81"/>
      <c r="E29" s="81"/>
      <c r="F29" s="81"/>
      <c r="G29" s="80"/>
      <c r="H29" s="61">
        <v>993415</v>
      </c>
      <c r="I29" s="61"/>
      <c r="J29" s="61">
        <v>65882</v>
      </c>
      <c r="K29" s="61">
        <v>37242</v>
      </c>
      <c r="L29" s="61">
        <v>0</v>
      </c>
      <c r="M29" s="61">
        <v>31299</v>
      </c>
      <c r="N29" s="61">
        <v>-53395</v>
      </c>
      <c r="O29" s="61">
        <v>0</v>
      </c>
      <c r="P29" s="61">
        <v>-114008</v>
      </c>
      <c r="Q29" s="61">
        <v>-32980</v>
      </c>
      <c r="R29" s="61">
        <v>1042673</v>
      </c>
      <c r="S29" s="61">
        <v>1009693</v>
      </c>
    </row>
    <row r="30" spans="1:19" s="10" customFormat="1" ht="14.5" x14ac:dyDescent="0.25">
      <c r="A30" s="68">
        <v>124</v>
      </c>
      <c r="B30" s="78" t="s">
        <v>50</v>
      </c>
      <c r="C30" s="80"/>
      <c r="D30" s="81"/>
      <c r="E30" s="81"/>
      <c r="F30" s="81"/>
      <c r="G30" s="80"/>
      <c r="H30" s="61">
        <v>0</v>
      </c>
      <c r="I30" s="61"/>
      <c r="J30" s="61">
        <v>0</v>
      </c>
      <c r="K30" s="61">
        <v>0</v>
      </c>
      <c r="L30" s="61">
        <v>0</v>
      </c>
      <c r="M30" s="61">
        <v>0</v>
      </c>
      <c r="N30" s="61">
        <v>0</v>
      </c>
      <c r="O30" s="61">
        <v>0</v>
      </c>
      <c r="P30" s="61">
        <v>0</v>
      </c>
      <c r="Q30" s="61">
        <v>0</v>
      </c>
      <c r="R30" s="61">
        <v>0</v>
      </c>
      <c r="S30" s="61">
        <v>0</v>
      </c>
    </row>
    <row r="31" spans="1:19" s="10" customFormat="1" ht="14.5" x14ac:dyDescent="0.25">
      <c r="A31" s="68">
        <v>125</v>
      </c>
      <c r="B31" s="78" t="s">
        <v>51</v>
      </c>
      <c r="C31" s="80"/>
      <c r="D31" s="81"/>
      <c r="E31" s="81"/>
      <c r="F31" s="81"/>
      <c r="G31" s="80"/>
      <c r="H31" s="61">
        <v>401712</v>
      </c>
      <c r="I31" s="61"/>
      <c r="J31" s="61">
        <v>27766</v>
      </c>
      <c r="K31" s="61">
        <v>15695</v>
      </c>
      <c r="L31" s="61">
        <v>0</v>
      </c>
      <c r="M31" s="61">
        <v>13190</v>
      </c>
      <c r="N31" s="61">
        <v>-22503</v>
      </c>
      <c r="O31" s="61">
        <v>0</v>
      </c>
      <c r="P31" s="61">
        <v>-48048</v>
      </c>
      <c r="Q31" s="61">
        <v>-13900</v>
      </c>
      <c r="R31" s="61">
        <v>439424</v>
      </c>
      <c r="S31" s="61">
        <v>425524</v>
      </c>
    </row>
    <row r="32" spans="1:19" s="10" customFormat="1" ht="14.5" x14ac:dyDescent="0.25">
      <c r="A32" s="68">
        <v>126</v>
      </c>
      <c r="B32" s="78" t="s">
        <v>52</v>
      </c>
      <c r="C32" s="80"/>
      <c r="D32" s="81"/>
      <c r="E32" s="81"/>
      <c r="F32" s="81"/>
      <c r="G32" s="80"/>
      <c r="H32" s="61">
        <v>0</v>
      </c>
      <c r="I32" s="61"/>
      <c r="J32" s="61">
        <v>0</v>
      </c>
      <c r="K32" s="61">
        <v>0</v>
      </c>
      <c r="L32" s="61">
        <v>0</v>
      </c>
      <c r="M32" s="61">
        <v>0</v>
      </c>
      <c r="N32" s="61">
        <v>0</v>
      </c>
      <c r="O32" s="61">
        <v>0</v>
      </c>
      <c r="P32" s="61">
        <v>0</v>
      </c>
      <c r="Q32" s="61">
        <v>0</v>
      </c>
      <c r="R32" s="61">
        <v>0</v>
      </c>
      <c r="S32" s="61">
        <v>0</v>
      </c>
    </row>
    <row r="33" spans="1:19" s="10" customFormat="1" ht="14.5" x14ac:dyDescent="0.25">
      <c r="A33" s="68">
        <v>127</v>
      </c>
      <c r="B33" s="78" t="s">
        <v>53</v>
      </c>
      <c r="C33" s="80"/>
      <c r="D33" s="81"/>
      <c r="E33" s="81"/>
      <c r="F33" s="81"/>
      <c r="G33" s="80"/>
      <c r="H33" s="61">
        <v>597804</v>
      </c>
      <c r="I33" s="61"/>
      <c r="J33" s="61">
        <v>40288</v>
      </c>
      <c r="K33" s="61">
        <v>22774</v>
      </c>
      <c r="L33" s="61">
        <v>0</v>
      </c>
      <c r="M33" s="61">
        <v>19138</v>
      </c>
      <c r="N33" s="61">
        <v>-32652</v>
      </c>
      <c r="O33" s="61">
        <v>0</v>
      </c>
      <c r="P33" s="61">
        <v>-69717</v>
      </c>
      <c r="Q33" s="61">
        <v>-20169</v>
      </c>
      <c r="R33" s="61">
        <v>637606</v>
      </c>
      <c r="S33" s="61">
        <v>617437</v>
      </c>
    </row>
    <row r="34" spans="1:19" s="10" customFormat="1" ht="14.5" x14ac:dyDescent="0.25">
      <c r="A34" s="68">
        <v>128</v>
      </c>
      <c r="B34" s="78" t="s">
        <v>54</v>
      </c>
      <c r="C34" s="80"/>
      <c r="D34" s="81"/>
      <c r="E34" s="81"/>
      <c r="F34" s="81"/>
      <c r="G34" s="80"/>
      <c r="H34" s="61">
        <v>845228</v>
      </c>
      <c r="I34" s="61"/>
      <c r="J34" s="61">
        <v>51600</v>
      </c>
      <c r="K34" s="61">
        <v>29169</v>
      </c>
      <c r="L34" s="61">
        <v>0</v>
      </c>
      <c r="M34" s="61">
        <v>24514</v>
      </c>
      <c r="N34" s="61">
        <v>-41820</v>
      </c>
      <c r="O34" s="61">
        <v>0</v>
      </c>
      <c r="P34" s="61">
        <v>-89292</v>
      </c>
      <c r="Q34" s="61">
        <v>-25829</v>
      </c>
      <c r="R34" s="61">
        <v>816629</v>
      </c>
      <c r="S34" s="61">
        <v>790800</v>
      </c>
    </row>
    <row r="35" spans="1:19" s="10" customFormat="1" ht="14.5" x14ac:dyDescent="0.25">
      <c r="A35" s="68">
        <v>129</v>
      </c>
      <c r="B35" s="78" t="s">
        <v>55</v>
      </c>
      <c r="C35" s="80"/>
      <c r="D35" s="81"/>
      <c r="E35" s="81"/>
      <c r="F35" s="81"/>
      <c r="G35" s="80"/>
      <c r="H35" s="61">
        <v>418024</v>
      </c>
      <c r="I35" s="61"/>
      <c r="J35" s="61">
        <v>25454</v>
      </c>
      <c r="K35" s="61">
        <v>14389</v>
      </c>
      <c r="L35" s="61">
        <v>0</v>
      </c>
      <c r="M35" s="61">
        <v>12091</v>
      </c>
      <c r="N35" s="61">
        <v>-20629</v>
      </c>
      <c r="O35" s="61">
        <v>0</v>
      </c>
      <c r="P35" s="61">
        <v>-44047</v>
      </c>
      <c r="Q35" s="61">
        <v>-12742</v>
      </c>
      <c r="R35" s="61">
        <v>402837</v>
      </c>
      <c r="S35" s="61">
        <v>390095</v>
      </c>
    </row>
    <row r="36" spans="1:19" s="10" customFormat="1" ht="14.5" x14ac:dyDescent="0.25">
      <c r="A36" s="68">
        <v>131</v>
      </c>
      <c r="B36" s="78" t="s">
        <v>56</v>
      </c>
      <c r="C36" s="80"/>
      <c r="D36" s="81"/>
      <c r="E36" s="81"/>
      <c r="F36" s="81"/>
      <c r="G36" s="80"/>
      <c r="H36" s="61">
        <v>0</v>
      </c>
      <c r="I36" s="61"/>
      <c r="J36" s="61">
        <v>0</v>
      </c>
      <c r="K36" s="61">
        <v>0</v>
      </c>
      <c r="L36" s="61">
        <v>0</v>
      </c>
      <c r="M36" s="61">
        <v>0</v>
      </c>
      <c r="N36" s="61">
        <v>0</v>
      </c>
      <c r="O36" s="61">
        <v>0</v>
      </c>
      <c r="P36" s="61">
        <v>0</v>
      </c>
      <c r="Q36" s="61">
        <v>0</v>
      </c>
      <c r="R36" s="61">
        <v>0</v>
      </c>
      <c r="S36" s="61">
        <v>0</v>
      </c>
    </row>
    <row r="37" spans="1:19" s="10" customFormat="1" ht="14.5" x14ac:dyDescent="0.25">
      <c r="A37" s="68">
        <v>132</v>
      </c>
      <c r="B37" s="78" t="s">
        <v>57</v>
      </c>
      <c r="C37" s="80"/>
      <c r="D37" s="81"/>
      <c r="E37" s="81"/>
      <c r="F37" s="81"/>
      <c r="G37" s="80"/>
      <c r="H37" s="61">
        <v>215603</v>
      </c>
      <c r="I37" s="61"/>
      <c r="J37" s="61">
        <v>15144</v>
      </c>
      <c r="K37" s="61">
        <v>8561</v>
      </c>
      <c r="L37" s="61">
        <v>0</v>
      </c>
      <c r="M37" s="61">
        <v>7195</v>
      </c>
      <c r="N37" s="61">
        <v>-12274</v>
      </c>
      <c r="O37" s="61">
        <v>0</v>
      </c>
      <c r="P37" s="61">
        <v>-26207</v>
      </c>
      <c r="Q37" s="61">
        <v>-7581</v>
      </c>
      <c r="R37" s="61">
        <v>239674</v>
      </c>
      <c r="S37" s="61">
        <v>232093</v>
      </c>
    </row>
    <row r="38" spans="1:19" s="10" customFormat="1" ht="14.5" x14ac:dyDescent="0.25">
      <c r="A38" s="68">
        <v>133</v>
      </c>
      <c r="B38" s="78" t="s">
        <v>58</v>
      </c>
      <c r="C38" s="80"/>
      <c r="D38" s="81"/>
      <c r="E38" s="81"/>
      <c r="F38" s="81"/>
      <c r="G38" s="80"/>
      <c r="H38" s="61">
        <v>457354</v>
      </c>
      <c r="I38" s="61"/>
      <c r="J38" s="61">
        <v>28268</v>
      </c>
      <c r="K38" s="61">
        <v>15980</v>
      </c>
      <c r="L38" s="61">
        <v>0</v>
      </c>
      <c r="M38" s="61">
        <v>13424</v>
      </c>
      <c r="N38" s="61">
        <v>-22910</v>
      </c>
      <c r="O38" s="61">
        <v>0</v>
      </c>
      <c r="P38" s="61">
        <v>-48917</v>
      </c>
      <c r="Q38" s="61">
        <v>-14155</v>
      </c>
      <c r="R38" s="61">
        <v>447378</v>
      </c>
      <c r="S38" s="61">
        <v>433223</v>
      </c>
    </row>
    <row r="39" spans="1:19" s="10" customFormat="1" ht="14.5" x14ac:dyDescent="0.25">
      <c r="A39" s="68">
        <v>135</v>
      </c>
      <c r="B39" s="78" t="s">
        <v>59</v>
      </c>
      <c r="C39" s="80"/>
      <c r="D39" s="81"/>
      <c r="E39" s="81"/>
      <c r="F39" s="81"/>
      <c r="G39" s="80"/>
      <c r="H39" s="61">
        <v>0</v>
      </c>
      <c r="I39" s="61"/>
      <c r="J39" s="61">
        <v>0</v>
      </c>
      <c r="K39" s="61">
        <v>0</v>
      </c>
      <c r="L39" s="61">
        <v>0</v>
      </c>
      <c r="M39" s="61">
        <v>0</v>
      </c>
      <c r="N39" s="61">
        <v>0</v>
      </c>
      <c r="O39" s="61">
        <v>0</v>
      </c>
      <c r="P39" s="61">
        <v>0</v>
      </c>
      <c r="Q39" s="61">
        <v>0</v>
      </c>
      <c r="R39" s="61">
        <v>0</v>
      </c>
      <c r="S39" s="61">
        <v>0</v>
      </c>
    </row>
    <row r="40" spans="1:19" s="10" customFormat="1" ht="14.5" x14ac:dyDescent="0.25">
      <c r="A40" s="68">
        <v>136</v>
      </c>
      <c r="B40" s="78" t="s">
        <v>60</v>
      </c>
      <c r="C40" s="80"/>
      <c r="D40" s="81"/>
      <c r="E40" s="81"/>
      <c r="F40" s="81"/>
      <c r="G40" s="80"/>
      <c r="H40" s="61">
        <v>930004</v>
      </c>
      <c r="I40" s="61"/>
      <c r="J40" s="61">
        <v>63177</v>
      </c>
      <c r="K40" s="61">
        <v>35713</v>
      </c>
      <c r="L40" s="61">
        <v>0</v>
      </c>
      <c r="M40" s="61">
        <v>30009</v>
      </c>
      <c r="N40" s="61">
        <v>-51203</v>
      </c>
      <c r="O40" s="61">
        <v>0</v>
      </c>
      <c r="P40" s="61">
        <v>-109327</v>
      </c>
      <c r="Q40" s="61">
        <v>-31631</v>
      </c>
      <c r="R40" s="61">
        <v>999858</v>
      </c>
      <c r="S40" s="61">
        <v>968227</v>
      </c>
    </row>
    <row r="41" spans="1:19" s="10" customFormat="1" ht="14.5" x14ac:dyDescent="0.25">
      <c r="A41" s="68">
        <v>137</v>
      </c>
      <c r="B41" s="78" t="s">
        <v>61</v>
      </c>
      <c r="C41" s="80"/>
      <c r="D41" s="81"/>
      <c r="E41" s="81"/>
      <c r="F41" s="81"/>
      <c r="G41" s="80"/>
      <c r="H41" s="61">
        <v>0</v>
      </c>
      <c r="I41" s="61"/>
      <c r="J41" s="61">
        <v>0</v>
      </c>
      <c r="K41" s="61">
        <v>0</v>
      </c>
      <c r="L41" s="61">
        <v>0</v>
      </c>
      <c r="M41" s="61">
        <v>0</v>
      </c>
      <c r="N41" s="61">
        <v>0</v>
      </c>
      <c r="O41" s="61">
        <v>0</v>
      </c>
      <c r="P41" s="61">
        <v>0</v>
      </c>
      <c r="Q41" s="61">
        <v>0</v>
      </c>
      <c r="R41" s="61">
        <v>0</v>
      </c>
      <c r="S41" s="61">
        <v>0</v>
      </c>
    </row>
    <row r="42" spans="1:19" s="10" customFormat="1" ht="14.5" x14ac:dyDescent="0.25">
      <c r="A42" s="68">
        <v>138</v>
      </c>
      <c r="B42" s="78" t="s">
        <v>62</v>
      </c>
      <c r="C42" s="80"/>
      <c r="D42" s="81"/>
      <c r="E42" s="81"/>
      <c r="F42" s="81"/>
      <c r="G42" s="80"/>
      <c r="H42" s="61">
        <v>0</v>
      </c>
      <c r="I42" s="61"/>
      <c r="J42" s="61">
        <v>0</v>
      </c>
      <c r="K42" s="61">
        <v>0</v>
      </c>
      <c r="L42" s="61">
        <v>0</v>
      </c>
      <c r="M42" s="61">
        <v>0</v>
      </c>
      <c r="N42" s="61">
        <v>0</v>
      </c>
      <c r="O42" s="61">
        <v>0</v>
      </c>
      <c r="P42" s="61">
        <v>0</v>
      </c>
      <c r="Q42" s="61">
        <v>0</v>
      </c>
      <c r="R42" s="61">
        <v>0</v>
      </c>
      <c r="S42" s="61">
        <v>0</v>
      </c>
    </row>
    <row r="43" spans="1:19" s="10" customFormat="1" ht="14.5" x14ac:dyDescent="0.25">
      <c r="A43" s="68">
        <v>140</v>
      </c>
      <c r="B43" s="78" t="s">
        <v>63</v>
      </c>
      <c r="C43" s="80"/>
      <c r="D43" s="81"/>
      <c r="E43" s="81"/>
      <c r="F43" s="81"/>
      <c r="G43" s="80"/>
      <c r="H43" s="61">
        <v>565270</v>
      </c>
      <c r="I43" s="61"/>
      <c r="J43" s="61">
        <v>39103</v>
      </c>
      <c r="K43" s="61">
        <v>22105</v>
      </c>
      <c r="L43" s="61">
        <v>0</v>
      </c>
      <c r="M43" s="61">
        <v>18573</v>
      </c>
      <c r="N43" s="61">
        <v>-31692</v>
      </c>
      <c r="O43" s="61">
        <v>0</v>
      </c>
      <c r="P43" s="61">
        <v>-67668</v>
      </c>
      <c r="Q43" s="61">
        <v>-19579</v>
      </c>
      <c r="R43" s="61">
        <v>618862</v>
      </c>
      <c r="S43" s="61">
        <v>599283</v>
      </c>
    </row>
    <row r="44" spans="1:19" s="10" customFormat="1" ht="14.5" x14ac:dyDescent="0.25">
      <c r="A44" s="68">
        <v>141</v>
      </c>
      <c r="B44" s="78" t="s">
        <v>64</v>
      </c>
      <c r="C44" s="80"/>
      <c r="D44" s="81"/>
      <c r="E44" s="81"/>
      <c r="F44" s="81"/>
      <c r="G44" s="80"/>
      <c r="H44" s="61">
        <v>1708998</v>
      </c>
      <c r="I44" s="61"/>
      <c r="J44" s="61">
        <v>117048</v>
      </c>
      <c r="K44" s="61">
        <v>66166</v>
      </c>
      <c r="L44" s="61">
        <v>0</v>
      </c>
      <c r="M44" s="61">
        <v>55599</v>
      </c>
      <c r="N44" s="61">
        <v>-94863</v>
      </c>
      <c r="O44" s="61">
        <v>0</v>
      </c>
      <c r="P44" s="61">
        <v>-202549</v>
      </c>
      <c r="Q44" s="61">
        <v>-58599</v>
      </c>
      <c r="R44" s="61">
        <v>1852430</v>
      </c>
      <c r="S44" s="61">
        <v>1793831</v>
      </c>
    </row>
    <row r="45" spans="1:19" s="10" customFormat="1" ht="14.5" x14ac:dyDescent="0.25">
      <c r="A45" s="68">
        <v>142</v>
      </c>
      <c r="B45" s="78" t="s">
        <v>65</v>
      </c>
      <c r="C45" s="80"/>
      <c r="D45" s="81"/>
      <c r="E45" s="81"/>
      <c r="F45" s="81"/>
      <c r="G45" s="80"/>
      <c r="H45" s="61">
        <v>11887</v>
      </c>
      <c r="I45" s="61"/>
      <c r="J45" s="61">
        <v>2381</v>
      </c>
      <c r="K45" s="61">
        <v>1346</v>
      </c>
      <c r="L45" s="61">
        <v>0</v>
      </c>
      <c r="M45" s="61">
        <v>1131</v>
      </c>
      <c r="N45" s="61">
        <v>-1929</v>
      </c>
      <c r="O45" s="61">
        <v>0</v>
      </c>
      <c r="P45" s="61">
        <v>-4119</v>
      </c>
      <c r="Q45" s="61">
        <v>-1190</v>
      </c>
      <c r="R45" s="61">
        <v>37675</v>
      </c>
      <c r="S45" s="61">
        <v>36485</v>
      </c>
    </row>
    <row r="46" spans="1:19" s="10" customFormat="1" ht="14.5" x14ac:dyDescent="0.25">
      <c r="A46" s="68">
        <v>143</v>
      </c>
      <c r="B46" s="78" t="s">
        <v>66</v>
      </c>
      <c r="C46" s="80"/>
      <c r="D46" s="81"/>
      <c r="E46" s="81"/>
      <c r="F46" s="81"/>
      <c r="G46" s="80"/>
      <c r="H46" s="61">
        <v>96799</v>
      </c>
      <c r="I46" s="61"/>
      <c r="J46" s="61">
        <v>5577</v>
      </c>
      <c r="K46" s="61">
        <v>3152</v>
      </c>
      <c r="L46" s="61">
        <v>0</v>
      </c>
      <c r="M46" s="61">
        <v>2648</v>
      </c>
      <c r="N46" s="61">
        <v>-4520</v>
      </c>
      <c r="O46" s="61">
        <v>0</v>
      </c>
      <c r="P46" s="61">
        <v>-9650</v>
      </c>
      <c r="Q46" s="61">
        <v>-2793</v>
      </c>
      <c r="R46" s="61">
        <v>88259</v>
      </c>
      <c r="S46" s="61">
        <v>85466</v>
      </c>
    </row>
    <row r="47" spans="1:19" s="10" customFormat="1" ht="14.5" x14ac:dyDescent="0.25">
      <c r="A47" s="68">
        <v>146</v>
      </c>
      <c r="B47" s="78" t="s">
        <v>67</v>
      </c>
      <c r="C47" s="80"/>
      <c r="D47" s="81"/>
      <c r="E47" s="81"/>
      <c r="F47" s="81"/>
      <c r="G47" s="80"/>
      <c r="H47" s="61">
        <v>197850</v>
      </c>
      <c r="I47" s="61"/>
      <c r="J47" s="61">
        <v>12544</v>
      </c>
      <c r="K47" s="61">
        <v>7091</v>
      </c>
      <c r="L47" s="61">
        <v>0</v>
      </c>
      <c r="M47" s="61">
        <v>5959</v>
      </c>
      <c r="N47" s="61">
        <v>-10167</v>
      </c>
      <c r="O47" s="61">
        <v>0</v>
      </c>
      <c r="P47" s="61">
        <v>-21708</v>
      </c>
      <c r="Q47" s="61">
        <v>-6281</v>
      </c>
      <c r="R47" s="61">
        <v>198530</v>
      </c>
      <c r="S47" s="61">
        <v>192249</v>
      </c>
    </row>
    <row r="48" spans="1:19" s="10" customFormat="1" ht="14.5" x14ac:dyDescent="0.25">
      <c r="A48" s="68">
        <v>147</v>
      </c>
      <c r="B48" s="78" t="s">
        <v>68</v>
      </c>
      <c r="C48" s="80"/>
      <c r="D48" s="81"/>
      <c r="E48" s="81"/>
      <c r="F48" s="81"/>
      <c r="G48" s="80"/>
      <c r="H48" s="61">
        <v>168205</v>
      </c>
      <c r="I48" s="61"/>
      <c r="J48" s="61">
        <v>10006</v>
      </c>
      <c r="K48" s="61">
        <v>5656</v>
      </c>
      <c r="L48" s="61">
        <v>0</v>
      </c>
      <c r="M48" s="61">
        <v>4751</v>
      </c>
      <c r="N48" s="61">
        <v>-8109</v>
      </c>
      <c r="O48" s="61">
        <v>0</v>
      </c>
      <c r="P48" s="61">
        <v>-17315</v>
      </c>
      <c r="Q48" s="61">
        <v>-5011</v>
      </c>
      <c r="R48" s="61">
        <v>158355</v>
      </c>
      <c r="S48" s="61">
        <v>153344</v>
      </c>
    </row>
    <row r="49" spans="1:19" s="10" customFormat="1" ht="14.5" x14ac:dyDescent="0.25">
      <c r="A49" s="68">
        <v>148</v>
      </c>
      <c r="B49" s="78" t="s">
        <v>69</v>
      </c>
      <c r="C49" s="80"/>
      <c r="D49" s="81"/>
      <c r="E49" s="81"/>
      <c r="F49" s="81"/>
      <c r="G49" s="80"/>
      <c r="H49" s="61">
        <v>22825</v>
      </c>
      <c r="I49" s="61"/>
      <c r="J49" s="61">
        <v>2186</v>
      </c>
      <c r="K49" s="61">
        <v>1236</v>
      </c>
      <c r="L49" s="61">
        <v>0</v>
      </c>
      <c r="M49" s="61">
        <v>1037</v>
      </c>
      <c r="N49" s="61">
        <v>-1771</v>
      </c>
      <c r="O49" s="61">
        <v>0</v>
      </c>
      <c r="P49" s="61">
        <v>-3782</v>
      </c>
      <c r="Q49" s="61">
        <v>-1094</v>
      </c>
      <c r="R49" s="61">
        <v>34592</v>
      </c>
      <c r="S49" s="61">
        <v>33498</v>
      </c>
    </row>
    <row r="50" spans="1:19" s="10" customFormat="1" ht="14.5" x14ac:dyDescent="0.25">
      <c r="A50" s="68">
        <v>149</v>
      </c>
      <c r="B50" s="78" t="s">
        <v>70</v>
      </c>
      <c r="C50" s="80"/>
      <c r="D50" s="81"/>
      <c r="E50" s="81"/>
      <c r="F50" s="81"/>
      <c r="G50" s="80"/>
      <c r="H50" s="61">
        <v>0</v>
      </c>
      <c r="I50" s="61"/>
      <c r="J50" s="61">
        <v>0</v>
      </c>
      <c r="K50" s="61">
        <v>0</v>
      </c>
      <c r="L50" s="61">
        <v>0</v>
      </c>
      <c r="M50" s="61">
        <v>0</v>
      </c>
      <c r="N50" s="61">
        <v>0</v>
      </c>
      <c r="O50" s="61">
        <v>0</v>
      </c>
      <c r="P50" s="61">
        <v>0</v>
      </c>
      <c r="Q50" s="61">
        <v>0</v>
      </c>
      <c r="R50" s="61">
        <v>0</v>
      </c>
      <c r="S50" s="61">
        <v>0</v>
      </c>
    </row>
    <row r="51" spans="1:19" s="10" customFormat="1" ht="14.5" x14ac:dyDescent="0.25">
      <c r="A51" s="68">
        <v>150</v>
      </c>
      <c r="B51" s="78" t="s">
        <v>71</v>
      </c>
      <c r="C51" s="80"/>
      <c r="D51" s="81"/>
      <c r="E51" s="81"/>
      <c r="F51" s="81"/>
      <c r="G51" s="80"/>
      <c r="H51" s="61">
        <v>0</v>
      </c>
      <c r="I51" s="61"/>
      <c r="J51" s="61">
        <v>0</v>
      </c>
      <c r="K51" s="61">
        <v>0</v>
      </c>
      <c r="L51" s="61">
        <v>0</v>
      </c>
      <c r="M51" s="61">
        <v>0</v>
      </c>
      <c r="N51" s="61">
        <v>0</v>
      </c>
      <c r="O51" s="61">
        <v>0</v>
      </c>
      <c r="P51" s="61">
        <v>0</v>
      </c>
      <c r="Q51" s="61">
        <v>0</v>
      </c>
      <c r="R51" s="61">
        <v>0</v>
      </c>
      <c r="S51" s="61">
        <v>0</v>
      </c>
    </row>
    <row r="52" spans="1:19" s="10" customFormat="1" ht="14.5" x14ac:dyDescent="0.25">
      <c r="A52" s="68">
        <v>151</v>
      </c>
      <c r="B52" s="78" t="s">
        <v>72</v>
      </c>
      <c r="C52" s="80"/>
      <c r="D52" s="81"/>
      <c r="E52" s="81"/>
      <c r="F52" s="81"/>
      <c r="G52" s="80"/>
      <c r="H52" s="61">
        <v>602324</v>
      </c>
      <c r="I52" s="61"/>
      <c r="J52" s="61">
        <v>37097</v>
      </c>
      <c r="K52" s="61">
        <v>20970</v>
      </c>
      <c r="L52" s="61">
        <v>0</v>
      </c>
      <c r="M52" s="61">
        <v>17620</v>
      </c>
      <c r="N52" s="61">
        <v>-30066</v>
      </c>
      <c r="O52" s="61">
        <v>0</v>
      </c>
      <c r="P52" s="61">
        <v>-64195</v>
      </c>
      <c r="Q52" s="61">
        <v>-18574</v>
      </c>
      <c r="R52" s="61">
        <v>587104</v>
      </c>
      <c r="S52" s="61">
        <v>568530</v>
      </c>
    </row>
    <row r="53" spans="1:19" s="10" customFormat="1" ht="14.5" x14ac:dyDescent="0.25">
      <c r="A53" s="68">
        <v>152</v>
      </c>
      <c r="B53" s="78" t="s">
        <v>73</v>
      </c>
      <c r="C53" s="80"/>
      <c r="D53" s="81"/>
      <c r="E53" s="81"/>
      <c r="F53" s="81"/>
      <c r="G53" s="80"/>
      <c r="H53" s="61">
        <v>449964</v>
      </c>
      <c r="I53" s="61"/>
      <c r="J53" s="61">
        <v>27665</v>
      </c>
      <c r="K53" s="61">
        <v>15639</v>
      </c>
      <c r="L53" s="61">
        <v>0</v>
      </c>
      <c r="M53" s="61">
        <v>13141</v>
      </c>
      <c r="N53" s="61">
        <v>-22421</v>
      </c>
      <c r="O53" s="61">
        <v>0</v>
      </c>
      <c r="P53" s="61">
        <v>-47874</v>
      </c>
      <c r="Q53" s="61">
        <v>-13850</v>
      </c>
      <c r="R53" s="61">
        <v>437832</v>
      </c>
      <c r="S53" s="61">
        <v>423982</v>
      </c>
    </row>
    <row r="54" spans="1:19" s="10" customFormat="1" ht="14.5" x14ac:dyDescent="0.25">
      <c r="A54" s="68">
        <v>154</v>
      </c>
      <c r="B54" s="78" t="s">
        <v>74</v>
      </c>
      <c r="C54" s="80"/>
      <c r="D54" s="81"/>
      <c r="E54" s="81"/>
      <c r="F54" s="81"/>
      <c r="G54" s="80"/>
      <c r="H54" s="61">
        <v>7226386</v>
      </c>
      <c r="I54" s="61"/>
      <c r="J54" s="61">
        <v>444283</v>
      </c>
      <c r="K54" s="61">
        <v>251147</v>
      </c>
      <c r="L54" s="61">
        <v>0</v>
      </c>
      <c r="M54" s="61">
        <v>211049</v>
      </c>
      <c r="N54" s="61">
        <v>-360075</v>
      </c>
      <c r="O54" s="61">
        <v>0</v>
      </c>
      <c r="P54" s="61">
        <v>-768824</v>
      </c>
      <c r="Q54" s="61">
        <v>-222420</v>
      </c>
      <c r="R54" s="61">
        <v>7031346</v>
      </c>
      <c r="S54" s="61">
        <v>6808926</v>
      </c>
    </row>
    <row r="55" spans="1:19" s="10" customFormat="1" ht="14.5" x14ac:dyDescent="0.25">
      <c r="A55" s="68">
        <v>156</v>
      </c>
      <c r="B55" s="78" t="s">
        <v>75</v>
      </c>
      <c r="C55" s="80"/>
      <c r="D55" s="81"/>
      <c r="E55" s="81"/>
      <c r="F55" s="81"/>
      <c r="G55" s="80"/>
      <c r="H55" s="61">
        <v>12015734</v>
      </c>
      <c r="I55" s="61"/>
      <c r="J55" s="61">
        <v>760284</v>
      </c>
      <c r="K55" s="61">
        <v>429779</v>
      </c>
      <c r="L55" s="61">
        <v>0</v>
      </c>
      <c r="M55" s="61">
        <v>361153</v>
      </c>
      <c r="N55" s="61">
        <v>-616183</v>
      </c>
      <c r="O55" s="61">
        <v>0</v>
      </c>
      <c r="P55" s="61">
        <v>-1315658</v>
      </c>
      <c r="Q55" s="61">
        <v>-380625</v>
      </c>
      <c r="R55" s="61">
        <v>12032461</v>
      </c>
      <c r="S55" s="61">
        <v>11651836</v>
      </c>
    </row>
    <row r="56" spans="1:19" s="10" customFormat="1" ht="14.5" x14ac:dyDescent="0.25">
      <c r="A56" s="68">
        <v>157</v>
      </c>
      <c r="B56" s="78" t="s">
        <v>76</v>
      </c>
      <c r="C56" s="80"/>
      <c r="D56" s="81"/>
      <c r="E56" s="81"/>
      <c r="F56" s="81"/>
      <c r="G56" s="80"/>
      <c r="H56" s="61">
        <v>64105</v>
      </c>
      <c r="I56" s="61"/>
      <c r="J56" s="61">
        <v>3745</v>
      </c>
      <c r="K56" s="61">
        <v>2117</v>
      </c>
      <c r="L56" s="61">
        <v>0</v>
      </c>
      <c r="M56" s="61">
        <v>1781</v>
      </c>
      <c r="N56" s="61">
        <v>-3035</v>
      </c>
      <c r="O56" s="61">
        <v>0</v>
      </c>
      <c r="P56" s="61">
        <v>-6481</v>
      </c>
      <c r="Q56" s="61">
        <v>-1873</v>
      </c>
      <c r="R56" s="61">
        <v>59274</v>
      </c>
      <c r="S56" s="61">
        <v>57401</v>
      </c>
    </row>
    <row r="57" spans="1:19" s="10" customFormat="1" ht="14.5" x14ac:dyDescent="0.25">
      <c r="A57" s="68">
        <v>158</v>
      </c>
      <c r="B57" s="78" t="s">
        <v>425</v>
      </c>
      <c r="C57" s="80"/>
      <c r="D57" s="81"/>
      <c r="E57" s="81"/>
      <c r="F57" s="81"/>
      <c r="G57" s="80"/>
      <c r="H57" s="61">
        <v>0</v>
      </c>
      <c r="I57" s="61"/>
      <c r="J57" s="61">
        <v>0</v>
      </c>
      <c r="K57" s="61">
        <v>0</v>
      </c>
      <c r="L57" s="61">
        <v>0</v>
      </c>
      <c r="M57" s="61">
        <v>0</v>
      </c>
      <c r="N57" s="61">
        <v>0</v>
      </c>
      <c r="O57" s="61">
        <v>0</v>
      </c>
      <c r="P57" s="61">
        <v>0</v>
      </c>
      <c r="Q57" s="61">
        <v>0</v>
      </c>
      <c r="R57" s="61">
        <v>0</v>
      </c>
      <c r="S57" s="61">
        <v>0</v>
      </c>
    </row>
    <row r="58" spans="1:19" s="10" customFormat="1" ht="14.5" x14ac:dyDescent="0.25">
      <c r="A58" s="68">
        <v>160</v>
      </c>
      <c r="B58" s="78" t="s">
        <v>77</v>
      </c>
      <c r="C58" s="80"/>
      <c r="D58" s="81"/>
      <c r="E58" s="81"/>
      <c r="F58" s="81"/>
      <c r="G58" s="80"/>
      <c r="H58" s="61">
        <v>32637</v>
      </c>
      <c r="I58" s="61"/>
      <c r="J58" s="61">
        <v>2055</v>
      </c>
      <c r="K58" s="61">
        <v>1162</v>
      </c>
      <c r="L58" s="61">
        <v>0</v>
      </c>
      <c r="M58" s="61">
        <v>978</v>
      </c>
      <c r="N58" s="61">
        <v>-1666</v>
      </c>
      <c r="O58" s="61">
        <v>0</v>
      </c>
      <c r="P58" s="61">
        <v>-3557</v>
      </c>
      <c r="Q58" s="61">
        <v>-1028</v>
      </c>
      <c r="R58" s="61">
        <v>32527</v>
      </c>
      <c r="S58" s="61">
        <v>31499</v>
      </c>
    </row>
    <row r="59" spans="1:19" s="10" customFormat="1" ht="14.5" x14ac:dyDescent="0.25">
      <c r="A59" s="68">
        <v>161</v>
      </c>
      <c r="B59" s="78" t="s">
        <v>78</v>
      </c>
      <c r="C59" s="80"/>
      <c r="D59" s="81"/>
      <c r="E59" s="81"/>
      <c r="F59" s="81"/>
      <c r="G59" s="80"/>
      <c r="H59" s="61">
        <v>3091223</v>
      </c>
      <c r="I59" s="61"/>
      <c r="J59" s="61">
        <v>192943</v>
      </c>
      <c r="K59" s="61">
        <v>109068</v>
      </c>
      <c r="L59" s="61">
        <v>0</v>
      </c>
      <c r="M59" s="61">
        <v>91653</v>
      </c>
      <c r="N59" s="61">
        <v>-156373</v>
      </c>
      <c r="O59" s="61">
        <v>0</v>
      </c>
      <c r="P59" s="61">
        <v>-333885</v>
      </c>
      <c r="Q59" s="61">
        <v>-96594</v>
      </c>
      <c r="R59" s="61">
        <v>3053569</v>
      </c>
      <c r="S59" s="61">
        <v>2956975</v>
      </c>
    </row>
    <row r="60" spans="1:19" s="10" customFormat="1" ht="14.5" x14ac:dyDescent="0.25">
      <c r="A60" s="68">
        <v>162</v>
      </c>
      <c r="B60" s="78" t="s">
        <v>79</v>
      </c>
      <c r="C60" s="80"/>
      <c r="D60" s="81"/>
      <c r="E60" s="81"/>
      <c r="F60" s="81"/>
      <c r="G60" s="80"/>
      <c r="H60" s="61">
        <v>6781</v>
      </c>
      <c r="I60" s="61"/>
      <c r="J60" s="61">
        <v>428</v>
      </c>
      <c r="K60" s="61">
        <v>242</v>
      </c>
      <c r="L60" s="61">
        <v>0</v>
      </c>
      <c r="M60" s="61">
        <v>205</v>
      </c>
      <c r="N60" s="61">
        <v>-347</v>
      </c>
      <c r="O60" s="61">
        <v>0</v>
      </c>
      <c r="P60" s="61">
        <v>-740</v>
      </c>
      <c r="Q60" s="61">
        <v>-212</v>
      </c>
      <c r="R60" s="61">
        <v>6770</v>
      </c>
      <c r="S60" s="61">
        <v>6558</v>
      </c>
    </row>
    <row r="61" spans="1:19" s="10" customFormat="1" ht="14.5" x14ac:dyDescent="0.25">
      <c r="A61" s="68">
        <v>163</v>
      </c>
      <c r="B61" s="78" t="s">
        <v>80</v>
      </c>
      <c r="C61" s="80"/>
      <c r="D61" s="81"/>
      <c r="E61" s="81"/>
      <c r="F61" s="81"/>
      <c r="G61" s="80"/>
      <c r="H61" s="61">
        <v>0</v>
      </c>
      <c r="I61" s="61"/>
      <c r="J61" s="61">
        <v>0</v>
      </c>
      <c r="K61" s="61">
        <v>0</v>
      </c>
      <c r="L61" s="61">
        <v>0</v>
      </c>
      <c r="M61" s="61">
        <v>0</v>
      </c>
      <c r="N61" s="61">
        <v>0</v>
      </c>
      <c r="O61" s="61">
        <v>0</v>
      </c>
      <c r="P61" s="61">
        <v>0</v>
      </c>
      <c r="Q61" s="61">
        <v>0</v>
      </c>
      <c r="R61" s="61">
        <v>0</v>
      </c>
      <c r="S61" s="61">
        <v>0</v>
      </c>
    </row>
    <row r="62" spans="1:19" s="10" customFormat="1" ht="14.5" x14ac:dyDescent="0.25">
      <c r="A62" s="68">
        <v>164</v>
      </c>
      <c r="B62" s="78" t="s">
        <v>81</v>
      </c>
      <c r="C62" s="80"/>
      <c r="D62" s="81"/>
      <c r="E62" s="81"/>
      <c r="F62" s="81"/>
      <c r="G62" s="80"/>
      <c r="H62" s="61">
        <v>29334</v>
      </c>
      <c r="I62" s="61"/>
      <c r="J62" s="61">
        <v>1843</v>
      </c>
      <c r="K62" s="61">
        <v>1042</v>
      </c>
      <c r="L62" s="61">
        <v>0</v>
      </c>
      <c r="M62" s="61">
        <v>876</v>
      </c>
      <c r="N62" s="61">
        <v>-1494</v>
      </c>
      <c r="O62" s="61">
        <v>0</v>
      </c>
      <c r="P62" s="61">
        <v>-3190</v>
      </c>
      <c r="Q62" s="61">
        <v>-923</v>
      </c>
      <c r="R62" s="61">
        <v>29171</v>
      </c>
      <c r="S62" s="61">
        <v>28248</v>
      </c>
    </row>
    <row r="63" spans="1:19" s="10" customFormat="1" ht="14.5" x14ac:dyDescent="0.25">
      <c r="A63" s="68">
        <v>165</v>
      </c>
      <c r="B63" s="78" t="s">
        <v>82</v>
      </c>
      <c r="C63" s="80"/>
      <c r="D63" s="81"/>
      <c r="E63" s="81"/>
      <c r="F63" s="81"/>
      <c r="G63" s="80"/>
      <c r="H63" s="61">
        <v>529395</v>
      </c>
      <c r="I63" s="61"/>
      <c r="J63" s="61">
        <v>35081</v>
      </c>
      <c r="K63" s="61">
        <v>19831</v>
      </c>
      <c r="L63" s="61">
        <v>0</v>
      </c>
      <c r="M63" s="61">
        <v>16665</v>
      </c>
      <c r="N63" s="61">
        <v>-28432</v>
      </c>
      <c r="O63" s="61">
        <v>0</v>
      </c>
      <c r="P63" s="61">
        <v>-60706</v>
      </c>
      <c r="Q63" s="61">
        <v>-17561</v>
      </c>
      <c r="R63" s="61">
        <v>555194</v>
      </c>
      <c r="S63" s="61">
        <v>537633</v>
      </c>
    </row>
    <row r="64" spans="1:19" s="10" customFormat="1" ht="14.5" x14ac:dyDescent="0.25">
      <c r="A64" s="68">
        <v>166</v>
      </c>
      <c r="B64" s="78" t="s">
        <v>83</v>
      </c>
      <c r="C64" s="80"/>
      <c r="D64" s="81"/>
      <c r="E64" s="81"/>
      <c r="F64" s="81"/>
      <c r="G64" s="80"/>
      <c r="H64" s="61">
        <v>89742</v>
      </c>
      <c r="I64" s="61"/>
      <c r="J64" s="61">
        <v>5967</v>
      </c>
      <c r="K64" s="61">
        <v>3373</v>
      </c>
      <c r="L64" s="61">
        <v>0</v>
      </c>
      <c r="M64" s="61">
        <v>2834</v>
      </c>
      <c r="N64" s="61">
        <v>-4836</v>
      </c>
      <c r="O64" s="61">
        <v>0</v>
      </c>
      <c r="P64" s="61">
        <v>-10326</v>
      </c>
      <c r="Q64" s="61">
        <v>-2988</v>
      </c>
      <c r="R64" s="61">
        <v>94439</v>
      </c>
      <c r="S64" s="61">
        <v>91451</v>
      </c>
    </row>
    <row r="65" spans="1:19" s="10" customFormat="1" ht="14.5" x14ac:dyDescent="0.25">
      <c r="A65" s="68">
        <v>169</v>
      </c>
      <c r="B65" s="78" t="s">
        <v>84</v>
      </c>
      <c r="C65" s="80"/>
      <c r="D65" s="81"/>
      <c r="E65" s="81"/>
      <c r="F65" s="81"/>
      <c r="G65" s="80"/>
      <c r="H65" s="61">
        <v>0</v>
      </c>
      <c r="I65" s="61"/>
      <c r="J65" s="61">
        <v>0</v>
      </c>
      <c r="K65" s="61">
        <v>0</v>
      </c>
      <c r="L65" s="61">
        <v>0</v>
      </c>
      <c r="M65" s="61">
        <v>0</v>
      </c>
      <c r="N65" s="61">
        <v>0</v>
      </c>
      <c r="O65" s="61">
        <v>0</v>
      </c>
      <c r="P65" s="61">
        <v>0</v>
      </c>
      <c r="Q65" s="61">
        <v>0</v>
      </c>
      <c r="R65" s="61">
        <v>0</v>
      </c>
      <c r="S65" s="61">
        <v>0</v>
      </c>
    </row>
    <row r="66" spans="1:19" s="10" customFormat="1" ht="14.5" x14ac:dyDescent="0.25">
      <c r="A66" s="68">
        <v>170</v>
      </c>
      <c r="B66" s="78" t="s">
        <v>85</v>
      </c>
      <c r="C66" s="80"/>
      <c r="D66" s="81"/>
      <c r="E66" s="81"/>
      <c r="F66" s="81"/>
      <c r="G66" s="80"/>
      <c r="H66" s="61">
        <v>0</v>
      </c>
      <c r="I66" s="61"/>
      <c r="J66" s="61">
        <v>0</v>
      </c>
      <c r="K66" s="61">
        <v>0</v>
      </c>
      <c r="L66" s="61">
        <v>0</v>
      </c>
      <c r="M66" s="61">
        <v>0</v>
      </c>
      <c r="N66" s="61">
        <v>0</v>
      </c>
      <c r="O66" s="61">
        <v>0</v>
      </c>
      <c r="P66" s="61">
        <v>0</v>
      </c>
      <c r="Q66" s="61">
        <v>0</v>
      </c>
      <c r="R66" s="61">
        <v>0</v>
      </c>
      <c r="S66" s="61">
        <v>0</v>
      </c>
    </row>
    <row r="67" spans="1:19" s="10" customFormat="1" ht="14.5" x14ac:dyDescent="0.25">
      <c r="A67" s="68">
        <v>171</v>
      </c>
      <c r="B67" s="78" t="s">
        <v>86</v>
      </c>
      <c r="C67" s="80"/>
      <c r="D67" s="81"/>
      <c r="E67" s="81"/>
      <c r="F67" s="81"/>
      <c r="G67" s="80"/>
      <c r="H67" s="61">
        <v>2739854</v>
      </c>
      <c r="I67" s="61"/>
      <c r="J67" s="61">
        <v>175159</v>
      </c>
      <c r="K67" s="61">
        <v>99015</v>
      </c>
      <c r="L67" s="61">
        <v>0</v>
      </c>
      <c r="M67" s="61">
        <v>83203</v>
      </c>
      <c r="N67" s="61">
        <v>-141960</v>
      </c>
      <c r="O67" s="61">
        <v>0</v>
      </c>
      <c r="P67" s="61">
        <v>-303110</v>
      </c>
      <c r="Q67" s="61">
        <v>-87693</v>
      </c>
      <c r="R67" s="61">
        <v>2772115</v>
      </c>
      <c r="S67" s="61">
        <v>2684422</v>
      </c>
    </row>
    <row r="68" spans="1:19" s="10" customFormat="1" ht="14.5" x14ac:dyDescent="0.25">
      <c r="A68" s="68">
        <v>172</v>
      </c>
      <c r="B68" s="78" t="s">
        <v>87</v>
      </c>
      <c r="C68" s="80"/>
      <c r="D68" s="81"/>
      <c r="E68" s="81"/>
      <c r="F68" s="81"/>
      <c r="G68" s="80"/>
      <c r="H68" s="61">
        <v>1408480</v>
      </c>
      <c r="I68" s="61"/>
      <c r="J68" s="61">
        <v>93714</v>
      </c>
      <c r="K68" s="61">
        <v>52975</v>
      </c>
      <c r="L68" s="61">
        <v>0</v>
      </c>
      <c r="M68" s="61">
        <v>44516</v>
      </c>
      <c r="N68" s="61">
        <v>-75952</v>
      </c>
      <c r="O68" s="61">
        <v>0</v>
      </c>
      <c r="P68" s="61">
        <v>-162171</v>
      </c>
      <c r="Q68" s="61">
        <v>-46918</v>
      </c>
      <c r="R68" s="61">
        <v>1483148</v>
      </c>
      <c r="S68" s="61">
        <v>1436230</v>
      </c>
    </row>
    <row r="69" spans="1:19" s="10" customFormat="1" ht="14.5" x14ac:dyDescent="0.25">
      <c r="A69" s="68">
        <v>173</v>
      </c>
      <c r="B69" s="78" t="s">
        <v>88</v>
      </c>
      <c r="C69" s="80"/>
      <c r="D69" s="81"/>
      <c r="E69" s="81"/>
      <c r="F69" s="81"/>
      <c r="G69" s="80"/>
      <c r="H69" s="61">
        <v>0</v>
      </c>
      <c r="I69" s="61"/>
      <c r="J69" s="61">
        <v>0</v>
      </c>
      <c r="K69" s="61">
        <v>0</v>
      </c>
      <c r="L69" s="61">
        <v>0</v>
      </c>
      <c r="M69" s="61">
        <v>0</v>
      </c>
      <c r="N69" s="61">
        <v>0</v>
      </c>
      <c r="O69" s="61">
        <v>0</v>
      </c>
      <c r="P69" s="61">
        <v>0</v>
      </c>
      <c r="Q69" s="61">
        <v>0</v>
      </c>
      <c r="R69" s="61">
        <v>0</v>
      </c>
      <c r="S69" s="61">
        <v>0</v>
      </c>
    </row>
    <row r="70" spans="1:19" s="10" customFormat="1" ht="14.5" x14ac:dyDescent="0.25">
      <c r="A70" s="68">
        <v>174</v>
      </c>
      <c r="B70" s="78" t="s">
        <v>89</v>
      </c>
      <c r="C70" s="80"/>
      <c r="D70" s="81"/>
      <c r="E70" s="81"/>
      <c r="F70" s="81"/>
      <c r="G70" s="80"/>
      <c r="H70" s="61">
        <v>593911</v>
      </c>
      <c r="I70" s="61"/>
      <c r="J70" s="61">
        <v>38373</v>
      </c>
      <c r="K70" s="61">
        <v>21692</v>
      </c>
      <c r="L70" s="61">
        <v>0</v>
      </c>
      <c r="M70" s="61">
        <v>18228</v>
      </c>
      <c r="N70" s="61">
        <v>-31100</v>
      </c>
      <c r="O70" s="61">
        <v>0</v>
      </c>
      <c r="P70" s="61">
        <v>-66404</v>
      </c>
      <c r="Q70" s="61">
        <v>-19211</v>
      </c>
      <c r="R70" s="61">
        <v>607306</v>
      </c>
      <c r="S70" s="61">
        <v>588095</v>
      </c>
    </row>
    <row r="71" spans="1:19" s="10" customFormat="1" ht="14.5" x14ac:dyDescent="0.25">
      <c r="A71" s="68">
        <v>175</v>
      </c>
      <c r="B71" s="78" t="s">
        <v>90</v>
      </c>
      <c r="C71" s="80"/>
      <c r="D71" s="81"/>
      <c r="E71" s="81"/>
      <c r="F71" s="81"/>
      <c r="G71" s="80"/>
      <c r="H71" s="61">
        <v>0</v>
      </c>
      <c r="I71" s="61"/>
      <c r="J71" s="61">
        <v>0</v>
      </c>
      <c r="K71" s="61">
        <v>0</v>
      </c>
      <c r="L71" s="61">
        <v>0</v>
      </c>
      <c r="M71" s="61">
        <v>0</v>
      </c>
      <c r="N71" s="61">
        <v>0</v>
      </c>
      <c r="O71" s="61">
        <v>0</v>
      </c>
      <c r="P71" s="61">
        <v>0</v>
      </c>
      <c r="Q71" s="61">
        <v>0</v>
      </c>
      <c r="R71" s="61">
        <v>0</v>
      </c>
      <c r="S71" s="61">
        <v>0</v>
      </c>
    </row>
    <row r="72" spans="1:19" s="10" customFormat="1" ht="14.5" x14ac:dyDescent="0.25">
      <c r="A72" s="68">
        <v>180</v>
      </c>
      <c r="B72" s="78" t="s">
        <v>91</v>
      </c>
      <c r="C72" s="80"/>
      <c r="D72" s="81"/>
      <c r="E72" s="81"/>
      <c r="F72" s="81"/>
      <c r="G72" s="80"/>
      <c r="H72" s="61">
        <v>46282</v>
      </c>
      <c r="I72" s="61"/>
      <c r="J72" s="61">
        <v>4686</v>
      </c>
      <c r="K72" s="61">
        <v>2649</v>
      </c>
      <c r="L72" s="61">
        <v>0</v>
      </c>
      <c r="M72" s="61">
        <v>2225</v>
      </c>
      <c r="N72" s="61">
        <v>-3798</v>
      </c>
      <c r="O72" s="61">
        <v>0</v>
      </c>
      <c r="P72" s="61">
        <v>-8109</v>
      </c>
      <c r="Q72" s="61">
        <v>-2347</v>
      </c>
      <c r="R72" s="61">
        <v>74161</v>
      </c>
      <c r="S72" s="61">
        <v>71814</v>
      </c>
    </row>
    <row r="73" spans="1:19" s="10" customFormat="1" ht="14.5" x14ac:dyDescent="0.25">
      <c r="A73" s="68">
        <v>181</v>
      </c>
      <c r="B73" s="78" t="s">
        <v>92</v>
      </c>
      <c r="C73" s="80"/>
      <c r="D73" s="81"/>
      <c r="E73" s="81"/>
      <c r="F73" s="81"/>
      <c r="G73" s="80"/>
      <c r="H73" s="61">
        <v>598894</v>
      </c>
      <c r="I73" s="61"/>
      <c r="J73" s="61">
        <v>37151</v>
      </c>
      <c r="K73" s="61">
        <v>21001</v>
      </c>
      <c r="L73" s="61">
        <v>0</v>
      </c>
      <c r="M73" s="61">
        <v>17648</v>
      </c>
      <c r="N73" s="61">
        <v>-30110</v>
      </c>
      <c r="O73" s="61">
        <v>0</v>
      </c>
      <c r="P73" s="61">
        <v>-64289</v>
      </c>
      <c r="Q73" s="61">
        <v>-18599</v>
      </c>
      <c r="R73" s="61">
        <v>587961</v>
      </c>
      <c r="S73" s="61">
        <v>569362</v>
      </c>
    </row>
    <row r="74" spans="1:19" s="10" customFormat="1" ht="14.5" x14ac:dyDescent="0.25">
      <c r="A74" s="68">
        <v>182</v>
      </c>
      <c r="B74" s="78" t="s">
        <v>93</v>
      </c>
      <c r="C74" s="80"/>
      <c r="D74" s="81"/>
      <c r="E74" s="81"/>
      <c r="F74" s="81"/>
      <c r="G74" s="80"/>
      <c r="H74" s="61">
        <v>3518013</v>
      </c>
      <c r="I74" s="61"/>
      <c r="J74" s="61">
        <v>200434</v>
      </c>
      <c r="K74" s="61">
        <v>113303</v>
      </c>
      <c r="L74" s="61">
        <v>0</v>
      </c>
      <c r="M74" s="61">
        <v>95212</v>
      </c>
      <c r="N74" s="61">
        <v>-162444</v>
      </c>
      <c r="O74" s="61">
        <v>0</v>
      </c>
      <c r="P74" s="61">
        <v>-346847</v>
      </c>
      <c r="Q74" s="61">
        <v>-100342</v>
      </c>
      <c r="R74" s="61">
        <v>3172121</v>
      </c>
      <c r="S74" s="61">
        <v>3071779</v>
      </c>
    </row>
    <row r="75" spans="1:19" s="10" customFormat="1" ht="14.5" x14ac:dyDescent="0.25">
      <c r="A75" s="68">
        <v>183</v>
      </c>
      <c r="B75" s="78" t="s">
        <v>94</v>
      </c>
      <c r="C75" s="80"/>
      <c r="D75" s="81"/>
      <c r="E75" s="81"/>
      <c r="F75" s="81"/>
      <c r="G75" s="80"/>
      <c r="H75" s="61">
        <v>13980</v>
      </c>
      <c r="I75" s="61"/>
      <c r="J75" s="61">
        <v>850</v>
      </c>
      <c r="K75" s="61">
        <v>480</v>
      </c>
      <c r="L75" s="61">
        <v>0</v>
      </c>
      <c r="M75" s="61">
        <v>405</v>
      </c>
      <c r="N75" s="61">
        <v>-689</v>
      </c>
      <c r="O75" s="61">
        <v>0</v>
      </c>
      <c r="P75" s="61">
        <v>-1471</v>
      </c>
      <c r="Q75" s="61">
        <v>-425</v>
      </c>
      <c r="R75" s="61">
        <v>13452</v>
      </c>
      <c r="S75" s="61">
        <v>13027</v>
      </c>
    </row>
    <row r="76" spans="1:19" s="10" customFormat="1" ht="14.5" x14ac:dyDescent="0.25">
      <c r="A76" s="68">
        <v>184</v>
      </c>
      <c r="B76" s="78" t="s">
        <v>95</v>
      </c>
      <c r="C76" s="80"/>
      <c r="D76" s="81"/>
      <c r="E76" s="81"/>
      <c r="F76" s="81"/>
      <c r="G76" s="80"/>
      <c r="H76" s="61">
        <v>-2</v>
      </c>
      <c r="I76" s="61"/>
      <c r="J76" s="61">
        <v>0</v>
      </c>
      <c r="K76" s="61">
        <v>0</v>
      </c>
      <c r="L76" s="61">
        <v>0</v>
      </c>
      <c r="M76" s="61">
        <v>0</v>
      </c>
      <c r="N76" s="61">
        <v>0</v>
      </c>
      <c r="O76" s="61">
        <v>0</v>
      </c>
      <c r="P76" s="61">
        <v>0</v>
      </c>
      <c r="Q76" s="61">
        <v>0</v>
      </c>
      <c r="R76" s="61">
        <v>0</v>
      </c>
      <c r="S76" s="61">
        <v>0</v>
      </c>
    </row>
    <row r="77" spans="1:19" s="10" customFormat="1" ht="14.5" x14ac:dyDescent="0.25">
      <c r="A77" s="68">
        <v>185</v>
      </c>
      <c r="B77" s="78" t="s">
        <v>96</v>
      </c>
      <c r="C77" s="80"/>
      <c r="D77" s="81"/>
      <c r="E77" s="81"/>
      <c r="F77" s="81"/>
      <c r="G77" s="80"/>
      <c r="H77" s="61">
        <v>5301</v>
      </c>
      <c r="I77" s="61"/>
      <c r="J77" s="61">
        <v>1314</v>
      </c>
      <c r="K77" s="61">
        <v>743</v>
      </c>
      <c r="L77" s="61">
        <v>0</v>
      </c>
      <c r="M77" s="61">
        <v>624</v>
      </c>
      <c r="N77" s="61">
        <v>-1065</v>
      </c>
      <c r="O77" s="61">
        <v>0</v>
      </c>
      <c r="P77" s="61">
        <v>-2274</v>
      </c>
      <c r="Q77" s="61">
        <v>-658</v>
      </c>
      <c r="R77" s="61">
        <v>20795</v>
      </c>
      <c r="S77" s="61">
        <v>20137</v>
      </c>
    </row>
    <row r="78" spans="1:19" s="10" customFormat="1" ht="14.5" x14ac:dyDescent="0.25">
      <c r="A78" s="68">
        <v>186</v>
      </c>
      <c r="B78" s="78" t="s">
        <v>97</v>
      </c>
      <c r="C78" s="80"/>
      <c r="D78" s="81"/>
      <c r="E78" s="81"/>
      <c r="F78" s="81"/>
      <c r="G78" s="80"/>
      <c r="H78" s="61">
        <v>19768</v>
      </c>
      <c r="I78" s="61"/>
      <c r="J78" s="61">
        <v>1358</v>
      </c>
      <c r="K78" s="61">
        <v>768</v>
      </c>
      <c r="L78" s="61">
        <v>0</v>
      </c>
      <c r="M78" s="61">
        <v>646</v>
      </c>
      <c r="N78" s="61">
        <v>-1101</v>
      </c>
      <c r="O78" s="61">
        <v>0</v>
      </c>
      <c r="P78" s="61">
        <v>-2351</v>
      </c>
      <c r="Q78" s="61">
        <v>-680</v>
      </c>
      <c r="R78" s="61">
        <v>21500</v>
      </c>
      <c r="S78" s="61">
        <v>20820</v>
      </c>
    </row>
    <row r="79" spans="1:19" s="10" customFormat="1" ht="14.5" x14ac:dyDescent="0.25">
      <c r="A79" s="68">
        <v>187</v>
      </c>
      <c r="B79" s="78" t="s">
        <v>98</v>
      </c>
      <c r="C79" s="80"/>
      <c r="D79" s="81"/>
      <c r="E79" s="81"/>
      <c r="F79" s="81"/>
      <c r="G79" s="80"/>
      <c r="H79" s="61">
        <v>18332</v>
      </c>
      <c r="I79" s="61"/>
      <c r="J79" s="61">
        <v>949</v>
      </c>
      <c r="K79" s="61">
        <v>537</v>
      </c>
      <c r="L79" s="61">
        <v>0</v>
      </c>
      <c r="M79" s="61">
        <v>451</v>
      </c>
      <c r="N79" s="61">
        <v>-769</v>
      </c>
      <c r="O79" s="61">
        <v>0</v>
      </c>
      <c r="P79" s="61">
        <v>-1642</v>
      </c>
      <c r="Q79" s="61">
        <v>-474</v>
      </c>
      <c r="R79" s="61">
        <v>15021</v>
      </c>
      <c r="S79" s="61">
        <v>14547</v>
      </c>
    </row>
    <row r="80" spans="1:19" s="10" customFormat="1" ht="14.5" x14ac:dyDescent="0.25">
      <c r="A80" s="68">
        <v>188</v>
      </c>
      <c r="B80" s="78" t="s">
        <v>99</v>
      </c>
      <c r="C80" s="80"/>
      <c r="D80" s="81"/>
      <c r="E80" s="81"/>
      <c r="F80" s="81"/>
      <c r="G80" s="80"/>
      <c r="H80" s="61">
        <v>13910</v>
      </c>
      <c r="I80" s="61"/>
      <c r="J80" s="61">
        <v>1277</v>
      </c>
      <c r="K80" s="61">
        <v>722</v>
      </c>
      <c r="L80" s="61">
        <v>0</v>
      </c>
      <c r="M80" s="61">
        <v>607</v>
      </c>
      <c r="N80" s="61">
        <v>-1035</v>
      </c>
      <c r="O80" s="61">
        <v>0</v>
      </c>
      <c r="P80" s="61">
        <v>-2210</v>
      </c>
      <c r="Q80" s="61">
        <v>-639</v>
      </c>
      <c r="R80" s="61">
        <v>20216</v>
      </c>
      <c r="S80" s="61">
        <v>19577</v>
      </c>
    </row>
    <row r="81" spans="1:19" s="10" customFormat="1" ht="14.5" x14ac:dyDescent="0.25">
      <c r="A81" s="68">
        <v>190</v>
      </c>
      <c r="B81" s="78" t="s">
        <v>100</v>
      </c>
      <c r="C81" s="80"/>
      <c r="D81" s="81"/>
      <c r="E81" s="81"/>
      <c r="F81" s="81"/>
      <c r="G81" s="80"/>
      <c r="H81" s="61">
        <v>17085</v>
      </c>
      <c r="I81" s="61"/>
      <c r="J81" s="61">
        <v>1283</v>
      </c>
      <c r="K81" s="61">
        <v>725</v>
      </c>
      <c r="L81" s="61">
        <v>0</v>
      </c>
      <c r="M81" s="61">
        <v>612</v>
      </c>
      <c r="N81" s="61">
        <v>-1040</v>
      </c>
      <c r="O81" s="61">
        <v>0</v>
      </c>
      <c r="P81" s="61">
        <v>-2221</v>
      </c>
      <c r="Q81" s="61">
        <v>-641</v>
      </c>
      <c r="R81" s="61">
        <v>20308</v>
      </c>
      <c r="S81" s="61">
        <v>19667</v>
      </c>
    </row>
    <row r="82" spans="1:19" s="10" customFormat="1" ht="14.5" x14ac:dyDescent="0.25">
      <c r="A82" s="68">
        <v>191</v>
      </c>
      <c r="B82" s="78" t="s">
        <v>101</v>
      </c>
      <c r="C82" s="80"/>
      <c r="D82" s="81"/>
      <c r="E82" s="81"/>
      <c r="F82" s="81"/>
      <c r="G82" s="80"/>
      <c r="H82" s="61">
        <v>1090479</v>
      </c>
      <c r="I82" s="61"/>
      <c r="J82" s="61">
        <v>66886</v>
      </c>
      <c r="K82" s="61">
        <v>37810</v>
      </c>
      <c r="L82" s="61">
        <v>0</v>
      </c>
      <c r="M82" s="61">
        <v>31775</v>
      </c>
      <c r="N82" s="61">
        <v>-54209</v>
      </c>
      <c r="O82" s="61">
        <v>0</v>
      </c>
      <c r="P82" s="61">
        <v>-115745</v>
      </c>
      <c r="Q82" s="61">
        <v>-33483</v>
      </c>
      <c r="R82" s="61">
        <v>1058557</v>
      </c>
      <c r="S82" s="61">
        <v>1025074</v>
      </c>
    </row>
    <row r="83" spans="1:19" s="10" customFormat="1" ht="14.5" x14ac:dyDescent="0.25">
      <c r="A83" s="68">
        <v>192</v>
      </c>
      <c r="B83" s="78" t="s">
        <v>102</v>
      </c>
      <c r="C83" s="80"/>
      <c r="D83" s="81"/>
      <c r="E83" s="81"/>
      <c r="F83" s="81"/>
      <c r="G83" s="80"/>
      <c r="H83" s="61">
        <v>19613</v>
      </c>
      <c r="I83" s="61"/>
      <c r="J83" s="61">
        <v>1855</v>
      </c>
      <c r="K83" s="61">
        <v>1048</v>
      </c>
      <c r="L83" s="61">
        <v>0</v>
      </c>
      <c r="M83" s="61">
        <v>882</v>
      </c>
      <c r="N83" s="61">
        <v>-1503</v>
      </c>
      <c r="O83" s="61">
        <v>0</v>
      </c>
      <c r="P83" s="61">
        <v>-3209</v>
      </c>
      <c r="Q83" s="61">
        <v>-927</v>
      </c>
      <c r="R83" s="61">
        <v>29352</v>
      </c>
      <c r="S83" s="61">
        <v>28425</v>
      </c>
    </row>
    <row r="84" spans="1:19" s="10" customFormat="1" ht="14.5" x14ac:dyDescent="0.25">
      <c r="A84" s="68">
        <v>193</v>
      </c>
      <c r="B84" s="78" t="s">
        <v>103</v>
      </c>
      <c r="C84" s="80"/>
      <c r="D84" s="81"/>
      <c r="E84" s="81"/>
      <c r="F84" s="81"/>
      <c r="G84" s="80"/>
      <c r="H84" s="61">
        <v>9409</v>
      </c>
      <c r="I84" s="61"/>
      <c r="J84" s="61">
        <v>686</v>
      </c>
      <c r="K84" s="61">
        <v>388</v>
      </c>
      <c r="L84" s="61">
        <v>0</v>
      </c>
      <c r="M84" s="61">
        <v>326</v>
      </c>
      <c r="N84" s="61">
        <v>-556</v>
      </c>
      <c r="O84" s="61">
        <v>0</v>
      </c>
      <c r="P84" s="61">
        <v>-1187</v>
      </c>
      <c r="Q84" s="61">
        <v>-343</v>
      </c>
      <c r="R84" s="61">
        <v>10858</v>
      </c>
      <c r="S84" s="61">
        <v>10515</v>
      </c>
    </row>
    <row r="85" spans="1:19" s="10" customFormat="1" ht="14.5" x14ac:dyDescent="0.25">
      <c r="A85" s="68">
        <v>194</v>
      </c>
      <c r="B85" s="78" t="s">
        <v>104</v>
      </c>
      <c r="C85" s="80"/>
      <c r="D85" s="81"/>
      <c r="E85" s="81"/>
      <c r="F85" s="81"/>
      <c r="G85" s="80"/>
      <c r="H85" s="61">
        <v>2411057</v>
      </c>
      <c r="I85" s="61"/>
      <c r="J85" s="61">
        <v>146688</v>
      </c>
      <c r="K85" s="61">
        <v>82921</v>
      </c>
      <c r="L85" s="61">
        <v>0</v>
      </c>
      <c r="M85" s="61">
        <v>69680</v>
      </c>
      <c r="N85" s="61">
        <v>-118885</v>
      </c>
      <c r="O85" s="61">
        <v>0</v>
      </c>
      <c r="P85" s="61">
        <v>-253840</v>
      </c>
      <c r="Q85" s="61">
        <v>-73436</v>
      </c>
      <c r="R85" s="61">
        <v>2321519</v>
      </c>
      <c r="S85" s="61">
        <v>2248083</v>
      </c>
    </row>
    <row r="86" spans="1:19" s="10" customFormat="1" ht="14.5" x14ac:dyDescent="0.25">
      <c r="A86" s="68">
        <v>195</v>
      </c>
      <c r="B86" s="78" t="s">
        <v>426</v>
      </c>
      <c r="C86" s="80"/>
      <c r="D86" s="81"/>
      <c r="E86" s="81"/>
      <c r="F86" s="81"/>
      <c r="G86" s="80"/>
      <c r="H86" s="61">
        <v>15640</v>
      </c>
      <c r="I86" s="61"/>
      <c r="J86" s="61">
        <v>781</v>
      </c>
      <c r="K86" s="61">
        <v>441</v>
      </c>
      <c r="L86" s="61">
        <v>0</v>
      </c>
      <c r="M86" s="61">
        <v>370</v>
      </c>
      <c r="N86" s="61">
        <v>-633</v>
      </c>
      <c r="O86" s="61">
        <v>0</v>
      </c>
      <c r="P86" s="61">
        <v>-1351</v>
      </c>
      <c r="Q86" s="61">
        <v>-392</v>
      </c>
      <c r="R86" s="61">
        <v>12357</v>
      </c>
      <c r="S86" s="61">
        <v>11965</v>
      </c>
    </row>
    <row r="87" spans="1:19" s="10" customFormat="1" ht="14.5" x14ac:dyDescent="0.25">
      <c r="A87" s="68">
        <v>197</v>
      </c>
      <c r="B87" s="78" t="s">
        <v>105</v>
      </c>
      <c r="C87" s="80"/>
      <c r="D87" s="81"/>
      <c r="E87" s="81"/>
      <c r="F87" s="81"/>
      <c r="G87" s="80"/>
      <c r="H87" s="61">
        <v>0</v>
      </c>
      <c r="I87" s="61"/>
      <c r="J87" s="61">
        <v>0</v>
      </c>
      <c r="K87" s="61">
        <v>0</v>
      </c>
      <c r="L87" s="61">
        <v>0</v>
      </c>
      <c r="M87" s="61">
        <v>0</v>
      </c>
      <c r="N87" s="61">
        <v>0</v>
      </c>
      <c r="O87" s="61">
        <v>0</v>
      </c>
      <c r="P87" s="61">
        <v>0</v>
      </c>
      <c r="Q87" s="61">
        <v>0</v>
      </c>
      <c r="R87" s="61">
        <v>0</v>
      </c>
      <c r="S87" s="61">
        <v>0</v>
      </c>
    </row>
    <row r="88" spans="1:19" s="10" customFormat="1" ht="14.5" x14ac:dyDescent="0.25">
      <c r="A88" s="68">
        <v>199</v>
      </c>
      <c r="B88" s="78" t="s">
        <v>106</v>
      </c>
      <c r="C88" s="80"/>
      <c r="D88" s="81"/>
      <c r="E88" s="81"/>
      <c r="F88" s="81"/>
      <c r="G88" s="80"/>
      <c r="H88" s="61">
        <v>1803781</v>
      </c>
      <c r="I88" s="61"/>
      <c r="J88" s="61">
        <v>118200</v>
      </c>
      <c r="K88" s="61">
        <v>66817</v>
      </c>
      <c r="L88" s="61">
        <v>0</v>
      </c>
      <c r="M88" s="61">
        <v>56146</v>
      </c>
      <c r="N88" s="61">
        <v>-95797</v>
      </c>
      <c r="O88" s="61">
        <v>0</v>
      </c>
      <c r="P88" s="61">
        <v>-204543</v>
      </c>
      <c r="Q88" s="61">
        <v>-59177</v>
      </c>
      <c r="R88" s="61">
        <v>1870668</v>
      </c>
      <c r="S88" s="61">
        <v>1811491</v>
      </c>
    </row>
    <row r="89" spans="1:19" s="10" customFormat="1" ht="14.5" x14ac:dyDescent="0.25">
      <c r="A89" s="68">
        <v>200</v>
      </c>
      <c r="B89" s="78" t="s">
        <v>107</v>
      </c>
      <c r="C89" s="80"/>
      <c r="D89" s="81"/>
      <c r="E89" s="81"/>
      <c r="F89" s="81"/>
      <c r="G89" s="80"/>
      <c r="H89" s="61">
        <v>57165</v>
      </c>
      <c r="I89" s="61"/>
      <c r="J89" s="61">
        <v>3581</v>
      </c>
      <c r="K89" s="61">
        <v>2024</v>
      </c>
      <c r="L89" s="61">
        <v>0</v>
      </c>
      <c r="M89" s="61">
        <v>1703</v>
      </c>
      <c r="N89" s="61">
        <v>-2902</v>
      </c>
      <c r="O89" s="61">
        <v>0</v>
      </c>
      <c r="P89" s="61">
        <v>-6196</v>
      </c>
      <c r="Q89" s="61">
        <v>-1790</v>
      </c>
      <c r="R89" s="61">
        <v>56668</v>
      </c>
      <c r="S89" s="61">
        <v>54878</v>
      </c>
    </row>
    <row r="90" spans="1:19" s="10" customFormat="1" ht="14.5" x14ac:dyDescent="0.25">
      <c r="A90" s="68">
        <v>201</v>
      </c>
      <c r="B90" s="78" t="s">
        <v>108</v>
      </c>
      <c r="C90" s="80"/>
      <c r="D90" s="81"/>
      <c r="E90" s="81"/>
      <c r="F90" s="81"/>
      <c r="G90" s="80"/>
      <c r="H90" s="61">
        <v>1934985</v>
      </c>
      <c r="I90" s="61"/>
      <c r="J90" s="61">
        <v>128979</v>
      </c>
      <c r="K90" s="61">
        <v>72910</v>
      </c>
      <c r="L90" s="61">
        <v>0</v>
      </c>
      <c r="M90" s="61">
        <v>61270</v>
      </c>
      <c r="N90" s="61">
        <v>-104533</v>
      </c>
      <c r="O90" s="61">
        <v>0</v>
      </c>
      <c r="P90" s="61">
        <v>-223197</v>
      </c>
      <c r="Q90" s="61">
        <v>-64571</v>
      </c>
      <c r="R90" s="61">
        <v>2041264</v>
      </c>
      <c r="S90" s="61">
        <v>1976693</v>
      </c>
    </row>
    <row r="91" spans="1:19" s="10" customFormat="1" ht="14.5" x14ac:dyDescent="0.25">
      <c r="A91" s="68">
        <v>202</v>
      </c>
      <c r="B91" s="78" t="s">
        <v>109</v>
      </c>
      <c r="C91" s="80"/>
      <c r="D91" s="81"/>
      <c r="E91" s="81"/>
      <c r="F91" s="81"/>
      <c r="G91" s="80"/>
      <c r="H91" s="61">
        <v>417491</v>
      </c>
      <c r="I91" s="61"/>
      <c r="J91" s="61">
        <v>28266</v>
      </c>
      <c r="K91" s="61">
        <v>15978</v>
      </c>
      <c r="L91" s="61">
        <v>0</v>
      </c>
      <c r="M91" s="61">
        <v>13428</v>
      </c>
      <c r="N91" s="61">
        <v>-22908</v>
      </c>
      <c r="O91" s="61">
        <v>0</v>
      </c>
      <c r="P91" s="61">
        <v>-48913</v>
      </c>
      <c r="Q91" s="61">
        <v>-14149</v>
      </c>
      <c r="R91" s="61">
        <v>447338</v>
      </c>
      <c r="S91" s="61">
        <v>433189</v>
      </c>
    </row>
    <row r="92" spans="1:19" s="10" customFormat="1" ht="14.5" x14ac:dyDescent="0.25">
      <c r="A92" s="68">
        <v>203</v>
      </c>
      <c r="B92" s="78" t="s">
        <v>110</v>
      </c>
      <c r="C92" s="80"/>
      <c r="D92" s="81"/>
      <c r="E92" s="81"/>
      <c r="F92" s="81"/>
      <c r="G92" s="80"/>
      <c r="H92" s="61">
        <v>694059</v>
      </c>
      <c r="I92" s="61"/>
      <c r="J92" s="61">
        <v>43592</v>
      </c>
      <c r="K92" s="61">
        <v>24642</v>
      </c>
      <c r="L92" s="61">
        <v>0</v>
      </c>
      <c r="M92" s="61">
        <v>20709</v>
      </c>
      <c r="N92" s="61">
        <v>-35330</v>
      </c>
      <c r="O92" s="61">
        <v>0</v>
      </c>
      <c r="P92" s="61">
        <v>-75435</v>
      </c>
      <c r="Q92" s="61">
        <v>-21822</v>
      </c>
      <c r="R92" s="61">
        <v>689900</v>
      </c>
      <c r="S92" s="61">
        <v>668078</v>
      </c>
    </row>
    <row r="93" spans="1:19" s="10" customFormat="1" ht="14.5" x14ac:dyDescent="0.25">
      <c r="A93" s="68">
        <v>204</v>
      </c>
      <c r="B93" s="78" t="s">
        <v>111</v>
      </c>
      <c r="C93" s="80"/>
      <c r="D93" s="81"/>
      <c r="E93" s="81"/>
      <c r="F93" s="81"/>
      <c r="G93" s="80"/>
      <c r="H93" s="61">
        <v>8163960</v>
      </c>
      <c r="I93" s="61"/>
      <c r="J93" s="61">
        <v>523438</v>
      </c>
      <c r="K93" s="61">
        <v>295893</v>
      </c>
      <c r="L93" s="61">
        <v>0</v>
      </c>
      <c r="M93" s="61">
        <v>248644</v>
      </c>
      <c r="N93" s="61">
        <v>-424228</v>
      </c>
      <c r="O93" s="61">
        <v>0</v>
      </c>
      <c r="P93" s="61">
        <v>-905800</v>
      </c>
      <c r="Q93" s="61">
        <v>-262053</v>
      </c>
      <c r="R93" s="61">
        <v>8284074</v>
      </c>
      <c r="S93" s="61">
        <v>8022021</v>
      </c>
    </row>
    <row r="94" spans="1:19" s="10" customFormat="1" ht="14.5" x14ac:dyDescent="0.25">
      <c r="A94" s="68">
        <v>206</v>
      </c>
      <c r="B94" s="78" t="s">
        <v>112</v>
      </c>
      <c r="C94" s="80"/>
      <c r="D94" s="81"/>
      <c r="E94" s="81"/>
      <c r="F94" s="81"/>
      <c r="G94" s="80"/>
      <c r="H94" s="61">
        <v>923623</v>
      </c>
      <c r="I94" s="61"/>
      <c r="J94" s="61">
        <v>48577</v>
      </c>
      <c r="K94" s="61">
        <v>27460</v>
      </c>
      <c r="L94" s="61">
        <v>0</v>
      </c>
      <c r="M94" s="61">
        <v>23075</v>
      </c>
      <c r="N94" s="61">
        <v>-39370</v>
      </c>
      <c r="O94" s="61">
        <v>0</v>
      </c>
      <c r="P94" s="61">
        <v>-84062</v>
      </c>
      <c r="Q94" s="61">
        <v>-24320</v>
      </c>
      <c r="R94" s="61">
        <v>768792</v>
      </c>
      <c r="S94" s="61">
        <v>744472</v>
      </c>
    </row>
    <row r="95" spans="1:19" s="10" customFormat="1" ht="14.5" x14ac:dyDescent="0.25">
      <c r="A95" s="68">
        <v>207</v>
      </c>
      <c r="B95" s="78" t="s">
        <v>113</v>
      </c>
      <c r="C95" s="80"/>
      <c r="D95" s="81"/>
      <c r="E95" s="81"/>
      <c r="F95" s="81"/>
      <c r="G95" s="80"/>
      <c r="H95" s="61">
        <v>0</v>
      </c>
      <c r="I95" s="61"/>
      <c r="J95" s="61">
        <v>0</v>
      </c>
      <c r="K95" s="61">
        <v>0</v>
      </c>
      <c r="L95" s="61">
        <v>0</v>
      </c>
      <c r="M95" s="61">
        <v>0</v>
      </c>
      <c r="N95" s="61">
        <v>0</v>
      </c>
      <c r="O95" s="61">
        <v>0</v>
      </c>
      <c r="P95" s="61">
        <v>0</v>
      </c>
      <c r="Q95" s="61">
        <v>0</v>
      </c>
      <c r="R95" s="61">
        <v>0</v>
      </c>
      <c r="S95" s="61">
        <v>0</v>
      </c>
    </row>
    <row r="96" spans="1:19" s="10" customFormat="1" ht="14.5" x14ac:dyDescent="0.25">
      <c r="A96" s="68">
        <v>208</v>
      </c>
      <c r="B96" s="78" t="s">
        <v>114</v>
      </c>
      <c r="C96" s="80"/>
      <c r="D96" s="81"/>
      <c r="E96" s="81"/>
      <c r="F96" s="81"/>
      <c r="G96" s="80"/>
      <c r="H96" s="61">
        <v>29752653</v>
      </c>
      <c r="I96" s="61"/>
      <c r="J96" s="61">
        <v>1914998</v>
      </c>
      <c r="K96" s="61">
        <v>1082523</v>
      </c>
      <c r="L96" s="61">
        <v>0</v>
      </c>
      <c r="M96" s="61">
        <v>909676</v>
      </c>
      <c r="N96" s="61">
        <v>-1552037</v>
      </c>
      <c r="O96" s="61">
        <v>0</v>
      </c>
      <c r="P96" s="61">
        <v>-3313870</v>
      </c>
      <c r="Q96" s="61">
        <v>-958710</v>
      </c>
      <c r="R96" s="61">
        <v>30307277</v>
      </c>
      <c r="S96" s="61">
        <v>29348567</v>
      </c>
    </row>
    <row r="97" spans="1:19" s="10" customFormat="1" ht="14.5" x14ac:dyDescent="0.25">
      <c r="A97" s="68">
        <v>209</v>
      </c>
      <c r="B97" s="78" t="s">
        <v>115</v>
      </c>
      <c r="C97" s="80"/>
      <c r="D97" s="81"/>
      <c r="E97" s="81"/>
      <c r="F97" s="81"/>
      <c r="G97" s="80"/>
      <c r="H97" s="61">
        <v>0</v>
      </c>
      <c r="I97" s="61"/>
      <c r="J97" s="61">
        <v>0</v>
      </c>
      <c r="K97" s="61">
        <v>0</v>
      </c>
      <c r="L97" s="61">
        <v>0</v>
      </c>
      <c r="M97" s="61">
        <v>0</v>
      </c>
      <c r="N97" s="61">
        <v>0</v>
      </c>
      <c r="O97" s="61">
        <v>0</v>
      </c>
      <c r="P97" s="61">
        <v>0</v>
      </c>
      <c r="Q97" s="61">
        <v>0</v>
      </c>
      <c r="R97" s="61">
        <v>0</v>
      </c>
      <c r="S97" s="61">
        <v>0</v>
      </c>
    </row>
    <row r="98" spans="1:19" s="10" customFormat="1" ht="14.5" x14ac:dyDescent="0.25">
      <c r="A98" s="68">
        <v>211</v>
      </c>
      <c r="B98" s="78" t="s">
        <v>116</v>
      </c>
      <c r="C98" s="80"/>
      <c r="D98" s="81"/>
      <c r="E98" s="81"/>
      <c r="F98" s="81"/>
      <c r="G98" s="80"/>
      <c r="H98" s="61">
        <v>2392891</v>
      </c>
      <c r="I98" s="61"/>
      <c r="J98" s="61">
        <v>149881</v>
      </c>
      <c r="K98" s="61">
        <v>84726</v>
      </c>
      <c r="L98" s="61">
        <v>0</v>
      </c>
      <c r="M98" s="61">
        <v>71197</v>
      </c>
      <c r="N98" s="61">
        <v>-121473</v>
      </c>
      <c r="O98" s="61">
        <v>0</v>
      </c>
      <c r="P98" s="61">
        <v>-259366</v>
      </c>
      <c r="Q98" s="61">
        <v>-75035</v>
      </c>
      <c r="R98" s="61">
        <v>2372052</v>
      </c>
      <c r="S98" s="61">
        <v>2297017</v>
      </c>
    </row>
    <row r="99" spans="1:19" s="10" customFormat="1" ht="14.5" x14ac:dyDescent="0.25">
      <c r="A99" s="68">
        <v>212</v>
      </c>
      <c r="B99" s="78" t="s">
        <v>117</v>
      </c>
      <c r="C99" s="80"/>
      <c r="D99" s="81"/>
      <c r="E99" s="81"/>
      <c r="F99" s="81"/>
      <c r="G99" s="80"/>
      <c r="H99" s="61">
        <v>2259731</v>
      </c>
      <c r="I99" s="61"/>
      <c r="J99" s="61">
        <v>152645</v>
      </c>
      <c r="K99" s="61">
        <v>86288</v>
      </c>
      <c r="L99" s="61">
        <v>0</v>
      </c>
      <c r="M99" s="61">
        <v>72509</v>
      </c>
      <c r="N99" s="61">
        <v>-123714</v>
      </c>
      <c r="O99" s="61">
        <v>0</v>
      </c>
      <c r="P99" s="61">
        <v>-264150</v>
      </c>
      <c r="Q99" s="61">
        <v>-76422</v>
      </c>
      <c r="R99" s="61">
        <v>2415807</v>
      </c>
      <c r="S99" s="61">
        <v>2339385</v>
      </c>
    </row>
    <row r="100" spans="1:19" s="10" customFormat="1" ht="14.5" x14ac:dyDescent="0.25">
      <c r="A100" s="68">
        <v>213</v>
      </c>
      <c r="B100" s="78" t="s">
        <v>118</v>
      </c>
      <c r="C100" s="80"/>
      <c r="D100" s="81"/>
      <c r="E100" s="81"/>
      <c r="F100" s="81"/>
      <c r="G100" s="80"/>
      <c r="H100" s="61">
        <v>3086589</v>
      </c>
      <c r="I100" s="61"/>
      <c r="J100" s="61">
        <v>192858</v>
      </c>
      <c r="K100" s="61">
        <v>109020</v>
      </c>
      <c r="L100" s="61">
        <v>0</v>
      </c>
      <c r="M100" s="61">
        <v>91613</v>
      </c>
      <c r="N100" s="61">
        <v>-156304</v>
      </c>
      <c r="O100" s="61">
        <v>0</v>
      </c>
      <c r="P100" s="61">
        <v>-333737</v>
      </c>
      <c r="Q100" s="61">
        <v>-96550</v>
      </c>
      <c r="R100" s="61">
        <v>3052219</v>
      </c>
      <c r="S100" s="61">
        <v>2955669</v>
      </c>
    </row>
    <row r="101" spans="1:19" s="10" customFormat="1" ht="14.5" x14ac:dyDescent="0.25">
      <c r="A101" s="68">
        <v>214</v>
      </c>
      <c r="B101" s="78" t="s">
        <v>119</v>
      </c>
      <c r="C101" s="80"/>
      <c r="D101" s="81"/>
      <c r="E101" s="81"/>
      <c r="F101" s="81"/>
      <c r="G101" s="80"/>
      <c r="H101" s="61">
        <v>2997453</v>
      </c>
      <c r="I101" s="61"/>
      <c r="J101" s="61">
        <v>185462</v>
      </c>
      <c r="K101" s="61">
        <v>104839</v>
      </c>
      <c r="L101" s="61">
        <v>0</v>
      </c>
      <c r="M101" s="61">
        <v>88101</v>
      </c>
      <c r="N101" s="61">
        <v>-150311</v>
      </c>
      <c r="O101" s="61">
        <v>0</v>
      </c>
      <c r="P101" s="61">
        <v>-320939</v>
      </c>
      <c r="Q101" s="61">
        <v>-92848</v>
      </c>
      <c r="R101" s="61">
        <v>2935178</v>
      </c>
      <c r="S101" s="61">
        <v>2842330</v>
      </c>
    </row>
    <row r="102" spans="1:19" s="10" customFormat="1" ht="14.5" x14ac:dyDescent="0.25">
      <c r="A102" s="68">
        <v>215</v>
      </c>
      <c r="B102" s="78" t="s">
        <v>120</v>
      </c>
      <c r="C102" s="80"/>
      <c r="D102" s="81"/>
      <c r="E102" s="81"/>
      <c r="F102" s="81"/>
      <c r="G102" s="80"/>
      <c r="H102" s="61">
        <v>2459358</v>
      </c>
      <c r="I102" s="61"/>
      <c r="J102" s="61">
        <v>155698</v>
      </c>
      <c r="K102" s="61">
        <v>88014</v>
      </c>
      <c r="L102" s="61">
        <v>0</v>
      </c>
      <c r="M102" s="61">
        <v>73958</v>
      </c>
      <c r="N102" s="61">
        <v>-126188</v>
      </c>
      <c r="O102" s="61">
        <v>0</v>
      </c>
      <c r="P102" s="61">
        <v>-269434</v>
      </c>
      <c r="Q102" s="61">
        <v>-77952</v>
      </c>
      <c r="R102" s="61">
        <v>2464127</v>
      </c>
      <c r="S102" s="61">
        <v>2386175</v>
      </c>
    </row>
    <row r="103" spans="1:19" s="10" customFormat="1" ht="14.5" x14ac:dyDescent="0.25">
      <c r="A103" s="68">
        <v>216</v>
      </c>
      <c r="B103" s="78" t="s">
        <v>121</v>
      </c>
      <c r="C103" s="80"/>
      <c r="D103" s="81"/>
      <c r="E103" s="81"/>
      <c r="F103" s="81"/>
      <c r="G103" s="80"/>
      <c r="H103" s="61">
        <v>13227004</v>
      </c>
      <c r="I103" s="61"/>
      <c r="J103" s="61">
        <v>833958</v>
      </c>
      <c r="K103" s="61">
        <v>471425</v>
      </c>
      <c r="L103" s="61">
        <v>0</v>
      </c>
      <c r="M103" s="61">
        <v>396151</v>
      </c>
      <c r="N103" s="61">
        <v>-675893</v>
      </c>
      <c r="O103" s="61">
        <v>0</v>
      </c>
      <c r="P103" s="61">
        <v>-1443150</v>
      </c>
      <c r="Q103" s="61">
        <v>-417509</v>
      </c>
      <c r="R103" s="61">
        <v>13198445</v>
      </c>
      <c r="S103" s="61">
        <v>12780936</v>
      </c>
    </row>
    <row r="104" spans="1:19" s="10" customFormat="1" ht="14.5" x14ac:dyDescent="0.25">
      <c r="A104" s="68">
        <v>217</v>
      </c>
      <c r="B104" s="78" t="s">
        <v>122</v>
      </c>
      <c r="C104" s="80"/>
      <c r="D104" s="81"/>
      <c r="E104" s="81"/>
      <c r="F104" s="81"/>
      <c r="G104" s="80"/>
      <c r="H104" s="61">
        <v>5277152</v>
      </c>
      <c r="I104" s="61"/>
      <c r="J104" s="61">
        <v>321446</v>
      </c>
      <c r="K104" s="61">
        <v>181709</v>
      </c>
      <c r="L104" s="61">
        <v>0</v>
      </c>
      <c r="M104" s="61">
        <v>152696</v>
      </c>
      <c r="N104" s="61">
        <v>-260520</v>
      </c>
      <c r="O104" s="61">
        <v>0</v>
      </c>
      <c r="P104" s="61">
        <v>-556257</v>
      </c>
      <c r="Q104" s="61">
        <v>-160926</v>
      </c>
      <c r="R104" s="61">
        <v>5087292</v>
      </c>
      <c r="S104" s="61">
        <v>4926366</v>
      </c>
    </row>
    <row r="105" spans="1:19" s="10" customFormat="1" ht="14.5" x14ac:dyDescent="0.25">
      <c r="A105" s="68">
        <v>218</v>
      </c>
      <c r="B105" s="78" t="s">
        <v>123</v>
      </c>
      <c r="C105" s="80"/>
      <c r="D105" s="81"/>
      <c r="E105" s="81"/>
      <c r="F105" s="81"/>
      <c r="G105" s="80"/>
      <c r="H105" s="61">
        <v>560892</v>
      </c>
      <c r="I105" s="61"/>
      <c r="J105" s="61">
        <v>35948</v>
      </c>
      <c r="K105" s="61">
        <v>20321</v>
      </c>
      <c r="L105" s="61">
        <v>0</v>
      </c>
      <c r="M105" s="61">
        <v>17077</v>
      </c>
      <c r="N105" s="61">
        <v>-29134</v>
      </c>
      <c r="O105" s="61">
        <v>0</v>
      </c>
      <c r="P105" s="61">
        <v>-62207</v>
      </c>
      <c r="Q105" s="61">
        <v>-17995</v>
      </c>
      <c r="R105" s="61">
        <v>568916</v>
      </c>
      <c r="S105" s="61">
        <v>550921</v>
      </c>
    </row>
    <row r="106" spans="1:19" s="10" customFormat="1" ht="14.5" x14ac:dyDescent="0.25">
      <c r="A106" s="68">
        <v>219</v>
      </c>
      <c r="B106" s="78" t="s">
        <v>124</v>
      </c>
      <c r="C106" s="80"/>
      <c r="D106" s="81"/>
      <c r="E106" s="81"/>
      <c r="F106" s="81"/>
      <c r="G106" s="80"/>
      <c r="H106" s="61">
        <v>0</v>
      </c>
      <c r="I106" s="61"/>
      <c r="J106" s="61">
        <v>0</v>
      </c>
      <c r="K106" s="61">
        <v>0</v>
      </c>
      <c r="L106" s="61">
        <v>0</v>
      </c>
      <c r="M106" s="61">
        <v>0</v>
      </c>
      <c r="N106" s="61">
        <v>0</v>
      </c>
      <c r="O106" s="61">
        <v>0</v>
      </c>
      <c r="P106" s="61">
        <v>0</v>
      </c>
      <c r="Q106" s="61">
        <v>0</v>
      </c>
      <c r="R106" s="61">
        <v>0</v>
      </c>
      <c r="S106" s="61">
        <v>0</v>
      </c>
    </row>
    <row r="107" spans="1:19" s="10" customFormat="1" ht="14.5" x14ac:dyDescent="0.25">
      <c r="A107" s="68">
        <v>220</v>
      </c>
      <c r="B107" s="78" t="s">
        <v>125</v>
      </c>
      <c r="C107" s="80"/>
      <c r="D107" s="81"/>
      <c r="E107" s="81"/>
      <c r="F107" s="81"/>
      <c r="G107" s="80"/>
      <c r="H107" s="61">
        <v>0</v>
      </c>
      <c r="I107" s="61"/>
      <c r="J107" s="61">
        <v>0</v>
      </c>
      <c r="K107" s="61">
        <v>0</v>
      </c>
      <c r="L107" s="61">
        <v>0</v>
      </c>
      <c r="M107" s="61">
        <v>0</v>
      </c>
      <c r="N107" s="61">
        <v>0</v>
      </c>
      <c r="O107" s="61">
        <v>0</v>
      </c>
      <c r="P107" s="61">
        <v>0</v>
      </c>
      <c r="Q107" s="61">
        <v>0</v>
      </c>
      <c r="R107" s="61">
        <v>0</v>
      </c>
      <c r="S107" s="61">
        <v>0</v>
      </c>
    </row>
    <row r="108" spans="1:19" s="10" customFormat="1" ht="14.5" x14ac:dyDescent="0.25">
      <c r="A108" s="68">
        <v>221</v>
      </c>
      <c r="B108" s="78" t="s">
        <v>126</v>
      </c>
      <c r="C108" s="80"/>
      <c r="D108" s="81"/>
      <c r="E108" s="81"/>
      <c r="F108" s="81"/>
      <c r="G108" s="80"/>
      <c r="H108" s="61">
        <v>9153359</v>
      </c>
      <c r="I108" s="61"/>
      <c r="J108" s="61">
        <v>566150</v>
      </c>
      <c r="K108" s="61">
        <v>320037</v>
      </c>
      <c r="L108" s="61">
        <v>0</v>
      </c>
      <c r="M108" s="61">
        <v>268934</v>
      </c>
      <c r="N108" s="61">
        <v>-458844</v>
      </c>
      <c r="O108" s="61">
        <v>0</v>
      </c>
      <c r="P108" s="61">
        <v>-979713</v>
      </c>
      <c r="Q108" s="61">
        <v>-283436</v>
      </c>
      <c r="R108" s="61">
        <v>8960046</v>
      </c>
      <c r="S108" s="61">
        <v>8676610</v>
      </c>
    </row>
    <row r="109" spans="1:19" s="10" customFormat="1" ht="14.5" x14ac:dyDescent="0.25">
      <c r="A109" s="68">
        <v>222</v>
      </c>
      <c r="B109" s="78" t="s">
        <v>127</v>
      </c>
      <c r="C109" s="80"/>
      <c r="D109" s="81"/>
      <c r="E109" s="81"/>
      <c r="F109" s="81"/>
      <c r="G109" s="80"/>
      <c r="H109" s="61">
        <v>643306</v>
      </c>
      <c r="I109" s="61"/>
      <c r="J109" s="61">
        <v>40914</v>
      </c>
      <c r="K109" s="61">
        <v>23128</v>
      </c>
      <c r="L109" s="61">
        <v>0</v>
      </c>
      <c r="M109" s="61">
        <v>19433</v>
      </c>
      <c r="N109" s="61">
        <v>-33159</v>
      </c>
      <c r="O109" s="61">
        <v>0</v>
      </c>
      <c r="P109" s="61">
        <v>-70801</v>
      </c>
      <c r="Q109" s="61">
        <v>-20485</v>
      </c>
      <c r="R109" s="61">
        <v>647516</v>
      </c>
      <c r="S109" s="61">
        <v>627031</v>
      </c>
    </row>
    <row r="110" spans="1:19" s="10" customFormat="1" ht="14.5" x14ac:dyDescent="0.25">
      <c r="A110" s="68">
        <v>223</v>
      </c>
      <c r="B110" s="78" t="s">
        <v>128</v>
      </c>
      <c r="C110" s="80"/>
      <c r="D110" s="81"/>
      <c r="E110" s="81"/>
      <c r="F110" s="81"/>
      <c r="G110" s="80"/>
      <c r="H110" s="61">
        <v>1024576</v>
      </c>
      <c r="I110" s="61"/>
      <c r="J110" s="61">
        <v>69908</v>
      </c>
      <c r="K110" s="61">
        <v>39518</v>
      </c>
      <c r="L110" s="61">
        <v>0</v>
      </c>
      <c r="M110" s="61">
        <v>33208</v>
      </c>
      <c r="N110" s="61">
        <v>-56658</v>
      </c>
      <c r="O110" s="61">
        <v>0</v>
      </c>
      <c r="P110" s="61">
        <v>-120974</v>
      </c>
      <c r="Q110" s="61">
        <v>-34998</v>
      </c>
      <c r="R110" s="61">
        <v>1106378</v>
      </c>
      <c r="S110" s="61">
        <v>1071380</v>
      </c>
    </row>
    <row r="111" spans="1:19" s="10" customFormat="1" ht="14.5" x14ac:dyDescent="0.25">
      <c r="A111" s="68">
        <v>226</v>
      </c>
      <c r="B111" s="78" t="s">
        <v>129</v>
      </c>
      <c r="C111" s="80"/>
      <c r="D111" s="81"/>
      <c r="E111" s="81"/>
      <c r="F111" s="81"/>
      <c r="G111" s="80"/>
      <c r="H111" s="61">
        <v>42756</v>
      </c>
      <c r="I111" s="61"/>
      <c r="J111" s="61">
        <v>2732</v>
      </c>
      <c r="K111" s="61">
        <v>1545</v>
      </c>
      <c r="L111" s="61">
        <v>0</v>
      </c>
      <c r="M111" s="61">
        <v>1300</v>
      </c>
      <c r="N111" s="61">
        <v>-2215</v>
      </c>
      <c r="O111" s="61">
        <v>0</v>
      </c>
      <c r="P111" s="61">
        <v>-4729</v>
      </c>
      <c r="Q111" s="61">
        <v>-1367</v>
      </c>
      <c r="R111" s="61">
        <v>43245</v>
      </c>
      <c r="S111" s="61">
        <v>41878</v>
      </c>
    </row>
    <row r="112" spans="1:19" s="10" customFormat="1" ht="14.5" x14ac:dyDescent="0.25">
      <c r="A112" s="68">
        <v>229</v>
      </c>
      <c r="B112" s="78" t="s">
        <v>130</v>
      </c>
      <c r="C112" s="80"/>
      <c r="D112" s="81"/>
      <c r="E112" s="81"/>
      <c r="F112" s="81"/>
      <c r="G112" s="80"/>
      <c r="H112" s="61">
        <v>3373480</v>
      </c>
      <c r="I112" s="61"/>
      <c r="J112" s="61">
        <v>209462</v>
      </c>
      <c r="K112" s="61">
        <v>118406</v>
      </c>
      <c r="L112" s="61">
        <v>0</v>
      </c>
      <c r="M112" s="61">
        <v>99502</v>
      </c>
      <c r="N112" s="61">
        <v>-169762</v>
      </c>
      <c r="O112" s="61">
        <v>0</v>
      </c>
      <c r="P112" s="61">
        <v>-362471</v>
      </c>
      <c r="Q112" s="61">
        <v>-104863</v>
      </c>
      <c r="R112" s="61">
        <v>3315009</v>
      </c>
      <c r="S112" s="61">
        <v>3210146</v>
      </c>
    </row>
    <row r="113" spans="1:19" s="10" customFormat="1" ht="14.5" x14ac:dyDescent="0.25">
      <c r="A113" s="68">
        <v>230</v>
      </c>
      <c r="B113" s="78" t="s">
        <v>131</v>
      </c>
      <c r="C113" s="80"/>
      <c r="D113" s="81"/>
      <c r="E113" s="81"/>
      <c r="F113" s="81"/>
      <c r="G113" s="80"/>
      <c r="H113" s="61">
        <v>0</v>
      </c>
      <c r="I113" s="61"/>
      <c r="J113" s="61">
        <v>0</v>
      </c>
      <c r="K113" s="61">
        <v>0</v>
      </c>
      <c r="L113" s="61">
        <v>0</v>
      </c>
      <c r="M113" s="61">
        <v>0</v>
      </c>
      <c r="N113" s="61">
        <v>0</v>
      </c>
      <c r="O113" s="61">
        <v>0</v>
      </c>
      <c r="P113" s="61">
        <v>0</v>
      </c>
      <c r="Q113" s="61">
        <v>0</v>
      </c>
      <c r="R113" s="61">
        <v>0</v>
      </c>
      <c r="S113" s="61">
        <v>0</v>
      </c>
    </row>
    <row r="114" spans="1:19" s="10" customFormat="1" ht="14.5" x14ac:dyDescent="0.25">
      <c r="A114" s="68">
        <v>231</v>
      </c>
      <c r="B114" s="78" t="s">
        <v>132</v>
      </c>
      <c r="C114" s="80"/>
      <c r="D114" s="81"/>
      <c r="E114" s="81"/>
      <c r="F114" s="81"/>
      <c r="G114" s="80"/>
      <c r="H114" s="61">
        <v>0</v>
      </c>
      <c r="I114" s="61"/>
      <c r="J114" s="61">
        <v>0</v>
      </c>
      <c r="K114" s="61">
        <v>0</v>
      </c>
      <c r="L114" s="61">
        <v>0</v>
      </c>
      <c r="M114" s="61">
        <v>0</v>
      </c>
      <c r="N114" s="61">
        <v>0</v>
      </c>
      <c r="O114" s="61">
        <v>0</v>
      </c>
      <c r="P114" s="61">
        <v>0</v>
      </c>
      <c r="Q114" s="61">
        <v>0</v>
      </c>
      <c r="R114" s="61">
        <v>0</v>
      </c>
      <c r="S114" s="61">
        <v>0</v>
      </c>
    </row>
    <row r="115" spans="1:19" s="10" customFormat="1" ht="14.5" x14ac:dyDescent="0.25">
      <c r="A115" s="68">
        <v>232</v>
      </c>
      <c r="B115" s="78" t="s">
        <v>133</v>
      </c>
      <c r="C115" s="80"/>
      <c r="D115" s="81"/>
      <c r="E115" s="81"/>
      <c r="F115" s="81"/>
      <c r="G115" s="80"/>
      <c r="H115" s="61">
        <v>0</v>
      </c>
      <c r="I115" s="61"/>
      <c r="J115" s="61">
        <v>0</v>
      </c>
      <c r="K115" s="61">
        <v>0</v>
      </c>
      <c r="L115" s="61">
        <v>0</v>
      </c>
      <c r="M115" s="61">
        <v>0</v>
      </c>
      <c r="N115" s="61">
        <v>0</v>
      </c>
      <c r="O115" s="61">
        <v>0</v>
      </c>
      <c r="P115" s="61">
        <v>0</v>
      </c>
      <c r="Q115" s="61">
        <v>0</v>
      </c>
      <c r="R115" s="61">
        <v>0</v>
      </c>
      <c r="S115" s="61">
        <v>0</v>
      </c>
    </row>
    <row r="116" spans="1:19" s="10" customFormat="1" ht="14.5" x14ac:dyDescent="0.25">
      <c r="A116" s="68">
        <v>233</v>
      </c>
      <c r="B116" s="78" t="s">
        <v>134</v>
      </c>
      <c r="C116" s="80"/>
      <c r="D116" s="81"/>
      <c r="E116" s="81"/>
      <c r="F116" s="81"/>
      <c r="G116" s="80"/>
      <c r="H116" s="61">
        <v>25485</v>
      </c>
      <c r="I116" s="61"/>
      <c r="J116" s="61">
        <v>1888</v>
      </c>
      <c r="K116" s="61">
        <v>1067</v>
      </c>
      <c r="L116" s="61">
        <v>0</v>
      </c>
      <c r="M116" s="61">
        <v>895</v>
      </c>
      <c r="N116" s="61">
        <v>-1530</v>
      </c>
      <c r="O116" s="61">
        <v>0</v>
      </c>
      <c r="P116" s="61">
        <v>-3267</v>
      </c>
      <c r="Q116" s="61">
        <v>-947</v>
      </c>
      <c r="R116" s="61">
        <v>29874</v>
      </c>
      <c r="S116" s="61">
        <v>28927</v>
      </c>
    </row>
    <row r="117" spans="1:19" s="10" customFormat="1" ht="14.5" x14ac:dyDescent="0.25">
      <c r="A117" s="68">
        <v>234</v>
      </c>
      <c r="B117" s="78" t="s">
        <v>135</v>
      </c>
      <c r="C117" s="80"/>
      <c r="D117" s="81"/>
      <c r="E117" s="81"/>
      <c r="F117" s="81"/>
      <c r="G117" s="80"/>
      <c r="H117" s="61">
        <v>326458</v>
      </c>
      <c r="I117" s="61"/>
      <c r="J117" s="61">
        <v>18538</v>
      </c>
      <c r="K117" s="61">
        <v>10479</v>
      </c>
      <c r="L117" s="61">
        <v>0</v>
      </c>
      <c r="M117" s="61">
        <v>8805</v>
      </c>
      <c r="N117" s="61">
        <v>-15024</v>
      </c>
      <c r="O117" s="61">
        <v>0</v>
      </c>
      <c r="P117" s="61">
        <v>-32079</v>
      </c>
      <c r="Q117" s="61">
        <v>-9281</v>
      </c>
      <c r="R117" s="61">
        <v>293380</v>
      </c>
      <c r="S117" s="61">
        <v>284099</v>
      </c>
    </row>
    <row r="118" spans="1:19" s="10" customFormat="1" ht="14.5" x14ac:dyDescent="0.25">
      <c r="A118" s="68">
        <v>236</v>
      </c>
      <c r="B118" s="78" t="s">
        <v>136</v>
      </c>
      <c r="C118" s="80"/>
      <c r="D118" s="81"/>
      <c r="E118" s="81"/>
      <c r="F118" s="81"/>
      <c r="G118" s="80"/>
      <c r="H118" s="61">
        <v>25414914</v>
      </c>
      <c r="I118" s="61"/>
      <c r="J118" s="61">
        <v>1668574</v>
      </c>
      <c r="K118" s="61">
        <v>943223</v>
      </c>
      <c r="L118" s="61">
        <v>0</v>
      </c>
      <c r="M118" s="61">
        <v>792620</v>
      </c>
      <c r="N118" s="61">
        <v>-1352319</v>
      </c>
      <c r="O118" s="61">
        <v>0</v>
      </c>
      <c r="P118" s="61">
        <v>-2887438</v>
      </c>
      <c r="Q118" s="61">
        <v>-835340</v>
      </c>
      <c r="R118" s="61">
        <v>26407304</v>
      </c>
      <c r="S118" s="61">
        <v>25571964</v>
      </c>
    </row>
    <row r="119" spans="1:19" s="10" customFormat="1" ht="14.5" x14ac:dyDescent="0.25">
      <c r="A119" s="68">
        <v>238</v>
      </c>
      <c r="B119" s="78" t="s">
        <v>137</v>
      </c>
      <c r="C119" s="80"/>
      <c r="D119" s="81"/>
      <c r="E119" s="81"/>
      <c r="F119" s="81"/>
      <c r="G119" s="80"/>
      <c r="H119" s="61">
        <v>843186</v>
      </c>
      <c r="I119" s="61"/>
      <c r="J119" s="61">
        <v>51288</v>
      </c>
      <c r="K119" s="61">
        <v>28992</v>
      </c>
      <c r="L119" s="61">
        <v>0</v>
      </c>
      <c r="M119" s="61">
        <v>24364</v>
      </c>
      <c r="N119" s="61">
        <v>-41567</v>
      </c>
      <c r="O119" s="61">
        <v>0</v>
      </c>
      <c r="P119" s="61">
        <v>-88752</v>
      </c>
      <c r="Q119" s="61">
        <v>-25675</v>
      </c>
      <c r="R119" s="61">
        <v>811690</v>
      </c>
      <c r="S119" s="61">
        <v>786015</v>
      </c>
    </row>
    <row r="120" spans="1:19" s="10" customFormat="1" ht="14.5" x14ac:dyDescent="0.25">
      <c r="A120" s="68">
        <v>239</v>
      </c>
      <c r="B120" s="78" t="s">
        <v>138</v>
      </c>
      <c r="C120" s="80"/>
      <c r="D120" s="81"/>
      <c r="E120" s="81"/>
      <c r="F120" s="81"/>
      <c r="G120" s="80"/>
      <c r="H120" s="61">
        <v>114044</v>
      </c>
      <c r="I120" s="61"/>
      <c r="J120" s="61">
        <v>6651</v>
      </c>
      <c r="K120" s="61">
        <v>3760</v>
      </c>
      <c r="L120" s="61">
        <v>0</v>
      </c>
      <c r="M120" s="61">
        <v>3159</v>
      </c>
      <c r="N120" s="61">
        <v>-5390</v>
      </c>
      <c r="O120" s="61">
        <v>0</v>
      </c>
      <c r="P120" s="61">
        <v>-11509</v>
      </c>
      <c r="Q120" s="61">
        <v>-3329</v>
      </c>
      <c r="R120" s="61">
        <v>105261</v>
      </c>
      <c r="S120" s="61">
        <v>101932</v>
      </c>
    </row>
    <row r="121" spans="1:19" s="10" customFormat="1" ht="14.5" x14ac:dyDescent="0.25">
      <c r="A121" s="68">
        <v>241</v>
      </c>
      <c r="B121" s="78" t="s">
        <v>139</v>
      </c>
      <c r="C121" s="80"/>
      <c r="D121" s="81"/>
      <c r="E121" s="81"/>
      <c r="F121" s="81"/>
      <c r="G121" s="80"/>
      <c r="H121" s="61">
        <v>424082</v>
      </c>
      <c r="I121" s="61"/>
      <c r="J121" s="61">
        <v>27169</v>
      </c>
      <c r="K121" s="61">
        <v>15358</v>
      </c>
      <c r="L121" s="61">
        <v>0</v>
      </c>
      <c r="M121" s="61">
        <v>12907</v>
      </c>
      <c r="N121" s="61">
        <v>-22019</v>
      </c>
      <c r="O121" s="61">
        <v>0</v>
      </c>
      <c r="P121" s="61">
        <v>-47015</v>
      </c>
      <c r="Q121" s="61">
        <v>-13600</v>
      </c>
      <c r="R121" s="61">
        <v>429979</v>
      </c>
      <c r="S121" s="61">
        <v>416379</v>
      </c>
    </row>
    <row r="122" spans="1:19" s="10" customFormat="1" ht="14.5" x14ac:dyDescent="0.25">
      <c r="A122" s="68">
        <v>242</v>
      </c>
      <c r="B122" s="78" t="s">
        <v>140</v>
      </c>
      <c r="C122" s="80"/>
      <c r="D122" s="81"/>
      <c r="E122" s="81"/>
      <c r="F122" s="81"/>
      <c r="G122" s="80"/>
      <c r="H122" s="61">
        <v>3585032</v>
      </c>
      <c r="I122" s="61"/>
      <c r="J122" s="61">
        <v>224406</v>
      </c>
      <c r="K122" s="61">
        <v>126854</v>
      </c>
      <c r="L122" s="61">
        <v>0</v>
      </c>
      <c r="M122" s="61">
        <v>106604</v>
      </c>
      <c r="N122" s="61">
        <v>-181873</v>
      </c>
      <c r="O122" s="61">
        <v>0</v>
      </c>
      <c r="P122" s="61">
        <v>-388330</v>
      </c>
      <c r="Q122" s="61">
        <v>-112339</v>
      </c>
      <c r="R122" s="61">
        <v>3551508</v>
      </c>
      <c r="S122" s="61">
        <v>3439169</v>
      </c>
    </row>
    <row r="123" spans="1:19" s="10" customFormat="1" ht="14.5" x14ac:dyDescent="0.25">
      <c r="A123" s="68">
        <v>245</v>
      </c>
      <c r="B123" s="78" t="s">
        <v>141</v>
      </c>
      <c r="C123" s="80"/>
      <c r="D123" s="81"/>
      <c r="E123" s="81"/>
      <c r="F123" s="81"/>
      <c r="G123" s="80"/>
      <c r="H123" s="61">
        <v>174481</v>
      </c>
      <c r="I123" s="61"/>
      <c r="J123" s="61">
        <v>11554</v>
      </c>
      <c r="K123" s="61">
        <v>6531</v>
      </c>
      <c r="L123" s="61">
        <v>0</v>
      </c>
      <c r="M123" s="61">
        <v>5489</v>
      </c>
      <c r="N123" s="61">
        <v>-9364</v>
      </c>
      <c r="O123" s="61">
        <v>0</v>
      </c>
      <c r="P123" s="61">
        <v>-19994</v>
      </c>
      <c r="Q123" s="61">
        <v>-5784</v>
      </c>
      <c r="R123" s="61">
        <v>182855</v>
      </c>
      <c r="S123" s="61">
        <v>177071</v>
      </c>
    </row>
    <row r="124" spans="1:19" s="10" customFormat="1" ht="14.5" x14ac:dyDescent="0.25">
      <c r="A124" s="68">
        <v>246</v>
      </c>
      <c r="B124" s="78" t="s">
        <v>142</v>
      </c>
      <c r="C124" s="80"/>
      <c r="D124" s="81"/>
      <c r="E124" s="81"/>
      <c r="F124" s="81"/>
      <c r="G124" s="80"/>
      <c r="H124" s="61">
        <v>0</v>
      </c>
      <c r="I124" s="61"/>
      <c r="J124" s="61">
        <v>0</v>
      </c>
      <c r="K124" s="61">
        <v>0</v>
      </c>
      <c r="L124" s="61">
        <v>0</v>
      </c>
      <c r="M124" s="61">
        <v>0</v>
      </c>
      <c r="N124" s="61">
        <v>0</v>
      </c>
      <c r="O124" s="61">
        <v>0</v>
      </c>
      <c r="P124" s="61">
        <v>0</v>
      </c>
      <c r="Q124" s="61">
        <v>0</v>
      </c>
      <c r="R124" s="61">
        <v>0</v>
      </c>
      <c r="S124" s="61">
        <v>0</v>
      </c>
    </row>
    <row r="125" spans="1:19" s="10" customFormat="1" ht="14.5" x14ac:dyDescent="0.25">
      <c r="A125" s="68">
        <v>247</v>
      </c>
      <c r="B125" s="78" t="s">
        <v>143</v>
      </c>
      <c r="C125" s="80"/>
      <c r="D125" s="81"/>
      <c r="E125" s="81"/>
      <c r="F125" s="81"/>
      <c r="G125" s="80"/>
      <c r="H125" s="61">
        <v>16423258</v>
      </c>
      <c r="I125" s="61"/>
      <c r="J125" s="61">
        <v>1076899</v>
      </c>
      <c r="K125" s="61">
        <v>608757</v>
      </c>
      <c r="L125" s="61">
        <v>0</v>
      </c>
      <c r="M125" s="61">
        <v>511555</v>
      </c>
      <c r="N125" s="61">
        <v>-872787</v>
      </c>
      <c r="O125" s="61">
        <v>0</v>
      </c>
      <c r="P125" s="61">
        <v>-1863554</v>
      </c>
      <c r="Q125" s="61">
        <v>-539130</v>
      </c>
      <c r="R125" s="61">
        <v>17043289</v>
      </c>
      <c r="S125" s="61">
        <v>16504159</v>
      </c>
    </row>
    <row r="126" spans="1:19" s="10" customFormat="1" ht="14.5" x14ac:dyDescent="0.25">
      <c r="A126" s="68">
        <v>261</v>
      </c>
      <c r="B126" s="78" t="s">
        <v>144</v>
      </c>
      <c r="C126" s="80"/>
      <c r="D126" s="81"/>
      <c r="E126" s="81"/>
      <c r="F126" s="81"/>
      <c r="G126" s="80"/>
      <c r="H126" s="61">
        <v>903519</v>
      </c>
      <c r="I126" s="61"/>
      <c r="J126" s="61">
        <v>56183</v>
      </c>
      <c r="K126" s="61">
        <v>31760</v>
      </c>
      <c r="L126" s="61">
        <v>0</v>
      </c>
      <c r="M126" s="61">
        <v>26692</v>
      </c>
      <c r="N126" s="61">
        <v>-45535</v>
      </c>
      <c r="O126" s="61">
        <v>0</v>
      </c>
      <c r="P126" s="61">
        <v>-97224</v>
      </c>
      <c r="Q126" s="61">
        <v>-28124</v>
      </c>
      <c r="R126" s="61">
        <v>889173</v>
      </c>
      <c r="S126" s="61">
        <v>861049</v>
      </c>
    </row>
    <row r="127" spans="1:19" s="10" customFormat="1" ht="14.5" x14ac:dyDescent="0.25">
      <c r="A127" s="68">
        <v>262</v>
      </c>
      <c r="B127" s="78" t="s">
        <v>145</v>
      </c>
      <c r="C127" s="80"/>
      <c r="D127" s="81"/>
      <c r="E127" s="81"/>
      <c r="F127" s="81"/>
      <c r="G127" s="80"/>
      <c r="H127" s="61">
        <v>3395786</v>
      </c>
      <c r="I127" s="61"/>
      <c r="J127" s="61">
        <v>211109</v>
      </c>
      <c r="K127" s="61">
        <v>119337</v>
      </c>
      <c r="L127" s="61">
        <v>0</v>
      </c>
      <c r="M127" s="61">
        <v>100283</v>
      </c>
      <c r="N127" s="61">
        <v>-171096</v>
      </c>
      <c r="O127" s="61">
        <v>0</v>
      </c>
      <c r="P127" s="61">
        <v>-365320</v>
      </c>
      <c r="Q127" s="61">
        <v>-105687</v>
      </c>
      <c r="R127" s="61">
        <v>3341069</v>
      </c>
      <c r="S127" s="61">
        <v>3235382</v>
      </c>
    </row>
    <row r="128" spans="1:19" s="10" customFormat="1" ht="14.5" x14ac:dyDescent="0.25">
      <c r="A128" s="68">
        <v>263</v>
      </c>
      <c r="B128" s="78" t="s">
        <v>146</v>
      </c>
      <c r="C128" s="80"/>
      <c r="D128" s="81"/>
      <c r="E128" s="81"/>
      <c r="F128" s="81"/>
      <c r="G128" s="80"/>
      <c r="H128" s="61">
        <v>68769</v>
      </c>
      <c r="I128" s="61"/>
      <c r="J128" s="61">
        <v>3526</v>
      </c>
      <c r="K128" s="61">
        <v>1993</v>
      </c>
      <c r="L128" s="61">
        <v>0</v>
      </c>
      <c r="M128" s="61">
        <v>1673</v>
      </c>
      <c r="N128" s="61">
        <v>-2857</v>
      </c>
      <c r="O128" s="61">
        <v>0</v>
      </c>
      <c r="P128" s="61">
        <v>-6101</v>
      </c>
      <c r="Q128" s="61">
        <v>-1766</v>
      </c>
      <c r="R128" s="61">
        <v>55799</v>
      </c>
      <c r="S128" s="61">
        <v>54033</v>
      </c>
    </row>
    <row r="129" spans="1:19" s="10" customFormat="1" ht="14.5" x14ac:dyDescent="0.25">
      <c r="A129" s="68">
        <v>268</v>
      </c>
      <c r="B129" s="78" t="s">
        <v>147</v>
      </c>
      <c r="C129" s="80"/>
      <c r="D129" s="81"/>
      <c r="E129" s="81"/>
      <c r="F129" s="81"/>
      <c r="G129" s="80"/>
      <c r="H129" s="61">
        <v>1247308</v>
      </c>
      <c r="I129" s="61"/>
      <c r="J129" s="61">
        <v>78981</v>
      </c>
      <c r="K129" s="61">
        <v>44647</v>
      </c>
      <c r="L129" s="61">
        <v>0</v>
      </c>
      <c r="M129" s="61">
        <v>37520</v>
      </c>
      <c r="N129" s="61">
        <v>-64012</v>
      </c>
      <c r="O129" s="61">
        <v>0</v>
      </c>
      <c r="P129" s="61">
        <v>-136676</v>
      </c>
      <c r="Q129" s="61">
        <v>-39540</v>
      </c>
      <c r="R129" s="61">
        <v>1249981</v>
      </c>
      <c r="S129" s="61">
        <v>1210441</v>
      </c>
    </row>
    <row r="130" spans="1:19" s="10" customFormat="1" ht="14.5" x14ac:dyDescent="0.25">
      <c r="A130" s="68">
        <v>270</v>
      </c>
      <c r="B130" s="78" t="s">
        <v>148</v>
      </c>
      <c r="C130" s="80"/>
      <c r="D130" s="81"/>
      <c r="E130" s="81"/>
      <c r="F130" s="81"/>
      <c r="G130" s="80"/>
      <c r="H130" s="61">
        <v>357019</v>
      </c>
      <c r="I130" s="61"/>
      <c r="J130" s="61">
        <v>23456</v>
      </c>
      <c r="K130" s="61">
        <v>13259</v>
      </c>
      <c r="L130" s="61">
        <v>0</v>
      </c>
      <c r="M130" s="61">
        <v>11143</v>
      </c>
      <c r="N130" s="61">
        <v>-19010</v>
      </c>
      <c r="O130" s="61">
        <v>0</v>
      </c>
      <c r="P130" s="61">
        <v>-40590</v>
      </c>
      <c r="Q130" s="61">
        <v>-11742</v>
      </c>
      <c r="R130" s="61">
        <v>371221</v>
      </c>
      <c r="S130" s="61">
        <v>359479</v>
      </c>
    </row>
    <row r="131" spans="1:19" s="10" customFormat="1" ht="14.5" x14ac:dyDescent="0.25">
      <c r="A131" s="68">
        <v>275</v>
      </c>
      <c r="B131" s="78" t="s">
        <v>149</v>
      </c>
      <c r="C131" s="80"/>
      <c r="D131" s="81"/>
      <c r="E131" s="81"/>
      <c r="F131" s="81"/>
      <c r="G131" s="80"/>
      <c r="H131" s="61">
        <v>537751</v>
      </c>
      <c r="I131" s="61"/>
      <c r="J131" s="61">
        <v>34108</v>
      </c>
      <c r="K131" s="61">
        <v>19281</v>
      </c>
      <c r="L131" s="61">
        <v>0</v>
      </c>
      <c r="M131" s="61">
        <v>16206</v>
      </c>
      <c r="N131" s="61">
        <v>-27643</v>
      </c>
      <c r="O131" s="61">
        <v>0</v>
      </c>
      <c r="P131" s="61">
        <v>-59023</v>
      </c>
      <c r="Q131" s="61">
        <v>-17071</v>
      </c>
      <c r="R131" s="61">
        <v>539802</v>
      </c>
      <c r="S131" s="61">
        <v>522731</v>
      </c>
    </row>
    <row r="132" spans="1:19" s="10" customFormat="1" ht="14.5" x14ac:dyDescent="0.25">
      <c r="A132" s="68">
        <v>276</v>
      </c>
      <c r="B132" s="78" t="s">
        <v>150</v>
      </c>
      <c r="C132" s="80"/>
      <c r="D132" s="81"/>
      <c r="E132" s="81"/>
      <c r="F132" s="81"/>
      <c r="G132" s="80"/>
      <c r="H132" s="61">
        <v>634714</v>
      </c>
      <c r="I132" s="61"/>
      <c r="J132" s="61">
        <v>39040</v>
      </c>
      <c r="K132" s="61">
        <v>22069</v>
      </c>
      <c r="L132" s="61">
        <v>0</v>
      </c>
      <c r="M132" s="61">
        <v>18544</v>
      </c>
      <c r="N132" s="61">
        <v>-31640</v>
      </c>
      <c r="O132" s="61">
        <v>0</v>
      </c>
      <c r="P132" s="61">
        <v>-67557</v>
      </c>
      <c r="Q132" s="61">
        <v>-19544</v>
      </c>
      <c r="R132" s="61">
        <v>617852</v>
      </c>
      <c r="S132" s="61">
        <v>598308</v>
      </c>
    </row>
    <row r="133" spans="1:19" s="10" customFormat="1" ht="14.5" x14ac:dyDescent="0.25">
      <c r="A133" s="68">
        <v>277</v>
      </c>
      <c r="B133" s="78" t="s">
        <v>151</v>
      </c>
      <c r="C133" s="80"/>
      <c r="D133" s="81"/>
      <c r="E133" s="81"/>
      <c r="F133" s="81"/>
      <c r="G133" s="80"/>
      <c r="H133" s="61">
        <v>258432</v>
      </c>
      <c r="I133" s="61"/>
      <c r="J133" s="61">
        <v>15243</v>
      </c>
      <c r="K133" s="61">
        <v>8616</v>
      </c>
      <c r="L133" s="61">
        <v>0</v>
      </c>
      <c r="M133" s="61">
        <v>7241</v>
      </c>
      <c r="N133" s="61">
        <v>-12354</v>
      </c>
      <c r="O133" s="61">
        <v>0</v>
      </c>
      <c r="P133" s="61">
        <v>-26377</v>
      </c>
      <c r="Q133" s="61">
        <v>-7631</v>
      </c>
      <c r="R133" s="61">
        <v>241234</v>
      </c>
      <c r="S133" s="61">
        <v>233603</v>
      </c>
    </row>
    <row r="134" spans="1:19" s="10" customFormat="1" ht="14.5" x14ac:dyDescent="0.25">
      <c r="A134" s="68">
        <v>278</v>
      </c>
      <c r="B134" s="78" t="s">
        <v>152</v>
      </c>
      <c r="C134" s="80"/>
      <c r="D134" s="81"/>
      <c r="E134" s="81"/>
      <c r="F134" s="81"/>
      <c r="G134" s="80"/>
      <c r="H134" s="61">
        <v>470191</v>
      </c>
      <c r="I134" s="61"/>
      <c r="J134" s="61">
        <v>29478</v>
      </c>
      <c r="K134" s="61">
        <v>16664</v>
      </c>
      <c r="L134" s="61">
        <v>0</v>
      </c>
      <c r="M134" s="61">
        <v>14003</v>
      </c>
      <c r="N134" s="61">
        <v>-23891</v>
      </c>
      <c r="O134" s="61">
        <v>0</v>
      </c>
      <c r="P134" s="61">
        <v>-51012</v>
      </c>
      <c r="Q134" s="61">
        <v>-14758</v>
      </c>
      <c r="R134" s="61">
        <v>466531</v>
      </c>
      <c r="S134" s="61">
        <v>451773</v>
      </c>
    </row>
    <row r="135" spans="1:19" s="10" customFormat="1" ht="14.5" x14ac:dyDescent="0.25">
      <c r="A135" s="68">
        <v>279</v>
      </c>
      <c r="B135" s="78" t="s">
        <v>153</v>
      </c>
      <c r="C135" s="80"/>
      <c r="D135" s="81"/>
      <c r="E135" s="81"/>
      <c r="F135" s="81"/>
      <c r="G135" s="80"/>
      <c r="H135" s="61">
        <v>480109</v>
      </c>
      <c r="I135" s="61"/>
      <c r="J135" s="61">
        <v>30219</v>
      </c>
      <c r="K135" s="61">
        <v>17082</v>
      </c>
      <c r="L135" s="61">
        <v>0</v>
      </c>
      <c r="M135" s="61">
        <v>14354</v>
      </c>
      <c r="N135" s="61">
        <v>-24491</v>
      </c>
      <c r="O135" s="61">
        <v>0</v>
      </c>
      <c r="P135" s="61">
        <v>-52293</v>
      </c>
      <c r="Q135" s="61">
        <v>-15129</v>
      </c>
      <c r="R135" s="61">
        <v>478248</v>
      </c>
      <c r="S135" s="61">
        <v>463119</v>
      </c>
    </row>
    <row r="136" spans="1:19" s="10" customFormat="1" ht="14.5" x14ac:dyDescent="0.25">
      <c r="A136" s="68">
        <v>280</v>
      </c>
      <c r="B136" s="78" t="s">
        <v>154</v>
      </c>
      <c r="C136" s="80"/>
      <c r="D136" s="81"/>
      <c r="E136" s="81"/>
      <c r="F136" s="81"/>
      <c r="G136" s="80"/>
      <c r="H136" s="61">
        <v>5682395</v>
      </c>
      <c r="I136" s="61"/>
      <c r="J136" s="61">
        <v>351573</v>
      </c>
      <c r="K136" s="61">
        <v>198739</v>
      </c>
      <c r="L136" s="61">
        <v>0</v>
      </c>
      <c r="M136" s="61">
        <v>167007</v>
      </c>
      <c r="N136" s="61">
        <v>-284937</v>
      </c>
      <c r="O136" s="61">
        <v>0</v>
      </c>
      <c r="P136" s="61">
        <v>-608391</v>
      </c>
      <c r="Q136" s="61">
        <v>-176009</v>
      </c>
      <c r="R136" s="61">
        <v>5564087</v>
      </c>
      <c r="S136" s="61">
        <v>5388078</v>
      </c>
    </row>
    <row r="137" spans="1:19" s="10" customFormat="1" ht="14.5" x14ac:dyDescent="0.25">
      <c r="A137" s="68">
        <v>282</v>
      </c>
      <c r="B137" s="78" t="s">
        <v>155</v>
      </c>
      <c r="C137" s="80"/>
      <c r="D137" s="81"/>
      <c r="E137" s="81"/>
      <c r="F137" s="81"/>
      <c r="G137" s="80"/>
      <c r="H137" s="61">
        <v>809214</v>
      </c>
      <c r="I137" s="61"/>
      <c r="J137" s="61">
        <v>48342</v>
      </c>
      <c r="K137" s="61">
        <v>27327</v>
      </c>
      <c r="L137" s="61">
        <v>0</v>
      </c>
      <c r="M137" s="61">
        <v>22961</v>
      </c>
      <c r="N137" s="61">
        <v>-39179</v>
      </c>
      <c r="O137" s="61">
        <v>0</v>
      </c>
      <c r="P137" s="61">
        <v>-83654</v>
      </c>
      <c r="Q137" s="61">
        <v>-24203</v>
      </c>
      <c r="R137" s="61">
        <v>765066</v>
      </c>
      <c r="S137" s="61">
        <v>740863</v>
      </c>
    </row>
    <row r="138" spans="1:19" s="10" customFormat="1" ht="14.5" x14ac:dyDescent="0.25">
      <c r="A138" s="68">
        <v>283</v>
      </c>
      <c r="B138" s="78" t="s">
        <v>156</v>
      </c>
      <c r="C138" s="80"/>
      <c r="D138" s="81"/>
      <c r="E138" s="81"/>
      <c r="F138" s="81"/>
      <c r="G138" s="80"/>
      <c r="H138" s="61">
        <v>1401962</v>
      </c>
      <c r="I138" s="61"/>
      <c r="J138" s="61">
        <v>83608</v>
      </c>
      <c r="K138" s="61">
        <v>47263</v>
      </c>
      <c r="L138" s="61">
        <v>0</v>
      </c>
      <c r="M138" s="61">
        <v>39717</v>
      </c>
      <c r="N138" s="61">
        <v>-67762</v>
      </c>
      <c r="O138" s="61">
        <v>0</v>
      </c>
      <c r="P138" s="61">
        <v>-144683</v>
      </c>
      <c r="Q138" s="61">
        <v>-41857</v>
      </c>
      <c r="R138" s="61">
        <v>1323210</v>
      </c>
      <c r="S138" s="61">
        <v>1281353</v>
      </c>
    </row>
    <row r="139" spans="1:19" s="10" customFormat="1" ht="14.5" x14ac:dyDescent="0.25">
      <c r="A139" s="68">
        <v>284</v>
      </c>
      <c r="B139" s="78" t="s">
        <v>157</v>
      </c>
      <c r="C139" s="80"/>
      <c r="D139" s="81"/>
      <c r="E139" s="81"/>
      <c r="F139" s="81"/>
      <c r="G139" s="80"/>
      <c r="H139" s="61">
        <v>207454</v>
      </c>
      <c r="I139" s="61"/>
      <c r="J139" s="61">
        <v>12638</v>
      </c>
      <c r="K139" s="61">
        <v>7144</v>
      </c>
      <c r="L139" s="61">
        <v>0</v>
      </c>
      <c r="M139" s="61">
        <v>6005</v>
      </c>
      <c r="N139" s="61">
        <v>-10243</v>
      </c>
      <c r="O139" s="61">
        <v>0</v>
      </c>
      <c r="P139" s="61">
        <v>-21870</v>
      </c>
      <c r="Q139" s="61">
        <v>-6326</v>
      </c>
      <c r="R139" s="61">
        <v>200016</v>
      </c>
      <c r="S139" s="61">
        <v>193690</v>
      </c>
    </row>
    <row r="140" spans="1:19" s="10" customFormat="1" ht="14.5" x14ac:dyDescent="0.25">
      <c r="A140" s="68">
        <v>285</v>
      </c>
      <c r="B140" s="78" t="s">
        <v>158</v>
      </c>
      <c r="C140" s="80"/>
      <c r="D140" s="81"/>
      <c r="E140" s="81"/>
      <c r="F140" s="81"/>
      <c r="G140" s="80"/>
      <c r="H140" s="61">
        <v>798461</v>
      </c>
      <c r="I140" s="61"/>
      <c r="J140" s="61">
        <v>50341</v>
      </c>
      <c r="K140" s="61">
        <v>28457</v>
      </c>
      <c r="L140" s="61">
        <v>0</v>
      </c>
      <c r="M140" s="61">
        <v>23916</v>
      </c>
      <c r="N140" s="61">
        <v>-40800</v>
      </c>
      <c r="O140" s="61">
        <v>0</v>
      </c>
      <c r="P140" s="61">
        <v>-87115</v>
      </c>
      <c r="Q140" s="61">
        <v>-25201</v>
      </c>
      <c r="R140" s="61">
        <v>796718</v>
      </c>
      <c r="S140" s="61">
        <v>771517</v>
      </c>
    </row>
    <row r="141" spans="1:19" s="10" customFormat="1" ht="14.5" x14ac:dyDescent="0.25">
      <c r="A141" s="68">
        <v>286</v>
      </c>
      <c r="B141" s="78" t="s">
        <v>159</v>
      </c>
      <c r="C141" s="80"/>
      <c r="D141" s="81"/>
      <c r="E141" s="81"/>
      <c r="F141" s="81"/>
      <c r="G141" s="80"/>
      <c r="H141" s="61">
        <v>976524</v>
      </c>
      <c r="I141" s="61"/>
      <c r="J141" s="61">
        <v>60153</v>
      </c>
      <c r="K141" s="61">
        <v>34003</v>
      </c>
      <c r="L141" s="61">
        <v>0</v>
      </c>
      <c r="M141" s="61">
        <v>28575</v>
      </c>
      <c r="N141" s="61">
        <v>-48751</v>
      </c>
      <c r="O141" s="61">
        <v>0</v>
      </c>
      <c r="P141" s="61">
        <v>-104093</v>
      </c>
      <c r="Q141" s="61">
        <v>-30113</v>
      </c>
      <c r="R141" s="61">
        <v>951991</v>
      </c>
      <c r="S141" s="61">
        <v>921878</v>
      </c>
    </row>
    <row r="142" spans="1:19" s="10" customFormat="1" ht="14.5" x14ac:dyDescent="0.25">
      <c r="A142" s="68">
        <v>287</v>
      </c>
      <c r="B142" s="78" t="s">
        <v>160</v>
      </c>
      <c r="C142" s="80"/>
      <c r="D142" s="81"/>
      <c r="E142" s="81"/>
      <c r="F142" s="81"/>
      <c r="G142" s="80"/>
      <c r="H142" s="61">
        <v>262247</v>
      </c>
      <c r="I142" s="61"/>
      <c r="J142" s="61">
        <v>17470</v>
      </c>
      <c r="K142" s="61">
        <v>9876</v>
      </c>
      <c r="L142" s="61">
        <v>0</v>
      </c>
      <c r="M142" s="61">
        <v>8300</v>
      </c>
      <c r="N142" s="61">
        <v>-14159</v>
      </c>
      <c r="O142" s="61">
        <v>0</v>
      </c>
      <c r="P142" s="61">
        <v>-30232</v>
      </c>
      <c r="Q142" s="61">
        <v>-8745</v>
      </c>
      <c r="R142" s="61">
        <v>276487</v>
      </c>
      <c r="S142" s="61">
        <v>267742</v>
      </c>
    </row>
    <row r="143" spans="1:19" s="10" customFormat="1" ht="14.5" x14ac:dyDescent="0.25">
      <c r="A143" s="68">
        <v>288</v>
      </c>
      <c r="B143" s="78" t="s">
        <v>161</v>
      </c>
      <c r="C143" s="80"/>
      <c r="D143" s="81"/>
      <c r="E143" s="81"/>
      <c r="F143" s="81"/>
      <c r="G143" s="80"/>
      <c r="H143" s="61">
        <v>396933</v>
      </c>
      <c r="I143" s="61"/>
      <c r="J143" s="61">
        <v>27217</v>
      </c>
      <c r="K143" s="61">
        <v>15385</v>
      </c>
      <c r="L143" s="61">
        <v>0</v>
      </c>
      <c r="M143" s="61">
        <v>12929</v>
      </c>
      <c r="N143" s="61">
        <v>-22058</v>
      </c>
      <c r="O143" s="61">
        <v>0</v>
      </c>
      <c r="P143" s="61">
        <v>-47098</v>
      </c>
      <c r="Q143" s="61">
        <v>-13625</v>
      </c>
      <c r="R143" s="61">
        <v>430743</v>
      </c>
      <c r="S143" s="61">
        <v>417118</v>
      </c>
    </row>
    <row r="144" spans="1:19" s="10" customFormat="1" ht="14.5" x14ac:dyDescent="0.25">
      <c r="A144" s="68">
        <v>290</v>
      </c>
      <c r="B144" s="78" t="s">
        <v>162</v>
      </c>
      <c r="C144" s="80"/>
      <c r="D144" s="81"/>
      <c r="E144" s="81"/>
      <c r="F144" s="81"/>
      <c r="G144" s="80"/>
      <c r="H144" s="61">
        <v>1137669</v>
      </c>
      <c r="I144" s="61"/>
      <c r="J144" s="61">
        <v>72982</v>
      </c>
      <c r="K144" s="61">
        <v>41256</v>
      </c>
      <c r="L144" s="61">
        <v>0</v>
      </c>
      <c r="M144" s="61">
        <v>34668</v>
      </c>
      <c r="N144" s="61">
        <v>-59150</v>
      </c>
      <c r="O144" s="61">
        <v>0</v>
      </c>
      <c r="P144" s="61">
        <v>-126295</v>
      </c>
      <c r="Q144" s="61">
        <v>-36539</v>
      </c>
      <c r="R144" s="61">
        <v>1155038</v>
      </c>
      <c r="S144" s="61">
        <v>1118499</v>
      </c>
    </row>
    <row r="145" spans="1:19" s="10" customFormat="1" ht="14.5" x14ac:dyDescent="0.25">
      <c r="A145" s="68">
        <v>291</v>
      </c>
      <c r="B145" s="78" t="s">
        <v>163</v>
      </c>
      <c r="C145" s="80"/>
      <c r="D145" s="81"/>
      <c r="E145" s="81"/>
      <c r="F145" s="81"/>
      <c r="G145" s="80"/>
      <c r="H145" s="61">
        <v>780901</v>
      </c>
      <c r="I145" s="61"/>
      <c r="J145" s="61">
        <v>52325</v>
      </c>
      <c r="K145" s="61">
        <v>29579</v>
      </c>
      <c r="L145" s="61">
        <v>0</v>
      </c>
      <c r="M145" s="61">
        <v>24854</v>
      </c>
      <c r="N145" s="61">
        <v>-42407</v>
      </c>
      <c r="O145" s="61">
        <v>0</v>
      </c>
      <c r="P145" s="61">
        <v>-90547</v>
      </c>
      <c r="Q145" s="61">
        <v>-26196</v>
      </c>
      <c r="R145" s="61">
        <v>828106</v>
      </c>
      <c r="S145" s="61">
        <v>801910</v>
      </c>
    </row>
    <row r="146" spans="1:19" s="10" customFormat="1" ht="14.5" x14ac:dyDescent="0.25">
      <c r="A146" s="68">
        <v>292</v>
      </c>
      <c r="B146" s="78" t="s">
        <v>164</v>
      </c>
      <c r="C146" s="80"/>
      <c r="D146" s="81"/>
      <c r="E146" s="81"/>
      <c r="F146" s="81"/>
      <c r="G146" s="80"/>
      <c r="H146" s="61">
        <v>654407</v>
      </c>
      <c r="I146" s="61"/>
      <c r="J146" s="61">
        <v>43777</v>
      </c>
      <c r="K146" s="61">
        <v>24747</v>
      </c>
      <c r="L146" s="61">
        <v>0</v>
      </c>
      <c r="M146" s="61">
        <v>20794</v>
      </c>
      <c r="N146" s="61">
        <v>-35480</v>
      </c>
      <c r="O146" s="61">
        <v>0</v>
      </c>
      <c r="P146" s="61">
        <v>-75756</v>
      </c>
      <c r="Q146" s="61">
        <v>-21918</v>
      </c>
      <c r="R146" s="61">
        <v>692830</v>
      </c>
      <c r="S146" s="61">
        <v>670912</v>
      </c>
    </row>
    <row r="147" spans="1:19" s="10" customFormat="1" ht="14.5" x14ac:dyDescent="0.25">
      <c r="A147" s="68">
        <v>293</v>
      </c>
      <c r="B147" s="78" t="s">
        <v>165</v>
      </c>
      <c r="C147" s="80"/>
      <c r="D147" s="81"/>
      <c r="E147" s="81"/>
      <c r="F147" s="81"/>
      <c r="G147" s="80"/>
      <c r="H147" s="61">
        <v>919382</v>
      </c>
      <c r="I147" s="61"/>
      <c r="J147" s="61">
        <v>52646</v>
      </c>
      <c r="K147" s="61">
        <v>29760</v>
      </c>
      <c r="L147" s="61">
        <v>0</v>
      </c>
      <c r="M147" s="61">
        <v>25008</v>
      </c>
      <c r="N147" s="61">
        <v>-42668</v>
      </c>
      <c r="O147" s="61">
        <v>0</v>
      </c>
      <c r="P147" s="61">
        <v>-91103</v>
      </c>
      <c r="Q147" s="61">
        <v>-26357</v>
      </c>
      <c r="R147" s="61">
        <v>833190</v>
      </c>
      <c r="S147" s="61">
        <v>806833</v>
      </c>
    </row>
    <row r="148" spans="1:19" s="10" customFormat="1" ht="14.5" x14ac:dyDescent="0.25">
      <c r="A148" s="68">
        <v>294</v>
      </c>
      <c r="B148" s="78" t="s">
        <v>166</v>
      </c>
      <c r="C148" s="80"/>
      <c r="D148" s="81"/>
      <c r="E148" s="81"/>
      <c r="F148" s="81"/>
      <c r="G148" s="80"/>
      <c r="H148" s="61">
        <v>653842</v>
      </c>
      <c r="I148" s="61"/>
      <c r="J148" s="61">
        <v>42760</v>
      </c>
      <c r="K148" s="61">
        <v>24172</v>
      </c>
      <c r="L148" s="61">
        <v>0</v>
      </c>
      <c r="M148" s="61">
        <v>20311</v>
      </c>
      <c r="N148" s="61">
        <v>-34655</v>
      </c>
      <c r="O148" s="61">
        <v>0</v>
      </c>
      <c r="P148" s="61">
        <v>-73995</v>
      </c>
      <c r="Q148" s="61">
        <v>-21407</v>
      </c>
      <c r="R148" s="61">
        <v>676731</v>
      </c>
      <c r="S148" s="61">
        <v>655324</v>
      </c>
    </row>
    <row r="149" spans="1:19" s="10" customFormat="1" ht="14.5" x14ac:dyDescent="0.25">
      <c r="A149" s="68">
        <v>295</v>
      </c>
      <c r="B149" s="78" t="s">
        <v>167</v>
      </c>
      <c r="C149" s="80"/>
      <c r="D149" s="81"/>
      <c r="E149" s="81"/>
      <c r="F149" s="81"/>
      <c r="G149" s="80"/>
      <c r="H149" s="61">
        <v>2845724</v>
      </c>
      <c r="I149" s="61"/>
      <c r="J149" s="61">
        <v>173968</v>
      </c>
      <c r="K149" s="61">
        <v>98342</v>
      </c>
      <c r="L149" s="61">
        <v>0</v>
      </c>
      <c r="M149" s="61">
        <v>82639</v>
      </c>
      <c r="N149" s="61">
        <v>-140994</v>
      </c>
      <c r="O149" s="61">
        <v>0</v>
      </c>
      <c r="P149" s="61">
        <v>-301048</v>
      </c>
      <c r="Q149" s="61">
        <v>-87093</v>
      </c>
      <c r="R149" s="61">
        <v>2753259</v>
      </c>
      <c r="S149" s="61">
        <v>2666166</v>
      </c>
    </row>
    <row r="150" spans="1:19" s="10" customFormat="1" ht="14.5" x14ac:dyDescent="0.25">
      <c r="A150" s="68">
        <v>296</v>
      </c>
      <c r="B150" s="78" t="s">
        <v>168</v>
      </c>
      <c r="C150" s="80"/>
      <c r="D150" s="81"/>
      <c r="E150" s="81"/>
      <c r="F150" s="81"/>
      <c r="G150" s="80"/>
      <c r="H150" s="61">
        <v>468788</v>
      </c>
      <c r="I150" s="61"/>
      <c r="J150" s="61">
        <v>29424</v>
      </c>
      <c r="K150" s="61">
        <v>16633</v>
      </c>
      <c r="L150" s="61">
        <v>0</v>
      </c>
      <c r="M150" s="61">
        <v>13979</v>
      </c>
      <c r="N150" s="61">
        <v>-23847</v>
      </c>
      <c r="O150" s="61">
        <v>0</v>
      </c>
      <c r="P150" s="61">
        <v>-50918</v>
      </c>
      <c r="Q150" s="61">
        <v>-14729</v>
      </c>
      <c r="R150" s="61">
        <v>465676</v>
      </c>
      <c r="S150" s="61">
        <v>450947</v>
      </c>
    </row>
    <row r="151" spans="1:19" s="10" customFormat="1" ht="14.5" x14ac:dyDescent="0.25">
      <c r="A151" s="68">
        <v>297</v>
      </c>
      <c r="B151" s="78" t="s">
        <v>169</v>
      </c>
      <c r="C151" s="80"/>
      <c r="D151" s="81"/>
      <c r="E151" s="81"/>
      <c r="F151" s="81"/>
      <c r="G151" s="80"/>
      <c r="H151" s="61">
        <v>925048</v>
      </c>
      <c r="I151" s="61"/>
      <c r="J151" s="61">
        <v>63231</v>
      </c>
      <c r="K151" s="61">
        <v>35744</v>
      </c>
      <c r="L151" s="61">
        <v>0</v>
      </c>
      <c r="M151" s="61">
        <v>30035</v>
      </c>
      <c r="N151" s="61">
        <v>-51246</v>
      </c>
      <c r="O151" s="61">
        <v>0</v>
      </c>
      <c r="P151" s="61">
        <v>-109420</v>
      </c>
      <c r="Q151" s="61">
        <v>-31656</v>
      </c>
      <c r="R151" s="61">
        <v>1000712</v>
      </c>
      <c r="S151" s="61">
        <v>969056</v>
      </c>
    </row>
    <row r="152" spans="1:19" s="10" customFormat="1" ht="14.5" x14ac:dyDescent="0.25">
      <c r="A152" s="68">
        <v>298</v>
      </c>
      <c r="B152" s="78" t="s">
        <v>170</v>
      </c>
      <c r="C152" s="80"/>
      <c r="D152" s="81"/>
      <c r="E152" s="81"/>
      <c r="F152" s="81"/>
      <c r="G152" s="80"/>
      <c r="H152" s="61">
        <v>929211</v>
      </c>
      <c r="I152" s="61"/>
      <c r="J152" s="61">
        <v>57437</v>
      </c>
      <c r="K152" s="61">
        <v>32468</v>
      </c>
      <c r="L152" s="61">
        <v>0</v>
      </c>
      <c r="M152" s="61">
        <v>27286</v>
      </c>
      <c r="N152" s="61">
        <v>-46551</v>
      </c>
      <c r="O152" s="61">
        <v>0</v>
      </c>
      <c r="P152" s="61">
        <v>-99394</v>
      </c>
      <c r="Q152" s="61">
        <v>-28754</v>
      </c>
      <c r="R152" s="61">
        <v>909014</v>
      </c>
      <c r="S152" s="61">
        <v>880260</v>
      </c>
    </row>
    <row r="153" spans="1:19" s="10" customFormat="1" ht="14.5" x14ac:dyDescent="0.25">
      <c r="A153" s="68">
        <v>299</v>
      </c>
      <c r="B153" s="78" t="s">
        <v>171</v>
      </c>
      <c r="C153" s="80"/>
      <c r="D153" s="81"/>
      <c r="E153" s="81"/>
      <c r="F153" s="81"/>
      <c r="G153" s="80"/>
      <c r="H153" s="61">
        <v>574627</v>
      </c>
      <c r="I153" s="61"/>
      <c r="J153" s="61">
        <v>37343</v>
      </c>
      <c r="K153" s="61">
        <v>21110</v>
      </c>
      <c r="L153" s="61">
        <v>0</v>
      </c>
      <c r="M153" s="61">
        <v>17736</v>
      </c>
      <c r="N153" s="61">
        <v>-30265</v>
      </c>
      <c r="O153" s="61">
        <v>0</v>
      </c>
      <c r="P153" s="61">
        <v>-64622</v>
      </c>
      <c r="Q153" s="61">
        <v>-18698</v>
      </c>
      <c r="R153" s="61">
        <v>591006</v>
      </c>
      <c r="S153" s="61">
        <v>572308</v>
      </c>
    </row>
    <row r="154" spans="1:19" s="10" customFormat="1" ht="14.5" x14ac:dyDescent="0.25">
      <c r="A154" s="68">
        <v>301</v>
      </c>
      <c r="B154" s="78" t="s">
        <v>172</v>
      </c>
      <c r="C154" s="80"/>
      <c r="D154" s="81"/>
      <c r="E154" s="81"/>
      <c r="F154" s="81"/>
      <c r="G154" s="80"/>
      <c r="H154" s="61">
        <v>1807861</v>
      </c>
      <c r="I154" s="61"/>
      <c r="J154" s="61">
        <v>120259</v>
      </c>
      <c r="K154" s="61">
        <v>67981</v>
      </c>
      <c r="L154" s="61">
        <v>0</v>
      </c>
      <c r="M154" s="61">
        <v>57128</v>
      </c>
      <c r="N154" s="61">
        <v>-97466</v>
      </c>
      <c r="O154" s="61">
        <v>0</v>
      </c>
      <c r="P154" s="61">
        <v>-208107</v>
      </c>
      <c r="Q154" s="61">
        <v>-60205</v>
      </c>
      <c r="R154" s="61">
        <v>1903257</v>
      </c>
      <c r="S154" s="61">
        <v>1843052</v>
      </c>
    </row>
    <row r="155" spans="1:19" s="10" customFormat="1" ht="14.5" x14ac:dyDescent="0.25">
      <c r="A155" s="68">
        <v>305</v>
      </c>
      <c r="B155" s="78" t="s">
        <v>173</v>
      </c>
      <c r="C155" s="80"/>
      <c r="D155" s="81"/>
      <c r="E155" s="81"/>
      <c r="F155" s="81"/>
      <c r="G155" s="80"/>
      <c r="H155" s="61">
        <v>0</v>
      </c>
      <c r="I155" s="61"/>
      <c r="J155" s="61">
        <v>0</v>
      </c>
      <c r="K155" s="61">
        <v>0</v>
      </c>
      <c r="L155" s="61">
        <v>0</v>
      </c>
      <c r="M155" s="61">
        <v>0</v>
      </c>
      <c r="N155" s="61">
        <v>0</v>
      </c>
      <c r="O155" s="61">
        <v>0</v>
      </c>
      <c r="P155" s="61">
        <v>0</v>
      </c>
      <c r="Q155" s="61">
        <v>0</v>
      </c>
      <c r="R155" s="61">
        <v>0</v>
      </c>
      <c r="S155" s="61">
        <v>0</v>
      </c>
    </row>
    <row r="156" spans="1:19" s="10" customFormat="1" ht="14.5" x14ac:dyDescent="0.25">
      <c r="A156" s="68">
        <v>310</v>
      </c>
      <c r="B156" s="78" t="s">
        <v>174</v>
      </c>
      <c r="C156" s="80"/>
      <c r="D156" s="81"/>
      <c r="E156" s="81"/>
      <c r="F156" s="81"/>
      <c r="G156" s="80"/>
      <c r="H156" s="61">
        <v>591583</v>
      </c>
      <c r="I156" s="61"/>
      <c r="J156" s="61">
        <v>41736</v>
      </c>
      <c r="K156" s="61">
        <v>23593</v>
      </c>
      <c r="L156" s="61">
        <v>0</v>
      </c>
      <c r="M156" s="61">
        <v>19822</v>
      </c>
      <c r="N156" s="61">
        <v>-33825</v>
      </c>
      <c r="O156" s="61">
        <v>0</v>
      </c>
      <c r="P156" s="61">
        <v>-72223</v>
      </c>
      <c r="Q156" s="61">
        <v>-20897</v>
      </c>
      <c r="R156" s="61">
        <v>660518</v>
      </c>
      <c r="S156" s="61">
        <v>639621</v>
      </c>
    </row>
    <row r="157" spans="1:19" s="10" customFormat="1" ht="14.5" x14ac:dyDescent="0.25">
      <c r="A157" s="68">
        <v>311</v>
      </c>
      <c r="B157" s="78" t="s">
        <v>175</v>
      </c>
      <c r="C157" s="80"/>
      <c r="D157" s="81"/>
      <c r="E157" s="81"/>
      <c r="F157" s="81"/>
      <c r="G157" s="80"/>
      <c r="H157" s="61">
        <v>0</v>
      </c>
      <c r="I157" s="61"/>
      <c r="J157" s="61">
        <v>0</v>
      </c>
      <c r="K157" s="61">
        <v>0</v>
      </c>
      <c r="L157" s="61">
        <v>0</v>
      </c>
      <c r="M157" s="61">
        <v>0</v>
      </c>
      <c r="N157" s="61">
        <v>0</v>
      </c>
      <c r="O157" s="61">
        <v>0</v>
      </c>
      <c r="P157" s="61">
        <v>0</v>
      </c>
      <c r="Q157" s="61">
        <v>0</v>
      </c>
      <c r="R157" s="61">
        <v>0</v>
      </c>
      <c r="S157" s="61">
        <v>0</v>
      </c>
    </row>
    <row r="158" spans="1:19" s="10" customFormat="1" ht="14.5" x14ac:dyDescent="0.25">
      <c r="A158" s="68">
        <v>319</v>
      </c>
      <c r="B158" s="78" t="s">
        <v>176</v>
      </c>
      <c r="C158" s="80"/>
      <c r="D158" s="81"/>
      <c r="E158" s="81"/>
      <c r="F158" s="81"/>
      <c r="G158" s="80"/>
      <c r="H158" s="61">
        <v>0</v>
      </c>
      <c r="I158" s="61"/>
      <c r="J158" s="61">
        <v>0</v>
      </c>
      <c r="K158" s="61">
        <v>0</v>
      </c>
      <c r="L158" s="61">
        <v>0</v>
      </c>
      <c r="M158" s="61">
        <v>0</v>
      </c>
      <c r="N158" s="61">
        <v>0</v>
      </c>
      <c r="O158" s="61">
        <v>0</v>
      </c>
      <c r="P158" s="61">
        <v>0</v>
      </c>
      <c r="Q158" s="61">
        <v>0</v>
      </c>
      <c r="R158" s="61">
        <v>0</v>
      </c>
      <c r="S158" s="61">
        <v>0</v>
      </c>
    </row>
    <row r="159" spans="1:19" s="10" customFormat="1" ht="14.5" x14ac:dyDescent="0.25">
      <c r="A159" s="68">
        <v>320</v>
      </c>
      <c r="B159" s="78" t="s">
        <v>177</v>
      </c>
      <c r="C159" s="80"/>
      <c r="D159" s="81"/>
      <c r="E159" s="81"/>
      <c r="F159" s="81"/>
      <c r="G159" s="80"/>
      <c r="H159" s="61">
        <v>314443</v>
      </c>
      <c r="I159" s="61"/>
      <c r="J159" s="61">
        <v>20360</v>
      </c>
      <c r="K159" s="61">
        <v>11509</v>
      </c>
      <c r="L159" s="61">
        <v>0</v>
      </c>
      <c r="M159" s="61">
        <v>9672</v>
      </c>
      <c r="N159" s="61">
        <v>-16501</v>
      </c>
      <c r="O159" s="61">
        <v>0</v>
      </c>
      <c r="P159" s="61">
        <v>-35233</v>
      </c>
      <c r="Q159" s="61">
        <v>-10193</v>
      </c>
      <c r="R159" s="61">
        <v>322227</v>
      </c>
      <c r="S159" s="61">
        <v>312034</v>
      </c>
    </row>
    <row r="160" spans="1:19" s="10" customFormat="1" ht="14.5" x14ac:dyDescent="0.25">
      <c r="A160" s="68">
        <v>325</v>
      </c>
      <c r="B160" s="78" t="s">
        <v>178</v>
      </c>
      <c r="C160" s="80"/>
      <c r="D160" s="81"/>
      <c r="E160" s="81"/>
      <c r="F160" s="81"/>
      <c r="G160" s="80"/>
      <c r="H160" s="61">
        <v>0</v>
      </c>
      <c r="I160" s="61"/>
      <c r="J160" s="61">
        <v>0</v>
      </c>
      <c r="K160" s="61">
        <v>0</v>
      </c>
      <c r="L160" s="61">
        <v>0</v>
      </c>
      <c r="M160" s="61">
        <v>0</v>
      </c>
      <c r="N160" s="61">
        <v>0</v>
      </c>
      <c r="O160" s="61">
        <v>0</v>
      </c>
      <c r="P160" s="61">
        <v>0</v>
      </c>
      <c r="Q160" s="61">
        <v>0</v>
      </c>
      <c r="R160" s="61">
        <v>0</v>
      </c>
      <c r="S160" s="61">
        <v>0</v>
      </c>
    </row>
    <row r="161" spans="1:19" s="10" customFormat="1" ht="14.5" x14ac:dyDescent="0.25">
      <c r="A161" s="68">
        <v>326</v>
      </c>
      <c r="B161" s="78" t="s">
        <v>179</v>
      </c>
      <c r="C161" s="80"/>
      <c r="D161" s="81"/>
      <c r="E161" s="81"/>
      <c r="F161" s="81"/>
      <c r="G161" s="80"/>
      <c r="H161" s="61">
        <v>0</v>
      </c>
      <c r="I161" s="61"/>
      <c r="J161" s="61">
        <v>0</v>
      </c>
      <c r="K161" s="61">
        <v>0</v>
      </c>
      <c r="L161" s="61">
        <v>0</v>
      </c>
      <c r="M161" s="61">
        <v>0</v>
      </c>
      <c r="N161" s="61">
        <v>0</v>
      </c>
      <c r="O161" s="61">
        <v>0</v>
      </c>
      <c r="P161" s="61">
        <v>0</v>
      </c>
      <c r="Q161" s="61">
        <v>0</v>
      </c>
      <c r="R161" s="61">
        <v>0</v>
      </c>
      <c r="S161" s="61">
        <v>0</v>
      </c>
    </row>
    <row r="162" spans="1:19" s="10" customFormat="1" ht="14.5" x14ac:dyDescent="0.25">
      <c r="A162" s="68">
        <v>330</v>
      </c>
      <c r="B162" s="78" t="s">
        <v>180</v>
      </c>
      <c r="C162" s="80"/>
      <c r="D162" s="81"/>
      <c r="E162" s="81"/>
      <c r="F162" s="81"/>
      <c r="G162" s="80"/>
      <c r="H162" s="61">
        <v>4629</v>
      </c>
      <c r="I162" s="61"/>
      <c r="J162" s="61">
        <v>227</v>
      </c>
      <c r="K162" s="61">
        <v>129</v>
      </c>
      <c r="L162" s="61">
        <v>0</v>
      </c>
      <c r="M162" s="61">
        <v>107</v>
      </c>
      <c r="N162" s="61">
        <v>-184</v>
      </c>
      <c r="O162" s="61">
        <v>0</v>
      </c>
      <c r="P162" s="61">
        <v>-394</v>
      </c>
      <c r="Q162" s="61">
        <v>-115</v>
      </c>
      <c r="R162" s="61">
        <v>3600</v>
      </c>
      <c r="S162" s="61">
        <v>3485</v>
      </c>
    </row>
    <row r="163" spans="1:19" s="10" customFormat="1" ht="14.5" x14ac:dyDescent="0.25">
      <c r="A163" s="68">
        <v>350</v>
      </c>
      <c r="B163" s="78" t="s">
        <v>181</v>
      </c>
      <c r="C163" s="80"/>
      <c r="D163" s="81"/>
      <c r="E163" s="81"/>
      <c r="F163" s="81"/>
      <c r="G163" s="80"/>
      <c r="H163" s="61">
        <v>157816</v>
      </c>
      <c r="I163" s="61"/>
      <c r="J163" s="61">
        <v>10247</v>
      </c>
      <c r="K163" s="61">
        <v>5793</v>
      </c>
      <c r="L163" s="61">
        <v>0</v>
      </c>
      <c r="M163" s="61">
        <v>4868</v>
      </c>
      <c r="N163" s="61">
        <v>-8305</v>
      </c>
      <c r="O163" s="61">
        <v>0</v>
      </c>
      <c r="P163" s="61">
        <v>-17733</v>
      </c>
      <c r="Q163" s="61">
        <v>-5130</v>
      </c>
      <c r="R163" s="61">
        <v>162178</v>
      </c>
      <c r="S163" s="61">
        <v>157048</v>
      </c>
    </row>
    <row r="164" spans="1:19" s="10" customFormat="1" ht="14.5" x14ac:dyDescent="0.25">
      <c r="A164" s="68">
        <v>360</v>
      </c>
      <c r="B164" s="78" t="s">
        <v>182</v>
      </c>
      <c r="C164" s="80"/>
      <c r="D164" s="81"/>
      <c r="E164" s="81"/>
      <c r="F164" s="81"/>
      <c r="G164" s="80"/>
      <c r="H164" s="61">
        <v>86708</v>
      </c>
      <c r="I164" s="61"/>
      <c r="J164" s="61">
        <v>5193</v>
      </c>
      <c r="K164" s="61">
        <v>2935</v>
      </c>
      <c r="L164" s="61">
        <v>0</v>
      </c>
      <c r="M164" s="61">
        <v>2470</v>
      </c>
      <c r="N164" s="61">
        <v>-4208</v>
      </c>
      <c r="O164" s="61">
        <v>0</v>
      </c>
      <c r="P164" s="61">
        <v>-8986</v>
      </c>
      <c r="Q164" s="61">
        <v>-2596</v>
      </c>
      <c r="R164" s="61">
        <v>82179</v>
      </c>
      <c r="S164" s="61">
        <v>79583</v>
      </c>
    </row>
    <row r="165" spans="1:19" s="10" customFormat="1" ht="14.5" x14ac:dyDescent="0.25">
      <c r="A165" s="68">
        <v>400</v>
      </c>
      <c r="B165" s="78" t="s">
        <v>183</v>
      </c>
      <c r="C165" s="80"/>
      <c r="D165" s="81"/>
      <c r="E165" s="81"/>
      <c r="F165" s="81"/>
      <c r="G165" s="80"/>
      <c r="H165" s="61">
        <v>2827</v>
      </c>
      <c r="I165" s="61"/>
      <c r="J165" s="61">
        <v>536</v>
      </c>
      <c r="K165" s="61">
        <v>303</v>
      </c>
      <c r="L165" s="61">
        <v>0</v>
      </c>
      <c r="M165" s="61">
        <v>253</v>
      </c>
      <c r="N165" s="61">
        <v>-435</v>
      </c>
      <c r="O165" s="61">
        <v>0</v>
      </c>
      <c r="P165" s="61">
        <v>-928</v>
      </c>
      <c r="Q165" s="61">
        <v>-271</v>
      </c>
      <c r="R165" s="61">
        <v>8487</v>
      </c>
      <c r="S165" s="61">
        <v>8216</v>
      </c>
    </row>
    <row r="166" spans="1:19" s="10" customFormat="1" ht="14.5" x14ac:dyDescent="0.25">
      <c r="A166" s="68">
        <v>402</v>
      </c>
      <c r="B166" s="78" t="s">
        <v>184</v>
      </c>
      <c r="C166" s="80"/>
      <c r="D166" s="81"/>
      <c r="E166" s="81"/>
      <c r="F166" s="81"/>
      <c r="G166" s="80"/>
      <c r="H166" s="61">
        <v>629503</v>
      </c>
      <c r="I166" s="61"/>
      <c r="J166" s="61">
        <v>40524</v>
      </c>
      <c r="K166" s="61">
        <v>22907</v>
      </c>
      <c r="L166" s="61">
        <v>0</v>
      </c>
      <c r="M166" s="61">
        <v>19252</v>
      </c>
      <c r="N166" s="61">
        <v>-32843</v>
      </c>
      <c r="O166" s="61">
        <v>0</v>
      </c>
      <c r="P166" s="61">
        <v>-70125</v>
      </c>
      <c r="Q166" s="61">
        <v>-20285</v>
      </c>
      <c r="R166" s="61">
        <v>641338</v>
      </c>
      <c r="S166" s="61">
        <v>621053</v>
      </c>
    </row>
    <row r="167" spans="1:19" s="10" customFormat="1" ht="14.5" x14ac:dyDescent="0.25">
      <c r="A167" s="68">
        <v>403</v>
      </c>
      <c r="B167" s="78" t="s">
        <v>185</v>
      </c>
      <c r="C167" s="80"/>
      <c r="D167" s="81"/>
      <c r="E167" s="81"/>
      <c r="F167" s="81"/>
      <c r="G167" s="80"/>
      <c r="H167" s="61">
        <v>1878966</v>
      </c>
      <c r="I167" s="61"/>
      <c r="J167" s="61">
        <v>119842</v>
      </c>
      <c r="K167" s="61">
        <v>67745</v>
      </c>
      <c r="L167" s="61">
        <v>0</v>
      </c>
      <c r="M167" s="61">
        <v>56928</v>
      </c>
      <c r="N167" s="61">
        <v>-97128</v>
      </c>
      <c r="O167" s="61">
        <v>0</v>
      </c>
      <c r="P167" s="61">
        <v>-207385</v>
      </c>
      <c r="Q167" s="61">
        <v>-59998</v>
      </c>
      <c r="R167" s="61">
        <v>1896654</v>
      </c>
      <c r="S167" s="61">
        <v>1836656</v>
      </c>
    </row>
    <row r="168" spans="1:19" s="10" customFormat="1" ht="14.5" x14ac:dyDescent="0.25">
      <c r="A168" s="68">
        <v>405</v>
      </c>
      <c r="B168" s="78" t="s">
        <v>186</v>
      </c>
      <c r="C168" s="80"/>
      <c r="D168" s="81"/>
      <c r="E168" s="81"/>
      <c r="F168" s="81"/>
      <c r="G168" s="80"/>
      <c r="H168" s="61">
        <v>18201</v>
      </c>
      <c r="I168" s="61"/>
      <c r="J168" s="61">
        <v>1215</v>
      </c>
      <c r="K168" s="61">
        <v>687</v>
      </c>
      <c r="L168" s="61">
        <v>0</v>
      </c>
      <c r="M168" s="61">
        <v>580</v>
      </c>
      <c r="N168" s="61">
        <v>-985</v>
      </c>
      <c r="O168" s="61">
        <v>0</v>
      </c>
      <c r="P168" s="61">
        <v>-2103</v>
      </c>
      <c r="Q168" s="61">
        <v>-606</v>
      </c>
      <c r="R168" s="61">
        <v>19233</v>
      </c>
      <c r="S168" s="61">
        <v>18627</v>
      </c>
    </row>
    <row r="169" spans="1:19" s="10" customFormat="1" ht="14.5" x14ac:dyDescent="0.25">
      <c r="A169" s="68">
        <v>407</v>
      </c>
      <c r="B169" s="78" t="s">
        <v>187</v>
      </c>
      <c r="C169" s="80"/>
      <c r="D169" s="81"/>
      <c r="E169" s="81"/>
      <c r="F169" s="81"/>
      <c r="G169" s="80"/>
      <c r="H169" s="61">
        <v>-2</v>
      </c>
      <c r="I169" s="61"/>
      <c r="J169" s="61">
        <v>0</v>
      </c>
      <c r="K169" s="61">
        <v>0</v>
      </c>
      <c r="L169" s="61">
        <v>0</v>
      </c>
      <c r="M169" s="61">
        <v>0</v>
      </c>
      <c r="N169" s="61">
        <v>0</v>
      </c>
      <c r="O169" s="61">
        <v>0</v>
      </c>
      <c r="P169" s="61">
        <v>0</v>
      </c>
      <c r="Q169" s="61">
        <v>0</v>
      </c>
      <c r="R169" s="61">
        <v>0</v>
      </c>
      <c r="S169" s="61">
        <v>0</v>
      </c>
    </row>
    <row r="170" spans="1:19" s="10" customFormat="1" ht="14.5" x14ac:dyDescent="0.25">
      <c r="A170" s="68">
        <v>408</v>
      </c>
      <c r="B170" s="78" t="s">
        <v>188</v>
      </c>
      <c r="C170" s="80"/>
      <c r="D170" s="81"/>
      <c r="E170" s="81"/>
      <c r="F170" s="81"/>
      <c r="G170" s="80"/>
      <c r="H170" s="61">
        <v>0</v>
      </c>
      <c r="I170" s="61"/>
      <c r="J170" s="61">
        <v>0</v>
      </c>
      <c r="K170" s="61">
        <v>0</v>
      </c>
      <c r="L170" s="61">
        <v>0</v>
      </c>
      <c r="M170" s="61">
        <v>0</v>
      </c>
      <c r="N170" s="61">
        <v>0</v>
      </c>
      <c r="O170" s="61">
        <v>0</v>
      </c>
      <c r="P170" s="61">
        <v>0</v>
      </c>
      <c r="Q170" s="61">
        <v>0</v>
      </c>
      <c r="R170" s="61">
        <v>0</v>
      </c>
      <c r="S170" s="61">
        <v>0</v>
      </c>
    </row>
    <row r="171" spans="1:19" s="10" customFormat="1" ht="14.5" x14ac:dyDescent="0.25">
      <c r="A171" s="68">
        <v>409</v>
      </c>
      <c r="B171" s="78" t="s">
        <v>189</v>
      </c>
      <c r="C171" s="80"/>
      <c r="D171" s="81"/>
      <c r="E171" s="81"/>
      <c r="F171" s="81"/>
      <c r="G171" s="80"/>
      <c r="H171" s="61">
        <v>753163</v>
      </c>
      <c r="I171" s="61"/>
      <c r="J171" s="61">
        <v>47616</v>
      </c>
      <c r="K171" s="61">
        <v>26917</v>
      </c>
      <c r="L171" s="61">
        <v>0</v>
      </c>
      <c r="M171" s="61">
        <v>22619</v>
      </c>
      <c r="N171" s="61">
        <v>-38591</v>
      </c>
      <c r="O171" s="61">
        <v>0</v>
      </c>
      <c r="P171" s="61">
        <v>-82398</v>
      </c>
      <c r="Q171" s="61">
        <v>-23837</v>
      </c>
      <c r="R171" s="61">
        <v>753580</v>
      </c>
      <c r="S171" s="61">
        <v>729743</v>
      </c>
    </row>
    <row r="172" spans="1:19" s="10" customFormat="1" ht="14.5" x14ac:dyDescent="0.25">
      <c r="A172" s="68">
        <v>411</v>
      </c>
      <c r="B172" s="78" t="s">
        <v>190</v>
      </c>
      <c r="C172" s="80"/>
      <c r="D172" s="81"/>
      <c r="E172" s="81"/>
      <c r="F172" s="81"/>
      <c r="G172" s="80"/>
      <c r="H172" s="61">
        <v>1043517</v>
      </c>
      <c r="I172" s="61"/>
      <c r="J172" s="61">
        <v>63941</v>
      </c>
      <c r="K172" s="61">
        <v>36145</v>
      </c>
      <c r="L172" s="61">
        <v>0</v>
      </c>
      <c r="M172" s="61">
        <v>30375</v>
      </c>
      <c r="N172" s="61">
        <v>-51822</v>
      </c>
      <c r="O172" s="61">
        <v>0</v>
      </c>
      <c r="P172" s="61">
        <v>-110648</v>
      </c>
      <c r="Q172" s="61">
        <v>-32009</v>
      </c>
      <c r="R172" s="61">
        <v>1011942</v>
      </c>
      <c r="S172" s="61">
        <v>979933</v>
      </c>
    </row>
    <row r="173" spans="1:19" s="10" customFormat="1" ht="14.5" x14ac:dyDescent="0.25">
      <c r="A173" s="68">
        <v>413</v>
      </c>
      <c r="B173" s="78" t="s">
        <v>191</v>
      </c>
      <c r="C173" s="80"/>
      <c r="D173" s="81"/>
      <c r="E173" s="81"/>
      <c r="F173" s="81"/>
      <c r="G173" s="80"/>
      <c r="H173" s="61">
        <v>33306</v>
      </c>
      <c r="I173" s="61"/>
      <c r="J173" s="61">
        <v>1955</v>
      </c>
      <c r="K173" s="61">
        <v>1105</v>
      </c>
      <c r="L173" s="61">
        <v>0</v>
      </c>
      <c r="M173" s="61">
        <v>929</v>
      </c>
      <c r="N173" s="61">
        <v>-1584</v>
      </c>
      <c r="O173" s="61">
        <v>0</v>
      </c>
      <c r="P173" s="61">
        <v>-3383</v>
      </c>
      <c r="Q173" s="61">
        <v>-978</v>
      </c>
      <c r="R173" s="61">
        <v>30939</v>
      </c>
      <c r="S173" s="61">
        <v>29961</v>
      </c>
    </row>
    <row r="174" spans="1:19" s="10" customFormat="1" ht="14.5" x14ac:dyDescent="0.25">
      <c r="A174" s="68">
        <v>417</v>
      </c>
      <c r="B174" s="78" t="s">
        <v>192</v>
      </c>
      <c r="C174" s="80"/>
      <c r="D174" s="81"/>
      <c r="E174" s="81"/>
      <c r="F174" s="81"/>
      <c r="G174" s="80"/>
      <c r="H174" s="61">
        <v>12593</v>
      </c>
      <c r="I174" s="61"/>
      <c r="J174" s="61">
        <v>1017</v>
      </c>
      <c r="K174" s="61">
        <v>575</v>
      </c>
      <c r="L174" s="61">
        <v>0</v>
      </c>
      <c r="M174" s="61">
        <v>482</v>
      </c>
      <c r="N174" s="61">
        <v>-824</v>
      </c>
      <c r="O174" s="61">
        <v>0</v>
      </c>
      <c r="P174" s="61">
        <v>-1760</v>
      </c>
      <c r="Q174" s="61">
        <v>-510</v>
      </c>
      <c r="R174" s="61">
        <v>16099</v>
      </c>
      <c r="S174" s="61">
        <v>15589</v>
      </c>
    </row>
    <row r="175" spans="1:19" s="10" customFormat="1" ht="14.5" x14ac:dyDescent="0.25">
      <c r="A175" s="68">
        <v>423</v>
      </c>
      <c r="B175" s="78" t="s">
        <v>193</v>
      </c>
      <c r="C175" s="80"/>
      <c r="D175" s="81"/>
      <c r="E175" s="81"/>
      <c r="F175" s="81"/>
      <c r="G175" s="80"/>
      <c r="H175" s="61">
        <v>183923</v>
      </c>
      <c r="I175" s="61"/>
      <c r="J175" s="61">
        <v>11204</v>
      </c>
      <c r="K175" s="61">
        <v>6334</v>
      </c>
      <c r="L175" s="61">
        <v>0</v>
      </c>
      <c r="M175" s="61">
        <v>5322</v>
      </c>
      <c r="N175" s="61">
        <v>-9081</v>
      </c>
      <c r="O175" s="61">
        <v>0</v>
      </c>
      <c r="P175" s="61">
        <v>-19389</v>
      </c>
      <c r="Q175" s="61">
        <v>-5610</v>
      </c>
      <c r="R175" s="61">
        <v>177322</v>
      </c>
      <c r="S175" s="61">
        <v>171712</v>
      </c>
    </row>
    <row r="176" spans="1:19" s="10" customFormat="1" ht="14.5" x14ac:dyDescent="0.25">
      <c r="A176" s="68">
        <v>425</v>
      </c>
      <c r="B176" s="78" t="s">
        <v>194</v>
      </c>
      <c r="C176" s="80"/>
      <c r="D176" s="81"/>
      <c r="E176" s="81"/>
      <c r="F176" s="81"/>
      <c r="G176" s="80"/>
      <c r="H176" s="61">
        <v>527540</v>
      </c>
      <c r="I176" s="61"/>
      <c r="J176" s="61">
        <v>34851</v>
      </c>
      <c r="K176" s="61">
        <v>19701</v>
      </c>
      <c r="L176" s="61">
        <v>0</v>
      </c>
      <c r="M176" s="61">
        <v>16557</v>
      </c>
      <c r="N176" s="61">
        <v>-28245</v>
      </c>
      <c r="O176" s="61">
        <v>0</v>
      </c>
      <c r="P176" s="61">
        <v>-60308</v>
      </c>
      <c r="Q176" s="61">
        <v>-17444</v>
      </c>
      <c r="R176" s="61">
        <v>551555</v>
      </c>
      <c r="S176" s="61">
        <v>534111</v>
      </c>
    </row>
    <row r="177" spans="1:19" s="10" customFormat="1" ht="14.5" x14ac:dyDescent="0.25">
      <c r="A177" s="68">
        <v>440</v>
      </c>
      <c r="B177" s="78" t="s">
        <v>195</v>
      </c>
      <c r="C177" s="80"/>
      <c r="D177" s="81"/>
      <c r="E177" s="81"/>
      <c r="F177" s="81"/>
      <c r="G177" s="80"/>
      <c r="H177" s="61">
        <v>3284298</v>
      </c>
      <c r="I177" s="61"/>
      <c r="J177" s="61">
        <v>212348</v>
      </c>
      <c r="K177" s="61">
        <v>120037</v>
      </c>
      <c r="L177" s="61">
        <v>0</v>
      </c>
      <c r="M177" s="61">
        <v>100871</v>
      </c>
      <c r="N177" s="61">
        <v>-172100</v>
      </c>
      <c r="O177" s="61">
        <v>0</v>
      </c>
      <c r="P177" s="61">
        <v>-367464</v>
      </c>
      <c r="Q177" s="61">
        <v>-106308</v>
      </c>
      <c r="R177" s="61">
        <v>3360672</v>
      </c>
      <c r="S177" s="61">
        <v>3254364</v>
      </c>
    </row>
    <row r="178" spans="1:19" s="10" customFormat="1" ht="14.5" x14ac:dyDescent="0.25">
      <c r="A178" s="68">
        <v>450</v>
      </c>
      <c r="B178" s="78" t="s">
        <v>196</v>
      </c>
      <c r="C178" s="80"/>
      <c r="D178" s="81"/>
      <c r="E178" s="81"/>
      <c r="F178" s="81"/>
      <c r="G178" s="80"/>
      <c r="H178" s="61">
        <v>0</v>
      </c>
      <c r="I178" s="61"/>
      <c r="J178" s="61">
        <v>0</v>
      </c>
      <c r="K178" s="61">
        <v>0</v>
      </c>
      <c r="L178" s="61">
        <v>0</v>
      </c>
      <c r="M178" s="61">
        <v>0</v>
      </c>
      <c r="N178" s="61">
        <v>0</v>
      </c>
      <c r="O178" s="61">
        <v>0</v>
      </c>
      <c r="P178" s="61">
        <v>0</v>
      </c>
      <c r="Q178" s="61">
        <v>0</v>
      </c>
      <c r="R178" s="61">
        <v>0</v>
      </c>
      <c r="S178" s="61">
        <v>0</v>
      </c>
    </row>
    <row r="179" spans="1:19" s="10" customFormat="1" ht="14.5" x14ac:dyDescent="0.25">
      <c r="A179" s="68">
        <v>451</v>
      </c>
      <c r="B179" s="78" t="s">
        <v>197</v>
      </c>
      <c r="C179" s="80"/>
      <c r="D179" s="81"/>
      <c r="E179" s="81"/>
      <c r="F179" s="81"/>
      <c r="G179" s="80"/>
      <c r="H179" s="61">
        <v>0</v>
      </c>
      <c r="I179" s="61"/>
      <c r="J179" s="61">
        <v>0</v>
      </c>
      <c r="K179" s="61">
        <v>0</v>
      </c>
      <c r="L179" s="61">
        <v>0</v>
      </c>
      <c r="M179" s="61">
        <v>0</v>
      </c>
      <c r="N179" s="61">
        <v>0</v>
      </c>
      <c r="O179" s="61">
        <v>0</v>
      </c>
      <c r="P179" s="61">
        <v>0</v>
      </c>
      <c r="Q179" s="61">
        <v>0</v>
      </c>
      <c r="R179" s="61">
        <v>0</v>
      </c>
      <c r="S179" s="61">
        <v>0</v>
      </c>
    </row>
    <row r="180" spans="1:19" s="10" customFormat="1" ht="14.5" x14ac:dyDescent="0.25">
      <c r="A180" s="68">
        <v>452</v>
      </c>
      <c r="B180" s="78" t="s">
        <v>198</v>
      </c>
      <c r="C180" s="80"/>
      <c r="D180" s="81"/>
      <c r="E180" s="81"/>
      <c r="F180" s="81"/>
      <c r="G180" s="80"/>
      <c r="H180" s="61">
        <v>0</v>
      </c>
      <c r="I180" s="61"/>
      <c r="J180" s="61">
        <v>0</v>
      </c>
      <c r="K180" s="61">
        <v>0</v>
      </c>
      <c r="L180" s="61">
        <v>0</v>
      </c>
      <c r="M180" s="61">
        <v>0</v>
      </c>
      <c r="N180" s="61">
        <v>0</v>
      </c>
      <c r="O180" s="61">
        <v>0</v>
      </c>
      <c r="P180" s="61">
        <v>0</v>
      </c>
      <c r="Q180" s="61">
        <v>0</v>
      </c>
      <c r="R180" s="61">
        <v>0</v>
      </c>
      <c r="S180" s="61">
        <v>0</v>
      </c>
    </row>
    <row r="181" spans="1:19" s="10" customFormat="1" ht="14.5" x14ac:dyDescent="0.25">
      <c r="A181" s="68">
        <v>453</v>
      </c>
      <c r="B181" s="78" t="s">
        <v>199</v>
      </c>
      <c r="C181" s="80"/>
      <c r="D181" s="81"/>
      <c r="E181" s="81"/>
      <c r="F181" s="81"/>
      <c r="G181" s="80"/>
      <c r="H181" s="61">
        <v>0</v>
      </c>
      <c r="I181" s="61"/>
      <c r="J181" s="61">
        <v>0</v>
      </c>
      <c r="K181" s="61">
        <v>0</v>
      </c>
      <c r="L181" s="61">
        <v>0</v>
      </c>
      <c r="M181" s="61">
        <v>0</v>
      </c>
      <c r="N181" s="61">
        <v>0</v>
      </c>
      <c r="O181" s="61">
        <v>0</v>
      </c>
      <c r="P181" s="61">
        <v>0</v>
      </c>
      <c r="Q181" s="61">
        <v>0</v>
      </c>
      <c r="R181" s="61">
        <v>0</v>
      </c>
      <c r="S181" s="61">
        <v>0</v>
      </c>
    </row>
    <row r="182" spans="1:19" s="10" customFormat="1" ht="14.5" x14ac:dyDescent="0.25">
      <c r="A182" s="68">
        <v>454</v>
      </c>
      <c r="B182" s="78" t="s">
        <v>200</v>
      </c>
      <c r="C182" s="80"/>
      <c r="D182" s="81"/>
      <c r="E182" s="81"/>
      <c r="F182" s="81"/>
      <c r="G182" s="80"/>
      <c r="H182" s="61">
        <v>12426</v>
      </c>
      <c r="I182" s="61"/>
      <c r="J182" s="61">
        <v>828</v>
      </c>
      <c r="K182" s="61">
        <v>468</v>
      </c>
      <c r="L182" s="61">
        <v>0</v>
      </c>
      <c r="M182" s="61">
        <v>393</v>
      </c>
      <c r="N182" s="61">
        <v>-671</v>
      </c>
      <c r="O182" s="61">
        <v>0</v>
      </c>
      <c r="P182" s="61">
        <v>-1432</v>
      </c>
      <c r="Q182" s="61">
        <v>-414</v>
      </c>
      <c r="R182" s="61">
        <v>13100</v>
      </c>
      <c r="S182" s="61">
        <v>12686</v>
      </c>
    </row>
    <row r="183" spans="1:19" s="10" customFormat="1" ht="14.5" x14ac:dyDescent="0.25">
      <c r="A183" s="68">
        <v>501</v>
      </c>
      <c r="B183" s="78" t="s">
        <v>201</v>
      </c>
      <c r="C183" s="80"/>
      <c r="D183" s="81"/>
      <c r="E183" s="81"/>
      <c r="F183" s="81"/>
      <c r="G183" s="80"/>
      <c r="H183" s="61">
        <v>32063730</v>
      </c>
      <c r="I183" s="61"/>
      <c r="J183" s="61">
        <v>2012740</v>
      </c>
      <c r="K183" s="61">
        <v>1137774</v>
      </c>
      <c r="L183" s="61">
        <v>0</v>
      </c>
      <c r="M183" s="61">
        <v>956093</v>
      </c>
      <c r="N183" s="61">
        <v>-1631262</v>
      </c>
      <c r="O183" s="61">
        <v>0</v>
      </c>
      <c r="P183" s="61">
        <v>-3483023</v>
      </c>
      <c r="Q183" s="61">
        <v>-1007678</v>
      </c>
      <c r="R183" s="61">
        <v>31854248</v>
      </c>
      <c r="S183" s="61">
        <v>30846570</v>
      </c>
    </row>
    <row r="184" spans="1:19" s="10" customFormat="1" ht="14.5" x14ac:dyDescent="0.25">
      <c r="A184" s="68">
        <v>502</v>
      </c>
      <c r="B184" s="78" t="s">
        <v>202</v>
      </c>
      <c r="C184" s="80"/>
      <c r="D184" s="81"/>
      <c r="E184" s="81"/>
      <c r="F184" s="81"/>
      <c r="G184" s="80"/>
      <c r="H184" s="61">
        <v>0</v>
      </c>
      <c r="I184" s="61"/>
      <c r="J184" s="61">
        <v>0</v>
      </c>
      <c r="K184" s="61">
        <v>0</v>
      </c>
      <c r="L184" s="61">
        <v>0</v>
      </c>
      <c r="M184" s="61">
        <v>0</v>
      </c>
      <c r="N184" s="61">
        <v>0</v>
      </c>
      <c r="O184" s="61">
        <v>0</v>
      </c>
      <c r="P184" s="61">
        <v>0</v>
      </c>
      <c r="Q184" s="61">
        <v>0</v>
      </c>
      <c r="R184" s="61">
        <v>0</v>
      </c>
      <c r="S184" s="61">
        <v>0</v>
      </c>
    </row>
    <row r="185" spans="1:19" s="10" customFormat="1" ht="14.5" x14ac:dyDescent="0.25">
      <c r="A185" s="68">
        <v>505</v>
      </c>
      <c r="B185" s="78" t="s">
        <v>203</v>
      </c>
      <c r="C185" s="80"/>
      <c r="D185" s="81"/>
      <c r="E185" s="81"/>
      <c r="F185" s="81"/>
      <c r="G185" s="80"/>
      <c r="H185" s="61">
        <v>232812</v>
      </c>
      <c r="I185" s="61"/>
      <c r="J185" s="61">
        <v>15673</v>
      </c>
      <c r="K185" s="61">
        <v>8860</v>
      </c>
      <c r="L185" s="61">
        <v>0</v>
      </c>
      <c r="M185" s="61">
        <v>7444</v>
      </c>
      <c r="N185" s="61">
        <v>-12702</v>
      </c>
      <c r="O185" s="61">
        <v>0</v>
      </c>
      <c r="P185" s="61">
        <v>-27122</v>
      </c>
      <c r="Q185" s="61">
        <v>-7847</v>
      </c>
      <c r="R185" s="61">
        <v>248043</v>
      </c>
      <c r="S185" s="61">
        <v>240196</v>
      </c>
    </row>
    <row r="186" spans="1:19" s="10" customFormat="1" ht="14.5" x14ac:dyDescent="0.25">
      <c r="A186" s="68">
        <v>506</v>
      </c>
      <c r="B186" s="78" t="s">
        <v>204</v>
      </c>
      <c r="C186" s="80"/>
      <c r="D186" s="81"/>
      <c r="E186" s="81"/>
      <c r="F186" s="81"/>
      <c r="G186" s="80"/>
      <c r="H186" s="61">
        <v>92764</v>
      </c>
      <c r="I186" s="61"/>
      <c r="J186" s="61">
        <v>5887</v>
      </c>
      <c r="K186" s="61">
        <v>3328</v>
      </c>
      <c r="L186" s="61">
        <v>0</v>
      </c>
      <c r="M186" s="61">
        <v>2794</v>
      </c>
      <c r="N186" s="61">
        <v>-4771</v>
      </c>
      <c r="O186" s="61">
        <v>0</v>
      </c>
      <c r="P186" s="61">
        <v>-10188</v>
      </c>
      <c r="Q186" s="61">
        <v>-2950</v>
      </c>
      <c r="R186" s="61">
        <v>93174</v>
      </c>
      <c r="S186" s="61">
        <v>90224</v>
      </c>
    </row>
    <row r="187" spans="1:19" s="10" customFormat="1" ht="14.5" x14ac:dyDescent="0.25">
      <c r="A187" s="68">
        <v>507</v>
      </c>
      <c r="B187" s="78" t="s">
        <v>205</v>
      </c>
      <c r="C187" s="80"/>
      <c r="D187" s="81"/>
      <c r="E187" s="81"/>
      <c r="F187" s="81"/>
      <c r="G187" s="80"/>
      <c r="H187" s="61">
        <v>0</v>
      </c>
      <c r="I187" s="61"/>
      <c r="J187" s="61">
        <v>0</v>
      </c>
      <c r="K187" s="61">
        <v>0</v>
      </c>
      <c r="L187" s="61">
        <v>0</v>
      </c>
      <c r="M187" s="61">
        <v>0</v>
      </c>
      <c r="N187" s="61">
        <v>0</v>
      </c>
      <c r="O187" s="61">
        <v>0</v>
      </c>
      <c r="P187" s="61">
        <v>0</v>
      </c>
      <c r="Q187" s="61">
        <v>0</v>
      </c>
      <c r="R187" s="61">
        <v>0</v>
      </c>
      <c r="S187" s="61">
        <v>0</v>
      </c>
    </row>
    <row r="188" spans="1:19" s="10" customFormat="1" ht="14.5" x14ac:dyDescent="0.25">
      <c r="A188" s="68">
        <v>522</v>
      </c>
      <c r="B188" s="78" t="s">
        <v>418</v>
      </c>
      <c r="C188" s="80"/>
      <c r="D188" s="81"/>
      <c r="E188" s="81"/>
      <c r="F188" s="81"/>
      <c r="G188" s="80"/>
      <c r="H188" s="61">
        <v>57820</v>
      </c>
      <c r="I188" s="61"/>
      <c r="J188" s="61">
        <v>8720</v>
      </c>
      <c r="K188" s="61">
        <v>4929</v>
      </c>
      <c r="L188" s="61">
        <v>0</v>
      </c>
      <c r="M188" s="61">
        <v>4142</v>
      </c>
      <c r="N188" s="61">
        <v>-7067</v>
      </c>
      <c r="O188" s="61">
        <v>0</v>
      </c>
      <c r="P188" s="61">
        <v>-15089</v>
      </c>
      <c r="Q188" s="61">
        <v>-4365</v>
      </c>
      <c r="R188" s="61">
        <v>137998</v>
      </c>
      <c r="S188" s="61">
        <v>133633</v>
      </c>
    </row>
    <row r="189" spans="1:19" s="10" customFormat="1" ht="14.5" x14ac:dyDescent="0.25">
      <c r="A189" s="68">
        <v>601</v>
      </c>
      <c r="B189" s="78" t="s">
        <v>206</v>
      </c>
      <c r="C189" s="80"/>
      <c r="D189" s="81"/>
      <c r="E189" s="81"/>
      <c r="F189" s="81"/>
      <c r="G189" s="80"/>
      <c r="H189" s="61">
        <v>12134740</v>
      </c>
      <c r="I189" s="61"/>
      <c r="J189" s="61">
        <v>743519</v>
      </c>
      <c r="K189" s="61">
        <v>420302</v>
      </c>
      <c r="L189" s="61">
        <v>0</v>
      </c>
      <c r="M189" s="61">
        <v>353189</v>
      </c>
      <c r="N189" s="61">
        <v>-602596</v>
      </c>
      <c r="O189" s="61">
        <v>0</v>
      </c>
      <c r="P189" s="61">
        <v>-1286647</v>
      </c>
      <c r="Q189" s="61">
        <v>-372233</v>
      </c>
      <c r="R189" s="61">
        <v>11767140</v>
      </c>
      <c r="S189" s="61">
        <v>11394907</v>
      </c>
    </row>
    <row r="190" spans="1:19" s="10" customFormat="1" ht="14.5" x14ac:dyDescent="0.25">
      <c r="A190" s="68">
        <v>602</v>
      </c>
      <c r="B190" s="78" t="s">
        <v>207</v>
      </c>
      <c r="C190" s="80"/>
      <c r="D190" s="81"/>
      <c r="E190" s="81"/>
      <c r="F190" s="81"/>
      <c r="G190" s="80"/>
      <c r="H190" s="61">
        <v>2043136</v>
      </c>
      <c r="I190" s="61"/>
      <c r="J190" s="61">
        <v>125261</v>
      </c>
      <c r="K190" s="61">
        <v>70808</v>
      </c>
      <c r="L190" s="61">
        <v>0</v>
      </c>
      <c r="M190" s="61">
        <v>59507</v>
      </c>
      <c r="N190" s="61">
        <v>-101520</v>
      </c>
      <c r="O190" s="61">
        <v>0</v>
      </c>
      <c r="P190" s="61">
        <v>-216762</v>
      </c>
      <c r="Q190" s="61">
        <v>-62706</v>
      </c>
      <c r="R190" s="61">
        <v>1982415</v>
      </c>
      <c r="S190" s="61">
        <v>1919709</v>
      </c>
    </row>
    <row r="191" spans="1:19" s="10" customFormat="1" ht="14.5" x14ac:dyDescent="0.25">
      <c r="A191" s="68">
        <v>606</v>
      </c>
      <c r="B191" s="78" t="s">
        <v>208</v>
      </c>
      <c r="C191" s="80"/>
      <c r="D191" s="81"/>
      <c r="E191" s="81"/>
      <c r="F191" s="81"/>
      <c r="G191" s="80"/>
      <c r="H191" s="61">
        <v>36877</v>
      </c>
      <c r="I191" s="61"/>
      <c r="J191" s="61">
        <v>2172</v>
      </c>
      <c r="K191" s="61">
        <v>1228</v>
      </c>
      <c r="L191" s="61">
        <v>0</v>
      </c>
      <c r="M191" s="61">
        <v>1032</v>
      </c>
      <c r="N191" s="61">
        <v>-1760</v>
      </c>
      <c r="O191" s="61">
        <v>0</v>
      </c>
      <c r="P191" s="61">
        <v>-3759</v>
      </c>
      <c r="Q191" s="61">
        <v>-1087</v>
      </c>
      <c r="R191" s="61">
        <v>34377</v>
      </c>
      <c r="S191" s="61">
        <v>33290</v>
      </c>
    </row>
    <row r="192" spans="1:19" s="10" customFormat="1" ht="14.5" x14ac:dyDescent="0.25">
      <c r="A192" s="68">
        <v>701</v>
      </c>
      <c r="B192" s="78" t="s">
        <v>209</v>
      </c>
      <c r="C192" s="80"/>
      <c r="D192" s="81"/>
      <c r="E192" s="81"/>
      <c r="F192" s="81"/>
      <c r="G192" s="80"/>
      <c r="H192" s="61">
        <v>1504522</v>
      </c>
      <c r="I192" s="61"/>
      <c r="J192" s="61">
        <v>99832</v>
      </c>
      <c r="K192" s="61">
        <v>56434</v>
      </c>
      <c r="L192" s="61">
        <v>0</v>
      </c>
      <c r="M192" s="61">
        <v>47425</v>
      </c>
      <c r="N192" s="61">
        <v>-80910</v>
      </c>
      <c r="O192" s="61">
        <v>0</v>
      </c>
      <c r="P192" s="61">
        <v>-172758</v>
      </c>
      <c r="Q192" s="61">
        <v>-49977</v>
      </c>
      <c r="R192" s="61">
        <v>1579973</v>
      </c>
      <c r="S192" s="61">
        <v>1529996</v>
      </c>
    </row>
    <row r="193" spans="1:19" s="10" customFormat="1" ht="14.5" x14ac:dyDescent="0.25">
      <c r="A193" s="68">
        <v>702</v>
      </c>
      <c r="B193" s="78" t="s">
        <v>210</v>
      </c>
      <c r="C193" s="80"/>
      <c r="D193" s="81"/>
      <c r="E193" s="81"/>
      <c r="F193" s="81"/>
      <c r="G193" s="80"/>
      <c r="H193" s="61">
        <v>865721</v>
      </c>
      <c r="I193" s="61"/>
      <c r="J193" s="61">
        <v>53866</v>
      </c>
      <c r="K193" s="61">
        <v>30450</v>
      </c>
      <c r="L193" s="61">
        <v>0</v>
      </c>
      <c r="M193" s="61">
        <v>25590</v>
      </c>
      <c r="N193" s="61">
        <v>-43656</v>
      </c>
      <c r="O193" s="61">
        <v>0</v>
      </c>
      <c r="P193" s="61">
        <v>-93214</v>
      </c>
      <c r="Q193" s="61">
        <v>-26964</v>
      </c>
      <c r="R193" s="61">
        <v>852492</v>
      </c>
      <c r="S193" s="61">
        <v>825528</v>
      </c>
    </row>
    <row r="194" spans="1:19" s="10" customFormat="1" ht="14.5" x14ac:dyDescent="0.25">
      <c r="A194" s="68">
        <v>703</v>
      </c>
      <c r="B194" s="78" t="s">
        <v>211</v>
      </c>
      <c r="C194" s="80"/>
      <c r="D194" s="81"/>
      <c r="E194" s="81"/>
      <c r="F194" s="81"/>
      <c r="G194" s="80"/>
      <c r="H194" s="61">
        <v>2490377</v>
      </c>
      <c r="I194" s="61"/>
      <c r="J194" s="61">
        <v>151845</v>
      </c>
      <c r="K194" s="61">
        <v>85836</v>
      </c>
      <c r="L194" s="61">
        <v>0</v>
      </c>
      <c r="M194" s="61">
        <v>72130</v>
      </c>
      <c r="N194" s="61">
        <v>-123065</v>
      </c>
      <c r="O194" s="61">
        <v>0</v>
      </c>
      <c r="P194" s="61">
        <v>-262765</v>
      </c>
      <c r="Q194" s="61">
        <v>-76019</v>
      </c>
      <c r="R194" s="61">
        <v>2403140</v>
      </c>
      <c r="S194" s="61">
        <v>2327121</v>
      </c>
    </row>
    <row r="195" spans="1:19" s="10" customFormat="1" ht="14.5" x14ac:dyDescent="0.25">
      <c r="A195" s="68">
        <v>704</v>
      </c>
      <c r="B195" s="78" t="s">
        <v>212</v>
      </c>
      <c r="C195" s="80"/>
      <c r="D195" s="81"/>
      <c r="E195" s="81"/>
      <c r="F195" s="81"/>
      <c r="G195" s="80"/>
      <c r="H195" s="61">
        <v>2083992</v>
      </c>
      <c r="I195" s="61"/>
      <c r="J195" s="61">
        <v>126332</v>
      </c>
      <c r="K195" s="61">
        <v>71414</v>
      </c>
      <c r="L195" s="61">
        <v>0</v>
      </c>
      <c r="M195" s="61">
        <v>60010</v>
      </c>
      <c r="N195" s="61">
        <v>-102388</v>
      </c>
      <c r="O195" s="61">
        <v>0</v>
      </c>
      <c r="P195" s="61">
        <v>-218615</v>
      </c>
      <c r="Q195" s="61">
        <v>-63247</v>
      </c>
      <c r="R195" s="61">
        <v>1999364</v>
      </c>
      <c r="S195" s="61">
        <v>1936117</v>
      </c>
    </row>
    <row r="196" spans="1:19" s="10" customFormat="1" ht="14.5" x14ac:dyDescent="0.25">
      <c r="A196" s="68">
        <v>705</v>
      </c>
      <c r="B196" s="78" t="s">
        <v>213</v>
      </c>
      <c r="C196" s="80"/>
      <c r="D196" s="81"/>
      <c r="E196" s="81"/>
      <c r="F196" s="81"/>
      <c r="G196" s="80"/>
      <c r="H196" s="61">
        <v>1839657</v>
      </c>
      <c r="I196" s="61"/>
      <c r="J196" s="61">
        <v>118346</v>
      </c>
      <c r="K196" s="61">
        <v>66899</v>
      </c>
      <c r="L196" s="61">
        <v>0</v>
      </c>
      <c r="M196" s="61">
        <v>56217</v>
      </c>
      <c r="N196" s="61">
        <v>-95915</v>
      </c>
      <c r="O196" s="61">
        <v>0</v>
      </c>
      <c r="P196" s="61">
        <v>-204796</v>
      </c>
      <c r="Q196" s="61">
        <v>-59249</v>
      </c>
      <c r="R196" s="61">
        <v>1872974</v>
      </c>
      <c r="S196" s="61">
        <v>1813725</v>
      </c>
    </row>
    <row r="197" spans="1:19" s="10" customFormat="1" ht="14.5" x14ac:dyDescent="0.25">
      <c r="A197" s="68">
        <v>706</v>
      </c>
      <c r="B197" s="78" t="s">
        <v>214</v>
      </c>
      <c r="C197" s="80"/>
      <c r="D197" s="81"/>
      <c r="E197" s="81"/>
      <c r="F197" s="81"/>
      <c r="G197" s="80"/>
      <c r="H197" s="61">
        <v>2363710</v>
      </c>
      <c r="I197" s="61"/>
      <c r="J197" s="61">
        <v>144298</v>
      </c>
      <c r="K197" s="61">
        <v>81570</v>
      </c>
      <c r="L197" s="61">
        <v>0</v>
      </c>
      <c r="M197" s="61">
        <v>68543</v>
      </c>
      <c r="N197" s="61">
        <v>-116948</v>
      </c>
      <c r="O197" s="61">
        <v>0</v>
      </c>
      <c r="P197" s="61">
        <v>-249705</v>
      </c>
      <c r="Q197" s="61">
        <v>-72242</v>
      </c>
      <c r="R197" s="61">
        <v>2283696</v>
      </c>
      <c r="S197" s="61">
        <v>2211454</v>
      </c>
    </row>
    <row r="198" spans="1:19" s="10" customFormat="1" ht="14.5" x14ac:dyDescent="0.25">
      <c r="A198" s="68">
        <v>707</v>
      </c>
      <c r="B198" s="78" t="s">
        <v>215</v>
      </c>
      <c r="C198" s="80"/>
      <c r="D198" s="81"/>
      <c r="E198" s="81"/>
      <c r="F198" s="81"/>
      <c r="G198" s="80"/>
      <c r="H198" s="61">
        <v>6421</v>
      </c>
      <c r="I198" s="61"/>
      <c r="J198" s="61">
        <v>163</v>
      </c>
      <c r="K198" s="61">
        <v>92</v>
      </c>
      <c r="L198" s="61">
        <v>0</v>
      </c>
      <c r="M198" s="61">
        <v>80</v>
      </c>
      <c r="N198" s="61">
        <v>-132</v>
      </c>
      <c r="O198" s="61">
        <v>0</v>
      </c>
      <c r="P198" s="61">
        <v>-282</v>
      </c>
      <c r="Q198" s="61">
        <v>-79</v>
      </c>
      <c r="R198" s="61">
        <v>2582</v>
      </c>
      <c r="S198" s="61">
        <v>2503</v>
      </c>
    </row>
    <row r="199" spans="1:19" s="10" customFormat="1" ht="14.5" x14ac:dyDescent="0.25">
      <c r="A199" s="68">
        <v>708</v>
      </c>
      <c r="B199" s="78" t="s">
        <v>216</v>
      </c>
      <c r="C199" s="80"/>
      <c r="D199" s="81"/>
      <c r="E199" s="81"/>
      <c r="F199" s="81"/>
      <c r="G199" s="80"/>
      <c r="H199" s="61">
        <v>403268</v>
      </c>
      <c r="I199" s="61"/>
      <c r="J199" s="61">
        <v>21405</v>
      </c>
      <c r="K199" s="61">
        <v>12100</v>
      </c>
      <c r="L199" s="61">
        <v>0</v>
      </c>
      <c r="M199" s="61">
        <v>10170</v>
      </c>
      <c r="N199" s="61">
        <v>-17348</v>
      </c>
      <c r="O199" s="61">
        <v>0</v>
      </c>
      <c r="P199" s="61">
        <v>-37041</v>
      </c>
      <c r="Q199" s="61">
        <v>-10714</v>
      </c>
      <c r="R199" s="61">
        <v>338764</v>
      </c>
      <c r="S199" s="61">
        <v>328050</v>
      </c>
    </row>
    <row r="200" spans="1:19" s="10" customFormat="1" ht="14.5" x14ac:dyDescent="0.25">
      <c r="A200" s="68">
        <v>709</v>
      </c>
      <c r="B200" s="78" t="s">
        <v>217</v>
      </c>
      <c r="C200" s="80"/>
      <c r="D200" s="81"/>
      <c r="E200" s="81"/>
      <c r="F200" s="81"/>
      <c r="G200" s="80"/>
      <c r="H200" s="61">
        <v>0</v>
      </c>
      <c r="I200" s="61"/>
      <c r="J200" s="61">
        <v>0</v>
      </c>
      <c r="K200" s="61">
        <v>0</v>
      </c>
      <c r="L200" s="61">
        <v>0</v>
      </c>
      <c r="M200" s="61">
        <v>0</v>
      </c>
      <c r="N200" s="61">
        <v>0</v>
      </c>
      <c r="O200" s="61">
        <v>0</v>
      </c>
      <c r="P200" s="61">
        <v>0</v>
      </c>
      <c r="Q200" s="61">
        <v>0</v>
      </c>
      <c r="R200" s="61">
        <v>0</v>
      </c>
      <c r="S200" s="61">
        <v>0</v>
      </c>
    </row>
    <row r="201" spans="1:19" s="10" customFormat="1" ht="14.5" x14ac:dyDescent="0.25">
      <c r="A201" s="68">
        <v>711</v>
      </c>
      <c r="B201" s="78" t="s">
        <v>218</v>
      </c>
      <c r="C201" s="80"/>
      <c r="D201" s="81"/>
      <c r="E201" s="81"/>
      <c r="F201" s="81"/>
      <c r="G201" s="80"/>
      <c r="H201" s="61">
        <v>646073</v>
      </c>
      <c r="I201" s="61"/>
      <c r="J201" s="61">
        <v>40429</v>
      </c>
      <c r="K201" s="61">
        <v>22854</v>
      </c>
      <c r="L201" s="61">
        <v>0</v>
      </c>
      <c r="M201" s="61">
        <v>19203</v>
      </c>
      <c r="N201" s="61">
        <v>-32766</v>
      </c>
      <c r="O201" s="61">
        <v>0</v>
      </c>
      <c r="P201" s="61">
        <v>-69962</v>
      </c>
      <c r="Q201" s="61">
        <v>-20242</v>
      </c>
      <c r="R201" s="61">
        <v>639842</v>
      </c>
      <c r="S201" s="61">
        <v>619600</v>
      </c>
    </row>
    <row r="202" spans="1:19" s="10" customFormat="1" ht="14.5" x14ac:dyDescent="0.25">
      <c r="A202" s="68">
        <v>716</v>
      </c>
      <c r="B202" s="78" t="s">
        <v>219</v>
      </c>
      <c r="C202" s="80"/>
      <c r="D202" s="81"/>
      <c r="E202" s="81"/>
      <c r="F202" s="81"/>
      <c r="G202" s="80"/>
      <c r="H202" s="61">
        <v>1004679</v>
      </c>
      <c r="I202" s="61"/>
      <c r="J202" s="61">
        <v>55978</v>
      </c>
      <c r="K202" s="61">
        <v>31643</v>
      </c>
      <c r="L202" s="61">
        <v>0</v>
      </c>
      <c r="M202" s="61">
        <v>26589</v>
      </c>
      <c r="N202" s="61">
        <v>-45368</v>
      </c>
      <c r="O202" s="61">
        <v>0</v>
      </c>
      <c r="P202" s="61">
        <v>-96868</v>
      </c>
      <c r="Q202" s="61">
        <v>-28026</v>
      </c>
      <c r="R202" s="61">
        <v>885915</v>
      </c>
      <c r="S202" s="61">
        <v>857889</v>
      </c>
    </row>
    <row r="203" spans="1:19" s="10" customFormat="1" ht="14.5" x14ac:dyDescent="0.25">
      <c r="A203" s="68">
        <v>717</v>
      </c>
      <c r="B203" s="78" t="s">
        <v>220</v>
      </c>
      <c r="C203" s="80"/>
      <c r="D203" s="81"/>
      <c r="E203" s="81"/>
      <c r="F203" s="81"/>
      <c r="G203" s="80"/>
      <c r="H203" s="61">
        <v>0</v>
      </c>
      <c r="I203" s="61"/>
      <c r="J203" s="61">
        <v>0</v>
      </c>
      <c r="K203" s="61">
        <v>0</v>
      </c>
      <c r="L203" s="61">
        <v>0</v>
      </c>
      <c r="M203" s="61">
        <v>0</v>
      </c>
      <c r="N203" s="61">
        <v>0</v>
      </c>
      <c r="O203" s="61">
        <v>0</v>
      </c>
      <c r="P203" s="61">
        <v>0</v>
      </c>
      <c r="Q203" s="61">
        <v>0</v>
      </c>
      <c r="R203" s="61">
        <v>0</v>
      </c>
      <c r="S203" s="61">
        <v>0</v>
      </c>
    </row>
    <row r="204" spans="1:19" s="10" customFormat="1" ht="14.5" x14ac:dyDescent="0.25">
      <c r="A204" s="68">
        <v>718</v>
      </c>
      <c r="B204" s="78" t="s">
        <v>221</v>
      </c>
      <c r="C204" s="80"/>
      <c r="D204" s="81"/>
      <c r="E204" s="81"/>
      <c r="F204" s="81"/>
      <c r="G204" s="80"/>
      <c r="H204" s="61">
        <v>1089179</v>
      </c>
      <c r="I204" s="61"/>
      <c r="J204" s="61">
        <v>70107</v>
      </c>
      <c r="K204" s="61">
        <v>39631</v>
      </c>
      <c r="L204" s="61">
        <v>0</v>
      </c>
      <c r="M204" s="61">
        <v>33301</v>
      </c>
      <c r="N204" s="61">
        <v>-56819</v>
      </c>
      <c r="O204" s="61">
        <v>0</v>
      </c>
      <c r="P204" s="61">
        <v>-121319</v>
      </c>
      <c r="Q204" s="61">
        <v>-35099</v>
      </c>
      <c r="R204" s="61">
        <v>1109531</v>
      </c>
      <c r="S204" s="61">
        <v>1074432</v>
      </c>
    </row>
    <row r="205" spans="1:19" s="10" customFormat="1" ht="14.5" x14ac:dyDescent="0.25">
      <c r="A205" s="68">
        <v>719</v>
      </c>
      <c r="B205" s="78" t="s">
        <v>222</v>
      </c>
      <c r="C205" s="80"/>
      <c r="D205" s="81"/>
      <c r="E205" s="81"/>
      <c r="F205" s="81"/>
      <c r="G205" s="80"/>
      <c r="H205" s="61">
        <v>0</v>
      </c>
      <c r="I205" s="61"/>
      <c r="J205" s="61">
        <v>0</v>
      </c>
      <c r="K205" s="61">
        <v>0</v>
      </c>
      <c r="L205" s="61">
        <v>0</v>
      </c>
      <c r="M205" s="61">
        <v>0</v>
      </c>
      <c r="N205" s="61">
        <v>0</v>
      </c>
      <c r="O205" s="61">
        <v>0</v>
      </c>
      <c r="P205" s="61">
        <v>0</v>
      </c>
      <c r="Q205" s="61">
        <v>0</v>
      </c>
      <c r="R205" s="61">
        <v>0</v>
      </c>
      <c r="S205" s="61">
        <v>0</v>
      </c>
    </row>
    <row r="206" spans="1:19" s="10" customFormat="1" ht="14.5" x14ac:dyDescent="0.25">
      <c r="A206" s="68">
        <v>720</v>
      </c>
      <c r="B206" s="78" t="s">
        <v>223</v>
      </c>
      <c r="C206" s="80"/>
      <c r="D206" s="81"/>
      <c r="E206" s="81"/>
      <c r="F206" s="81"/>
      <c r="G206" s="80"/>
      <c r="H206" s="61">
        <v>2124371</v>
      </c>
      <c r="I206" s="61"/>
      <c r="J206" s="61">
        <v>137796</v>
      </c>
      <c r="K206" s="61">
        <v>77894</v>
      </c>
      <c r="L206" s="61">
        <v>0</v>
      </c>
      <c r="M206" s="61">
        <v>65455</v>
      </c>
      <c r="N206" s="61">
        <v>-111678</v>
      </c>
      <c r="O206" s="61">
        <v>0</v>
      </c>
      <c r="P206" s="61">
        <v>-238453</v>
      </c>
      <c r="Q206" s="61">
        <v>-68986</v>
      </c>
      <c r="R206" s="61">
        <v>2180792</v>
      </c>
      <c r="S206" s="61">
        <v>2111806</v>
      </c>
    </row>
    <row r="207" spans="1:19" s="10" customFormat="1" ht="14.5" x14ac:dyDescent="0.25">
      <c r="A207" s="68">
        <v>721</v>
      </c>
      <c r="B207" s="78" t="s">
        <v>224</v>
      </c>
      <c r="C207" s="80"/>
      <c r="D207" s="81"/>
      <c r="E207" s="81"/>
      <c r="F207" s="81"/>
      <c r="G207" s="80"/>
      <c r="H207" s="61">
        <v>0</v>
      </c>
      <c r="I207" s="61"/>
      <c r="J207" s="61">
        <v>0</v>
      </c>
      <c r="K207" s="61">
        <v>0</v>
      </c>
      <c r="L207" s="61">
        <v>0</v>
      </c>
      <c r="M207" s="61">
        <v>0</v>
      </c>
      <c r="N207" s="61">
        <v>0</v>
      </c>
      <c r="O207" s="61">
        <v>0</v>
      </c>
      <c r="P207" s="61">
        <v>0</v>
      </c>
      <c r="Q207" s="61">
        <v>0</v>
      </c>
      <c r="R207" s="61">
        <v>0</v>
      </c>
      <c r="S207" s="61">
        <v>0</v>
      </c>
    </row>
    <row r="208" spans="1:19" s="10" customFormat="1" ht="14.5" x14ac:dyDescent="0.25">
      <c r="A208" s="68">
        <v>722</v>
      </c>
      <c r="B208" s="78" t="s">
        <v>225</v>
      </c>
      <c r="C208" s="80"/>
      <c r="D208" s="81"/>
      <c r="E208" s="81"/>
      <c r="F208" s="81"/>
      <c r="G208" s="80"/>
      <c r="H208" s="61">
        <v>0</v>
      </c>
      <c r="I208" s="61"/>
      <c r="J208" s="61">
        <v>0</v>
      </c>
      <c r="K208" s="61">
        <v>0</v>
      </c>
      <c r="L208" s="61">
        <v>0</v>
      </c>
      <c r="M208" s="61">
        <v>0</v>
      </c>
      <c r="N208" s="61">
        <v>0</v>
      </c>
      <c r="O208" s="61">
        <v>0</v>
      </c>
      <c r="P208" s="61">
        <v>0</v>
      </c>
      <c r="Q208" s="61">
        <v>0</v>
      </c>
      <c r="R208" s="61">
        <v>0</v>
      </c>
      <c r="S208" s="61">
        <v>0</v>
      </c>
    </row>
    <row r="209" spans="1:19" s="10" customFormat="1" ht="14.5" x14ac:dyDescent="0.25">
      <c r="A209" s="68">
        <v>723</v>
      </c>
      <c r="B209" s="78" t="s">
        <v>226</v>
      </c>
      <c r="C209" s="80"/>
      <c r="D209" s="81"/>
      <c r="E209" s="81"/>
      <c r="F209" s="81"/>
      <c r="G209" s="80"/>
      <c r="H209" s="61">
        <v>948687</v>
      </c>
      <c r="I209" s="61"/>
      <c r="J209" s="61">
        <v>59531</v>
      </c>
      <c r="K209" s="61">
        <v>33652</v>
      </c>
      <c r="L209" s="61">
        <v>0</v>
      </c>
      <c r="M209" s="61">
        <v>28280</v>
      </c>
      <c r="N209" s="61">
        <v>-48248</v>
      </c>
      <c r="O209" s="61">
        <v>0</v>
      </c>
      <c r="P209" s="61">
        <v>-103018</v>
      </c>
      <c r="Q209" s="61">
        <v>-29803</v>
      </c>
      <c r="R209" s="61">
        <v>942157</v>
      </c>
      <c r="S209" s="61">
        <v>912354</v>
      </c>
    </row>
    <row r="210" spans="1:19" s="10" customFormat="1" ht="14.5" x14ac:dyDescent="0.25">
      <c r="A210" s="68">
        <v>724</v>
      </c>
      <c r="B210" s="78" t="s">
        <v>227</v>
      </c>
      <c r="C210" s="80"/>
      <c r="D210" s="81"/>
      <c r="E210" s="81"/>
      <c r="F210" s="81"/>
      <c r="G210" s="80"/>
      <c r="H210" s="61">
        <v>1120512</v>
      </c>
      <c r="I210" s="61"/>
      <c r="J210" s="61">
        <v>69828</v>
      </c>
      <c r="K210" s="61">
        <v>39473</v>
      </c>
      <c r="L210" s="61">
        <v>0</v>
      </c>
      <c r="M210" s="61">
        <v>33172</v>
      </c>
      <c r="N210" s="61">
        <v>-56593</v>
      </c>
      <c r="O210" s="61">
        <v>0</v>
      </c>
      <c r="P210" s="61">
        <v>-120836</v>
      </c>
      <c r="Q210" s="61">
        <v>-34956</v>
      </c>
      <c r="R210" s="61">
        <v>1105112</v>
      </c>
      <c r="S210" s="61">
        <v>1070156</v>
      </c>
    </row>
    <row r="211" spans="1:19" s="10" customFormat="1" ht="14.5" x14ac:dyDescent="0.25">
      <c r="A211" s="68">
        <v>725</v>
      </c>
      <c r="B211" s="78" t="s">
        <v>228</v>
      </c>
      <c r="C211" s="80"/>
      <c r="D211" s="81"/>
      <c r="E211" s="81"/>
      <c r="F211" s="81"/>
      <c r="G211" s="80"/>
      <c r="H211" s="61">
        <v>0</v>
      </c>
      <c r="I211" s="61"/>
      <c r="J211" s="61">
        <v>0</v>
      </c>
      <c r="K211" s="61">
        <v>0</v>
      </c>
      <c r="L211" s="61">
        <v>0</v>
      </c>
      <c r="M211" s="61">
        <v>0</v>
      </c>
      <c r="N211" s="61">
        <v>0</v>
      </c>
      <c r="O211" s="61">
        <v>0</v>
      </c>
      <c r="P211" s="61">
        <v>0</v>
      </c>
      <c r="Q211" s="61">
        <v>0</v>
      </c>
      <c r="R211" s="61">
        <v>0</v>
      </c>
      <c r="S211" s="61">
        <v>0</v>
      </c>
    </row>
    <row r="212" spans="1:19" s="10" customFormat="1" ht="14.5" x14ac:dyDescent="0.25">
      <c r="A212" s="68">
        <v>726</v>
      </c>
      <c r="B212" s="78" t="s">
        <v>229</v>
      </c>
      <c r="C212" s="80"/>
      <c r="D212" s="81"/>
      <c r="E212" s="81"/>
      <c r="F212" s="81"/>
      <c r="G212" s="80"/>
      <c r="H212" s="61">
        <v>0</v>
      </c>
      <c r="I212" s="61"/>
      <c r="J212" s="61">
        <v>0</v>
      </c>
      <c r="K212" s="61">
        <v>0</v>
      </c>
      <c r="L212" s="61">
        <v>0</v>
      </c>
      <c r="M212" s="61">
        <v>0</v>
      </c>
      <c r="N212" s="61">
        <v>0</v>
      </c>
      <c r="O212" s="61">
        <v>0</v>
      </c>
      <c r="P212" s="61">
        <v>0</v>
      </c>
      <c r="Q212" s="61">
        <v>0</v>
      </c>
      <c r="R212" s="61">
        <v>0</v>
      </c>
      <c r="S212" s="61">
        <v>0</v>
      </c>
    </row>
    <row r="213" spans="1:19" s="10" customFormat="1" ht="14.5" x14ac:dyDescent="0.25">
      <c r="A213" s="68">
        <v>728</v>
      </c>
      <c r="B213" s="78" t="s">
        <v>230</v>
      </c>
      <c r="C213" s="80"/>
      <c r="D213" s="81"/>
      <c r="E213" s="81"/>
      <c r="F213" s="81"/>
      <c r="G213" s="80"/>
      <c r="H213" s="61">
        <v>1301928</v>
      </c>
      <c r="I213" s="61"/>
      <c r="J213" s="61">
        <v>82366</v>
      </c>
      <c r="K213" s="61">
        <v>46560</v>
      </c>
      <c r="L213" s="61">
        <v>0</v>
      </c>
      <c r="M213" s="61">
        <v>39123</v>
      </c>
      <c r="N213" s="61">
        <v>-66755</v>
      </c>
      <c r="O213" s="61">
        <v>0</v>
      </c>
      <c r="P213" s="61">
        <v>-142533</v>
      </c>
      <c r="Q213" s="61">
        <v>-41239</v>
      </c>
      <c r="R213" s="61">
        <v>1303549</v>
      </c>
      <c r="S213" s="61">
        <v>1262310</v>
      </c>
    </row>
    <row r="214" spans="1:19" s="10" customFormat="1" ht="14.5" x14ac:dyDescent="0.25">
      <c r="A214" s="68">
        <v>729</v>
      </c>
      <c r="B214" s="78" t="s">
        <v>231</v>
      </c>
      <c r="C214" s="80"/>
      <c r="D214" s="81"/>
      <c r="E214" s="81"/>
      <c r="F214" s="81"/>
      <c r="G214" s="80"/>
      <c r="H214" s="61">
        <v>1032781</v>
      </c>
      <c r="I214" s="61"/>
      <c r="J214" s="61">
        <v>66063</v>
      </c>
      <c r="K214" s="61">
        <v>37345</v>
      </c>
      <c r="L214" s="61">
        <v>0</v>
      </c>
      <c r="M214" s="61">
        <v>31381</v>
      </c>
      <c r="N214" s="61">
        <v>-53542</v>
      </c>
      <c r="O214" s="61">
        <v>0</v>
      </c>
      <c r="P214" s="61">
        <v>-114321</v>
      </c>
      <c r="Q214" s="61">
        <v>-33074</v>
      </c>
      <c r="R214" s="61">
        <v>1045531</v>
      </c>
      <c r="S214" s="61">
        <v>1012457</v>
      </c>
    </row>
    <row r="215" spans="1:19" s="10" customFormat="1" ht="14.5" x14ac:dyDescent="0.25">
      <c r="A215" s="68">
        <v>730</v>
      </c>
      <c r="B215" s="78" t="s">
        <v>232</v>
      </c>
      <c r="C215" s="80"/>
      <c r="D215" s="81"/>
      <c r="E215" s="81"/>
      <c r="F215" s="81"/>
      <c r="G215" s="80"/>
      <c r="H215" s="61">
        <v>0</v>
      </c>
      <c r="I215" s="61"/>
      <c r="J215" s="61">
        <v>0</v>
      </c>
      <c r="K215" s="61">
        <v>0</v>
      </c>
      <c r="L215" s="61">
        <v>0</v>
      </c>
      <c r="M215" s="61">
        <v>0</v>
      </c>
      <c r="N215" s="61">
        <v>0</v>
      </c>
      <c r="O215" s="61">
        <v>0</v>
      </c>
      <c r="P215" s="61">
        <v>0</v>
      </c>
      <c r="Q215" s="61">
        <v>0</v>
      </c>
      <c r="R215" s="61">
        <v>0</v>
      </c>
      <c r="S215" s="61">
        <v>0</v>
      </c>
    </row>
    <row r="216" spans="1:19" s="10" customFormat="1" ht="14.5" x14ac:dyDescent="0.25">
      <c r="A216" s="68">
        <v>731</v>
      </c>
      <c r="B216" s="78" t="s">
        <v>233</v>
      </c>
      <c r="C216" s="80"/>
      <c r="D216" s="81"/>
      <c r="E216" s="81"/>
      <c r="F216" s="81"/>
      <c r="G216" s="80"/>
      <c r="H216" s="61">
        <v>0</v>
      </c>
      <c r="I216" s="61"/>
      <c r="J216" s="61">
        <v>0</v>
      </c>
      <c r="K216" s="61">
        <v>0</v>
      </c>
      <c r="L216" s="61">
        <v>0</v>
      </c>
      <c r="M216" s="61">
        <v>0</v>
      </c>
      <c r="N216" s="61">
        <v>0</v>
      </c>
      <c r="O216" s="61">
        <v>0</v>
      </c>
      <c r="P216" s="61">
        <v>0</v>
      </c>
      <c r="Q216" s="61">
        <v>0</v>
      </c>
      <c r="R216" s="61">
        <v>0</v>
      </c>
      <c r="S216" s="61">
        <v>0</v>
      </c>
    </row>
    <row r="217" spans="1:19" s="10" customFormat="1" ht="14.5" x14ac:dyDescent="0.25">
      <c r="A217" s="68">
        <v>733</v>
      </c>
      <c r="B217" s="78" t="s">
        <v>234</v>
      </c>
      <c r="C217" s="80"/>
      <c r="D217" s="81"/>
      <c r="E217" s="81"/>
      <c r="F217" s="81"/>
      <c r="G217" s="80"/>
      <c r="H217" s="61">
        <v>75397</v>
      </c>
      <c r="I217" s="61"/>
      <c r="J217" s="61">
        <v>0</v>
      </c>
      <c r="K217" s="61">
        <v>0</v>
      </c>
      <c r="L217" s="61">
        <v>0</v>
      </c>
      <c r="M217" s="61">
        <v>0</v>
      </c>
      <c r="N217" s="61">
        <v>0</v>
      </c>
      <c r="O217" s="61">
        <v>0</v>
      </c>
      <c r="P217" s="61">
        <v>0</v>
      </c>
      <c r="Q217" s="61">
        <v>0</v>
      </c>
      <c r="R217" s="61">
        <v>0</v>
      </c>
      <c r="S217" s="61">
        <v>0</v>
      </c>
    </row>
    <row r="218" spans="1:19" s="10" customFormat="1" ht="14.5" x14ac:dyDescent="0.25">
      <c r="A218" s="68">
        <v>734</v>
      </c>
      <c r="B218" s="78" t="s">
        <v>235</v>
      </c>
      <c r="C218" s="80"/>
      <c r="D218" s="81"/>
      <c r="E218" s="81"/>
      <c r="F218" s="81"/>
      <c r="G218" s="80"/>
      <c r="H218" s="61">
        <v>68763</v>
      </c>
      <c r="I218" s="61"/>
      <c r="J218" s="61">
        <v>0</v>
      </c>
      <c r="K218" s="61">
        <v>0</v>
      </c>
      <c r="L218" s="61">
        <v>0</v>
      </c>
      <c r="M218" s="61">
        <v>0</v>
      </c>
      <c r="N218" s="61">
        <v>0</v>
      </c>
      <c r="O218" s="61">
        <v>0</v>
      </c>
      <c r="P218" s="61">
        <v>0</v>
      </c>
      <c r="Q218" s="61">
        <v>0</v>
      </c>
      <c r="R218" s="61">
        <v>0</v>
      </c>
      <c r="S218" s="61">
        <v>0</v>
      </c>
    </row>
    <row r="219" spans="1:19" s="10" customFormat="1" ht="14.5" x14ac:dyDescent="0.25">
      <c r="A219" s="68">
        <v>735</v>
      </c>
      <c r="B219" s="78" t="s">
        <v>236</v>
      </c>
      <c r="C219" s="80"/>
      <c r="D219" s="81"/>
      <c r="E219" s="81"/>
      <c r="F219" s="81"/>
      <c r="G219" s="80"/>
      <c r="H219" s="61">
        <v>1876671</v>
      </c>
      <c r="I219" s="61"/>
      <c r="J219" s="61">
        <v>116199</v>
      </c>
      <c r="K219" s="61">
        <v>65686</v>
      </c>
      <c r="L219" s="61">
        <v>0</v>
      </c>
      <c r="M219" s="61">
        <v>55197</v>
      </c>
      <c r="N219" s="61">
        <v>-94175</v>
      </c>
      <c r="O219" s="61">
        <v>0</v>
      </c>
      <c r="P219" s="61">
        <v>-201080</v>
      </c>
      <c r="Q219" s="61">
        <v>-58173</v>
      </c>
      <c r="R219" s="61">
        <v>1838994</v>
      </c>
      <c r="S219" s="61">
        <v>1780821</v>
      </c>
    </row>
    <row r="220" spans="1:19" s="10" customFormat="1" ht="14.5" x14ac:dyDescent="0.25">
      <c r="A220" s="68">
        <v>736</v>
      </c>
      <c r="B220" s="78" t="s">
        <v>237</v>
      </c>
      <c r="C220" s="80"/>
      <c r="D220" s="81"/>
      <c r="E220" s="81"/>
      <c r="F220" s="81"/>
      <c r="G220" s="80"/>
      <c r="H220" s="61">
        <v>0</v>
      </c>
      <c r="I220" s="61"/>
      <c r="J220" s="61">
        <v>0</v>
      </c>
      <c r="K220" s="61">
        <v>0</v>
      </c>
      <c r="L220" s="61">
        <v>0</v>
      </c>
      <c r="M220" s="61">
        <v>0</v>
      </c>
      <c r="N220" s="61">
        <v>0</v>
      </c>
      <c r="O220" s="61">
        <v>0</v>
      </c>
      <c r="P220" s="61">
        <v>0</v>
      </c>
      <c r="Q220" s="61">
        <v>0</v>
      </c>
      <c r="R220" s="61">
        <v>0</v>
      </c>
      <c r="S220" s="61">
        <v>0</v>
      </c>
    </row>
    <row r="221" spans="1:19" s="10" customFormat="1" ht="14.5" x14ac:dyDescent="0.25">
      <c r="A221" s="68">
        <v>737</v>
      </c>
      <c r="B221" s="78" t="s">
        <v>238</v>
      </c>
      <c r="C221" s="80"/>
      <c r="D221" s="81"/>
      <c r="E221" s="81"/>
      <c r="F221" s="81"/>
      <c r="G221" s="80"/>
      <c r="H221" s="61">
        <v>812283</v>
      </c>
      <c r="I221" s="61"/>
      <c r="J221" s="61">
        <v>46818</v>
      </c>
      <c r="K221" s="61">
        <v>26466</v>
      </c>
      <c r="L221" s="61">
        <v>0</v>
      </c>
      <c r="M221" s="61">
        <v>22238</v>
      </c>
      <c r="N221" s="61">
        <v>-37944</v>
      </c>
      <c r="O221" s="61">
        <v>0</v>
      </c>
      <c r="P221" s="61">
        <v>-81018</v>
      </c>
      <c r="Q221" s="61">
        <v>-23440</v>
      </c>
      <c r="R221" s="61">
        <v>740958</v>
      </c>
      <c r="S221" s="61">
        <v>717518</v>
      </c>
    </row>
    <row r="222" spans="1:19" s="10" customFormat="1" ht="14.5" x14ac:dyDescent="0.25">
      <c r="A222" s="68">
        <v>738</v>
      </c>
      <c r="B222" s="78" t="s">
        <v>239</v>
      </c>
      <c r="C222" s="80"/>
      <c r="D222" s="81"/>
      <c r="E222" s="81"/>
      <c r="F222" s="81"/>
      <c r="G222" s="80"/>
      <c r="H222" s="61">
        <v>2</v>
      </c>
      <c r="I222" s="61"/>
      <c r="J222" s="61">
        <v>0</v>
      </c>
      <c r="K222" s="61">
        <v>0</v>
      </c>
      <c r="L222" s="61">
        <v>0</v>
      </c>
      <c r="M222" s="61">
        <v>0</v>
      </c>
      <c r="N222" s="61">
        <v>0</v>
      </c>
      <c r="O222" s="61">
        <v>0</v>
      </c>
      <c r="P222" s="61">
        <v>0</v>
      </c>
      <c r="Q222" s="61">
        <v>0</v>
      </c>
      <c r="R222" s="61">
        <v>0</v>
      </c>
      <c r="S222" s="61">
        <v>0</v>
      </c>
    </row>
    <row r="223" spans="1:19" s="10" customFormat="1" ht="14.5" x14ac:dyDescent="0.25">
      <c r="A223" s="68">
        <v>739</v>
      </c>
      <c r="B223" s="78" t="s">
        <v>240</v>
      </c>
      <c r="C223" s="80"/>
      <c r="D223" s="81"/>
      <c r="E223" s="81"/>
      <c r="F223" s="81"/>
      <c r="G223" s="80"/>
      <c r="H223" s="61">
        <v>591744</v>
      </c>
      <c r="I223" s="61"/>
      <c r="J223" s="61">
        <v>35161</v>
      </c>
      <c r="K223" s="61">
        <v>19876</v>
      </c>
      <c r="L223" s="61">
        <v>0</v>
      </c>
      <c r="M223" s="61">
        <v>16701</v>
      </c>
      <c r="N223" s="61">
        <v>-28497</v>
      </c>
      <c r="O223" s="61">
        <v>0</v>
      </c>
      <c r="P223" s="61">
        <v>-60845</v>
      </c>
      <c r="Q223" s="61">
        <v>-17604</v>
      </c>
      <c r="R223" s="61">
        <v>556466</v>
      </c>
      <c r="S223" s="61">
        <v>538862</v>
      </c>
    </row>
    <row r="224" spans="1:19" s="10" customFormat="1" ht="14.5" x14ac:dyDescent="0.25">
      <c r="A224" s="68">
        <v>740</v>
      </c>
      <c r="B224" s="78" t="s">
        <v>241</v>
      </c>
      <c r="C224" s="80"/>
      <c r="D224" s="81"/>
      <c r="E224" s="81"/>
      <c r="F224" s="81"/>
      <c r="G224" s="80"/>
      <c r="H224" s="61">
        <v>0</v>
      </c>
      <c r="I224" s="61"/>
      <c r="J224" s="61">
        <v>0</v>
      </c>
      <c r="K224" s="61">
        <v>0</v>
      </c>
      <c r="L224" s="61">
        <v>0</v>
      </c>
      <c r="M224" s="61">
        <v>0</v>
      </c>
      <c r="N224" s="61">
        <v>0</v>
      </c>
      <c r="O224" s="61">
        <v>0</v>
      </c>
      <c r="P224" s="61">
        <v>0</v>
      </c>
      <c r="Q224" s="61">
        <v>0</v>
      </c>
      <c r="R224" s="61">
        <v>0</v>
      </c>
      <c r="S224" s="61">
        <v>0</v>
      </c>
    </row>
    <row r="225" spans="1:19" s="10" customFormat="1" ht="14.5" x14ac:dyDescent="0.25">
      <c r="A225" s="68">
        <v>741</v>
      </c>
      <c r="B225" s="78" t="s">
        <v>242</v>
      </c>
      <c r="C225" s="80"/>
      <c r="D225" s="81"/>
      <c r="E225" s="81"/>
      <c r="F225" s="81"/>
      <c r="G225" s="80"/>
      <c r="H225" s="61">
        <v>1747758</v>
      </c>
      <c r="I225" s="61"/>
      <c r="J225" s="61">
        <v>110032</v>
      </c>
      <c r="K225" s="61">
        <v>62200</v>
      </c>
      <c r="L225" s="61">
        <v>0</v>
      </c>
      <c r="M225" s="61">
        <v>52269</v>
      </c>
      <c r="N225" s="61">
        <v>-89177</v>
      </c>
      <c r="O225" s="61">
        <v>0</v>
      </c>
      <c r="P225" s="61">
        <v>-190409</v>
      </c>
      <c r="Q225" s="61">
        <v>-55085</v>
      </c>
      <c r="R225" s="61">
        <v>1741399</v>
      </c>
      <c r="S225" s="61">
        <v>1686314</v>
      </c>
    </row>
    <row r="226" spans="1:19" s="10" customFormat="1" ht="14.5" x14ac:dyDescent="0.25">
      <c r="A226" s="68">
        <v>742</v>
      </c>
      <c r="B226" s="78" t="s">
        <v>243</v>
      </c>
      <c r="C226" s="80"/>
      <c r="D226" s="81"/>
      <c r="E226" s="81"/>
      <c r="F226" s="81"/>
      <c r="G226" s="80"/>
      <c r="H226" s="61">
        <v>573922</v>
      </c>
      <c r="I226" s="61"/>
      <c r="J226" s="61">
        <v>39386</v>
      </c>
      <c r="K226" s="61">
        <v>22264</v>
      </c>
      <c r="L226" s="61">
        <v>0</v>
      </c>
      <c r="M226" s="61">
        <v>18709</v>
      </c>
      <c r="N226" s="61">
        <v>-31921</v>
      </c>
      <c r="O226" s="61">
        <v>0</v>
      </c>
      <c r="P226" s="61">
        <v>-68156</v>
      </c>
      <c r="Q226" s="61">
        <v>-19718</v>
      </c>
      <c r="R226" s="61">
        <v>623329</v>
      </c>
      <c r="S226" s="61">
        <v>603611</v>
      </c>
    </row>
    <row r="227" spans="1:19" s="10" customFormat="1" ht="14.5" x14ac:dyDescent="0.25">
      <c r="A227" s="68">
        <v>743</v>
      </c>
      <c r="B227" s="78" t="s">
        <v>244</v>
      </c>
      <c r="C227" s="80"/>
      <c r="D227" s="81"/>
      <c r="E227" s="81"/>
      <c r="F227" s="81"/>
      <c r="G227" s="80"/>
      <c r="H227" s="61">
        <v>1151318</v>
      </c>
      <c r="I227" s="61"/>
      <c r="J227" s="61">
        <v>63211</v>
      </c>
      <c r="K227" s="61">
        <v>35732</v>
      </c>
      <c r="L227" s="61">
        <v>0</v>
      </c>
      <c r="M227" s="61">
        <v>30027</v>
      </c>
      <c r="N227" s="61">
        <v>-51230</v>
      </c>
      <c r="O227" s="61">
        <v>0</v>
      </c>
      <c r="P227" s="61">
        <v>-109386</v>
      </c>
      <c r="Q227" s="61">
        <v>-31646</v>
      </c>
      <c r="R227" s="61">
        <v>1000397</v>
      </c>
      <c r="S227" s="61">
        <v>968751</v>
      </c>
    </row>
    <row r="228" spans="1:19" s="10" customFormat="1" ht="14.5" x14ac:dyDescent="0.25">
      <c r="A228" s="68">
        <v>744</v>
      </c>
      <c r="B228" s="78" t="s">
        <v>245</v>
      </c>
      <c r="C228" s="80"/>
      <c r="D228" s="81"/>
      <c r="E228" s="81"/>
      <c r="F228" s="81"/>
      <c r="G228" s="80"/>
      <c r="H228" s="61">
        <v>0</v>
      </c>
      <c r="I228" s="61"/>
      <c r="J228" s="61">
        <v>0</v>
      </c>
      <c r="K228" s="61">
        <v>0</v>
      </c>
      <c r="L228" s="61">
        <v>0</v>
      </c>
      <c r="M228" s="61">
        <v>0</v>
      </c>
      <c r="N228" s="61">
        <v>0</v>
      </c>
      <c r="O228" s="61">
        <v>0</v>
      </c>
      <c r="P228" s="61">
        <v>0</v>
      </c>
      <c r="Q228" s="61">
        <v>0</v>
      </c>
      <c r="R228" s="61">
        <v>0</v>
      </c>
      <c r="S228" s="61">
        <v>0</v>
      </c>
    </row>
    <row r="229" spans="1:19" s="10" customFormat="1" ht="14.5" x14ac:dyDescent="0.25">
      <c r="A229" s="68">
        <v>745</v>
      </c>
      <c r="B229" s="78" t="s">
        <v>246</v>
      </c>
      <c r="C229" s="80"/>
      <c r="D229" s="81"/>
      <c r="E229" s="81"/>
      <c r="F229" s="81"/>
      <c r="G229" s="80"/>
      <c r="H229" s="61">
        <v>1300955</v>
      </c>
      <c r="I229" s="61"/>
      <c r="J229" s="61">
        <v>74804</v>
      </c>
      <c r="K229" s="61">
        <v>42286</v>
      </c>
      <c r="L229" s="61">
        <v>0</v>
      </c>
      <c r="M229" s="61">
        <v>35531</v>
      </c>
      <c r="N229" s="61">
        <v>-60626</v>
      </c>
      <c r="O229" s="61">
        <v>0</v>
      </c>
      <c r="P229" s="61">
        <v>-129447</v>
      </c>
      <c r="Q229" s="61">
        <v>-37452</v>
      </c>
      <c r="R229" s="61">
        <v>1183870</v>
      </c>
      <c r="S229" s="61">
        <v>1146418</v>
      </c>
    </row>
    <row r="230" spans="1:19" s="10" customFormat="1" ht="14.5" x14ac:dyDescent="0.25">
      <c r="A230" s="68">
        <v>747</v>
      </c>
      <c r="B230" s="78" t="s">
        <v>247</v>
      </c>
      <c r="C230" s="80"/>
      <c r="D230" s="81"/>
      <c r="E230" s="81"/>
      <c r="F230" s="81"/>
      <c r="G230" s="80"/>
      <c r="H230" s="61">
        <v>1012795</v>
      </c>
      <c r="I230" s="61"/>
      <c r="J230" s="61">
        <v>62178</v>
      </c>
      <c r="K230" s="61">
        <v>35148</v>
      </c>
      <c r="L230" s="61">
        <v>0</v>
      </c>
      <c r="M230" s="61">
        <v>29538</v>
      </c>
      <c r="N230" s="61">
        <v>-50393</v>
      </c>
      <c r="O230" s="61">
        <v>0</v>
      </c>
      <c r="P230" s="61">
        <v>-107598</v>
      </c>
      <c r="Q230" s="61">
        <v>-31127</v>
      </c>
      <c r="R230" s="61">
        <v>984047</v>
      </c>
      <c r="S230" s="61">
        <v>952920</v>
      </c>
    </row>
    <row r="231" spans="1:19" s="10" customFormat="1" ht="14.5" x14ac:dyDescent="0.25">
      <c r="A231" s="68">
        <v>748</v>
      </c>
      <c r="B231" s="78" t="s">
        <v>248</v>
      </c>
      <c r="C231" s="80"/>
      <c r="D231" s="81"/>
      <c r="E231" s="81"/>
      <c r="F231" s="81"/>
      <c r="G231" s="80"/>
      <c r="H231" s="61">
        <v>582502</v>
      </c>
      <c r="I231" s="61"/>
      <c r="J231" s="61">
        <v>35414</v>
      </c>
      <c r="K231" s="61">
        <v>20019</v>
      </c>
      <c r="L231" s="61">
        <v>0</v>
      </c>
      <c r="M231" s="61">
        <v>16822</v>
      </c>
      <c r="N231" s="61">
        <v>-28702</v>
      </c>
      <c r="O231" s="61">
        <v>0</v>
      </c>
      <c r="P231" s="61">
        <v>-61284</v>
      </c>
      <c r="Q231" s="61">
        <v>-17731</v>
      </c>
      <c r="R231" s="61">
        <v>560478</v>
      </c>
      <c r="S231" s="61">
        <v>542747</v>
      </c>
    </row>
    <row r="232" spans="1:19" s="10" customFormat="1" ht="14.5" x14ac:dyDescent="0.25">
      <c r="A232" s="68">
        <v>749</v>
      </c>
      <c r="B232" s="78" t="s">
        <v>249</v>
      </c>
      <c r="C232" s="80"/>
      <c r="D232" s="81"/>
      <c r="E232" s="81"/>
      <c r="F232" s="81"/>
      <c r="G232" s="80"/>
      <c r="H232" s="61">
        <v>1113365</v>
      </c>
      <c r="I232" s="61"/>
      <c r="J232" s="61">
        <v>65832</v>
      </c>
      <c r="K232" s="61">
        <v>37214</v>
      </c>
      <c r="L232" s="61">
        <v>0</v>
      </c>
      <c r="M232" s="61">
        <v>31274</v>
      </c>
      <c r="N232" s="61">
        <v>-53355</v>
      </c>
      <c r="O232" s="61">
        <v>0</v>
      </c>
      <c r="P232" s="61">
        <v>-113922</v>
      </c>
      <c r="Q232" s="61">
        <v>-32957</v>
      </c>
      <c r="R232" s="61">
        <v>1041881</v>
      </c>
      <c r="S232" s="61">
        <v>1008924</v>
      </c>
    </row>
    <row r="233" spans="1:19" s="10" customFormat="1" ht="14.5" x14ac:dyDescent="0.25">
      <c r="A233" s="68">
        <v>750</v>
      </c>
      <c r="B233" s="78" t="s">
        <v>250</v>
      </c>
      <c r="C233" s="80"/>
      <c r="D233" s="81"/>
      <c r="E233" s="81"/>
      <c r="F233" s="81"/>
      <c r="G233" s="80"/>
      <c r="H233" s="61">
        <v>0</v>
      </c>
      <c r="I233" s="61"/>
      <c r="J233" s="61">
        <v>0</v>
      </c>
      <c r="K233" s="61">
        <v>0</v>
      </c>
      <c r="L233" s="61">
        <v>0</v>
      </c>
      <c r="M233" s="61">
        <v>0</v>
      </c>
      <c r="N233" s="61">
        <v>0</v>
      </c>
      <c r="O233" s="61">
        <v>0</v>
      </c>
      <c r="P233" s="61">
        <v>0</v>
      </c>
      <c r="Q233" s="61">
        <v>0</v>
      </c>
      <c r="R233" s="61">
        <v>0</v>
      </c>
      <c r="S233" s="61">
        <v>0</v>
      </c>
    </row>
    <row r="234" spans="1:19" s="10" customFormat="1" ht="14.5" x14ac:dyDescent="0.25">
      <c r="A234" s="68">
        <v>751</v>
      </c>
      <c r="B234" s="78" t="s">
        <v>251</v>
      </c>
      <c r="C234" s="80"/>
      <c r="D234" s="81"/>
      <c r="E234" s="81"/>
      <c r="F234" s="81"/>
      <c r="G234" s="80"/>
      <c r="H234" s="61">
        <v>35765</v>
      </c>
      <c r="I234" s="61"/>
      <c r="J234" s="61">
        <v>2534</v>
      </c>
      <c r="K234" s="61">
        <v>1433</v>
      </c>
      <c r="L234" s="61">
        <v>0</v>
      </c>
      <c r="M234" s="61">
        <v>1201</v>
      </c>
      <c r="N234" s="61">
        <v>-2054</v>
      </c>
      <c r="O234" s="61">
        <v>0</v>
      </c>
      <c r="P234" s="61">
        <v>-4385</v>
      </c>
      <c r="Q234" s="61">
        <v>-1271</v>
      </c>
      <c r="R234" s="61">
        <v>40107</v>
      </c>
      <c r="S234" s="61">
        <v>38836</v>
      </c>
    </row>
    <row r="235" spans="1:19" s="10" customFormat="1" ht="14.5" x14ac:dyDescent="0.25">
      <c r="A235" s="68">
        <v>752</v>
      </c>
      <c r="B235" s="78" t="s">
        <v>252</v>
      </c>
      <c r="C235" s="80"/>
      <c r="D235" s="81"/>
      <c r="E235" s="81"/>
      <c r="F235" s="81"/>
      <c r="G235" s="80"/>
      <c r="H235" s="61">
        <v>1714775</v>
      </c>
      <c r="I235" s="61"/>
      <c r="J235" s="61">
        <v>104831</v>
      </c>
      <c r="K235" s="61">
        <v>59260</v>
      </c>
      <c r="L235" s="61">
        <v>0</v>
      </c>
      <c r="M235" s="61">
        <v>49797</v>
      </c>
      <c r="N235" s="61">
        <v>-84962</v>
      </c>
      <c r="O235" s="61">
        <v>0</v>
      </c>
      <c r="P235" s="61">
        <v>-181408</v>
      </c>
      <c r="Q235" s="61">
        <v>-52482</v>
      </c>
      <c r="R235" s="61">
        <v>1659082</v>
      </c>
      <c r="S235" s="61">
        <v>1606600</v>
      </c>
    </row>
    <row r="236" spans="1:19" s="10" customFormat="1" ht="14.5" x14ac:dyDescent="0.25">
      <c r="A236" s="68">
        <v>753</v>
      </c>
      <c r="B236" s="78" t="s">
        <v>253</v>
      </c>
      <c r="C236" s="80"/>
      <c r="D236" s="81"/>
      <c r="E236" s="81"/>
      <c r="F236" s="81"/>
      <c r="G236" s="80"/>
      <c r="H236" s="61">
        <v>1277207</v>
      </c>
      <c r="I236" s="61"/>
      <c r="J236" s="61">
        <v>83819</v>
      </c>
      <c r="K236" s="61">
        <v>47382</v>
      </c>
      <c r="L236" s="61">
        <v>0</v>
      </c>
      <c r="M236" s="61">
        <v>39815</v>
      </c>
      <c r="N236" s="61">
        <v>-67932</v>
      </c>
      <c r="O236" s="61">
        <v>0</v>
      </c>
      <c r="P236" s="61">
        <v>-145047</v>
      </c>
      <c r="Q236" s="61">
        <v>-41963</v>
      </c>
      <c r="R236" s="61">
        <v>1326537</v>
      </c>
      <c r="S236" s="61">
        <v>1284574</v>
      </c>
    </row>
    <row r="237" spans="1:19" s="10" customFormat="1" ht="14.5" x14ac:dyDescent="0.25">
      <c r="A237" s="68">
        <v>754</v>
      </c>
      <c r="B237" s="78" t="s">
        <v>254</v>
      </c>
      <c r="C237" s="80"/>
      <c r="D237" s="81"/>
      <c r="E237" s="81"/>
      <c r="F237" s="81"/>
      <c r="G237" s="80"/>
      <c r="H237" s="61">
        <v>847285</v>
      </c>
      <c r="I237" s="61"/>
      <c r="J237" s="61">
        <v>42045</v>
      </c>
      <c r="K237" s="61">
        <v>23768</v>
      </c>
      <c r="L237" s="61">
        <v>0</v>
      </c>
      <c r="M237" s="61">
        <v>19974</v>
      </c>
      <c r="N237" s="61">
        <v>-34076</v>
      </c>
      <c r="O237" s="61">
        <v>0</v>
      </c>
      <c r="P237" s="61">
        <v>-72759</v>
      </c>
      <c r="Q237" s="61">
        <v>-21048</v>
      </c>
      <c r="R237" s="61">
        <v>665421</v>
      </c>
      <c r="S237" s="61">
        <v>644373</v>
      </c>
    </row>
    <row r="238" spans="1:19" s="10" customFormat="1" ht="14.5" x14ac:dyDescent="0.25">
      <c r="A238" s="68">
        <v>756</v>
      </c>
      <c r="B238" s="78" t="s">
        <v>255</v>
      </c>
      <c r="C238" s="80"/>
      <c r="D238" s="81"/>
      <c r="E238" s="81"/>
      <c r="F238" s="81"/>
      <c r="G238" s="80"/>
      <c r="H238" s="61">
        <v>2653341</v>
      </c>
      <c r="I238" s="61"/>
      <c r="J238" s="61">
        <v>173029</v>
      </c>
      <c r="K238" s="61">
        <v>97811</v>
      </c>
      <c r="L238" s="61">
        <v>0</v>
      </c>
      <c r="M238" s="61">
        <v>82193</v>
      </c>
      <c r="N238" s="61">
        <v>-140234</v>
      </c>
      <c r="O238" s="61">
        <v>0</v>
      </c>
      <c r="P238" s="61">
        <v>-299423</v>
      </c>
      <c r="Q238" s="61">
        <v>-86624</v>
      </c>
      <c r="R238" s="61">
        <v>2738400</v>
      </c>
      <c r="S238" s="61">
        <v>2651776</v>
      </c>
    </row>
    <row r="239" spans="1:19" s="10" customFormat="1" ht="14.5" x14ac:dyDescent="0.25">
      <c r="A239" s="68">
        <v>757</v>
      </c>
      <c r="B239" s="78" t="s">
        <v>256</v>
      </c>
      <c r="C239" s="80"/>
      <c r="D239" s="81"/>
      <c r="E239" s="81"/>
      <c r="F239" s="81"/>
      <c r="G239" s="80"/>
      <c r="H239" s="61">
        <v>579281</v>
      </c>
      <c r="I239" s="61"/>
      <c r="J239" s="61">
        <v>36179</v>
      </c>
      <c r="K239" s="61">
        <v>20452</v>
      </c>
      <c r="L239" s="61">
        <v>0</v>
      </c>
      <c r="M239" s="61">
        <v>17185</v>
      </c>
      <c r="N239" s="61">
        <v>-29322</v>
      </c>
      <c r="O239" s="61">
        <v>0</v>
      </c>
      <c r="P239" s="61">
        <v>-62608</v>
      </c>
      <c r="Q239" s="61">
        <v>-18114</v>
      </c>
      <c r="R239" s="61">
        <v>572585</v>
      </c>
      <c r="S239" s="61">
        <v>554471</v>
      </c>
    </row>
    <row r="240" spans="1:19" s="10" customFormat="1" ht="14.5" x14ac:dyDescent="0.25">
      <c r="A240" s="68">
        <v>759</v>
      </c>
      <c r="B240" s="78" t="s">
        <v>257</v>
      </c>
      <c r="C240" s="80"/>
      <c r="D240" s="81"/>
      <c r="E240" s="81"/>
      <c r="F240" s="81"/>
      <c r="G240" s="80"/>
      <c r="H240" s="61">
        <v>0</v>
      </c>
      <c r="I240" s="61"/>
      <c r="J240" s="61">
        <v>0</v>
      </c>
      <c r="K240" s="61">
        <v>0</v>
      </c>
      <c r="L240" s="61">
        <v>0</v>
      </c>
      <c r="M240" s="61">
        <v>0</v>
      </c>
      <c r="N240" s="61">
        <v>0</v>
      </c>
      <c r="O240" s="61">
        <v>0</v>
      </c>
      <c r="P240" s="61">
        <v>0</v>
      </c>
      <c r="Q240" s="61">
        <v>0</v>
      </c>
      <c r="R240" s="61">
        <v>0</v>
      </c>
      <c r="S240" s="61">
        <v>0</v>
      </c>
    </row>
    <row r="241" spans="1:19" s="10" customFormat="1" ht="14.5" x14ac:dyDescent="0.25">
      <c r="A241" s="68">
        <v>760</v>
      </c>
      <c r="B241" s="78" t="s">
        <v>258</v>
      </c>
      <c r="C241" s="80"/>
      <c r="D241" s="81"/>
      <c r="E241" s="81"/>
      <c r="F241" s="81"/>
      <c r="G241" s="80"/>
      <c r="H241" s="61">
        <v>0</v>
      </c>
      <c r="I241" s="61"/>
      <c r="J241" s="61">
        <v>0</v>
      </c>
      <c r="K241" s="61">
        <v>0</v>
      </c>
      <c r="L241" s="61">
        <v>0</v>
      </c>
      <c r="M241" s="61">
        <v>0</v>
      </c>
      <c r="N241" s="61">
        <v>0</v>
      </c>
      <c r="O241" s="61">
        <v>0</v>
      </c>
      <c r="P241" s="61">
        <v>0</v>
      </c>
      <c r="Q241" s="61">
        <v>0</v>
      </c>
      <c r="R241" s="61">
        <v>0</v>
      </c>
      <c r="S241" s="61">
        <v>0</v>
      </c>
    </row>
    <row r="242" spans="1:19" s="10" customFormat="1" ht="14.5" x14ac:dyDescent="0.25">
      <c r="A242" s="68">
        <v>761</v>
      </c>
      <c r="B242" s="78" t="s">
        <v>259</v>
      </c>
      <c r="C242" s="80"/>
      <c r="D242" s="81"/>
      <c r="E242" s="81"/>
      <c r="F242" s="81"/>
      <c r="G242" s="80"/>
      <c r="H242" s="61">
        <v>484542</v>
      </c>
      <c r="I242" s="61"/>
      <c r="J242" s="61">
        <v>32817</v>
      </c>
      <c r="K242" s="61">
        <v>18551</v>
      </c>
      <c r="L242" s="61">
        <v>0</v>
      </c>
      <c r="M242" s="61">
        <v>15588</v>
      </c>
      <c r="N242" s="61">
        <v>-26597</v>
      </c>
      <c r="O242" s="61">
        <v>0</v>
      </c>
      <c r="P242" s="61">
        <v>-56790</v>
      </c>
      <c r="Q242" s="61">
        <v>-16431</v>
      </c>
      <c r="R242" s="61">
        <v>519376</v>
      </c>
      <c r="S242" s="61">
        <v>502945</v>
      </c>
    </row>
    <row r="243" spans="1:19" s="10" customFormat="1" ht="14.5" x14ac:dyDescent="0.25">
      <c r="A243" s="68">
        <v>762</v>
      </c>
      <c r="B243" s="78" t="s">
        <v>260</v>
      </c>
      <c r="C243" s="80"/>
      <c r="D243" s="81"/>
      <c r="E243" s="81"/>
      <c r="F243" s="81"/>
      <c r="G243" s="80"/>
      <c r="H243" s="61">
        <v>0</v>
      </c>
      <c r="I243" s="61"/>
      <c r="J243" s="61">
        <v>0</v>
      </c>
      <c r="K243" s="61">
        <v>0</v>
      </c>
      <c r="L243" s="61">
        <v>0</v>
      </c>
      <c r="M243" s="61">
        <v>0</v>
      </c>
      <c r="N243" s="61">
        <v>0</v>
      </c>
      <c r="O243" s="61">
        <v>0</v>
      </c>
      <c r="P243" s="61">
        <v>0</v>
      </c>
      <c r="Q243" s="61">
        <v>0</v>
      </c>
      <c r="R243" s="61">
        <v>0</v>
      </c>
      <c r="S243" s="61">
        <v>0</v>
      </c>
    </row>
    <row r="244" spans="1:19" s="10" customFormat="1" ht="14.5" x14ac:dyDescent="0.25">
      <c r="A244" s="68">
        <v>765</v>
      </c>
      <c r="B244" s="78" t="s">
        <v>261</v>
      </c>
      <c r="C244" s="80"/>
      <c r="D244" s="81"/>
      <c r="E244" s="81"/>
      <c r="F244" s="81"/>
      <c r="G244" s="80"/>
      <c r="H244" s="61">
        <v>6037305</v>
      </c>
      <c r="I244" s="61"/>
      <c r="J244" s="61">
        <v>371468</v>
      </c>
      <c r="K244" s="61">
        <v>209986</v>
      </c>
      <c r="L244" s="61">
        <v>0</v>
      </c>
      <c r="M244" s="61">
        <v>176455</v>
      </c>
      <c r="N244" s="61">
        <v>-301061</v>
      </c>
      <c r="O244" s="61">
        <v>0</v>
      </c>
      <c r="P244" s="61">
        <v>-642818</v>
      </c>
      <c r="Q244" s="61">
        <v>-185970</v>
      </c>
      <c r="R244" s="61">
        <v>5878950</v>
      </c>
      <c r="S244" s="61">
        <v>5692980</v>
      </c>
    </row>
    <row r="245" spans="1:19" s="10" customFormat="1" ht="14.5" x14ac:dyDescent="0.25">
      <c r="A245" s="68">
        <v>766</v>
      </c>
      <c r="B245" s="78" t="s">
        <v>262</v>
      </c>
      <c r="C245" s="80"/>
      <c r="D245" s="81"/>
      <c r="E245" s="81"/>
      <c r="F245" s="81"/>
      <c r="G245" s="80"/>
      <c r="H245" s="61">
        <v>37795</v>
      </c>
      <c r="I245" s="61"/>
      <c r="J245" s="61">
        <v>2773</v>
      </c>
      <c r="K245" s="61">
        <v>1568</v>
      </c>
      <c r="L245" s="61">
        <v>0</v>
      </c>
      <c r="M245" s="61">
        <v>1315</v>
      </c>
      <c r="N245" s="61">
        <v>-2248</v>
      </c>
      <c r="O245" s="61">
        <v>0</v>
      </c>
      <c r="P245" s="61">
        <v>-4799</v>
      </c>
      <c r="Q245" s="61">
        <v>-1391</v>
      </c>
      <c r="R245" s="61">
        <v>43892</v>
      </c>
      <c r="S245" s="61">
        <v>42501</v>
      </c>
    </row>
    <row r="246" spans="1:19" s="10" customFormat="1" ht="14.5" x14ac:dyDescent="0.25">
      <c r="A246" s="68">
        <v>767</v>
      </c>
      <c r="B246" s="78" t="s">
        <v>263</v>
      </c>
      <c r="C246" s="80"/>
      <c r="D246" s="81"/>
      <c r="E246" s="81"/>
      <c r="F246" s="81"/>
      <c r="G246" s="80"/>
      <c r="H246" s="61">
        <v>5372500</v>
      </c>
      <c r="I246" s="61"/>
      <c r="J246" s="61">
        <v>341179</v>
      </c>
      <c r="K246" s="61">
        <v>192864</v>
      </c>
      <c r="L246" s="61">
        <v>0</v>
      </c>
      <c r="M246" s="61">
        <v>162069</v>
      </c>
      <c r="N246" s="61">
        <v>-276514</v>
      </c>
      <c r="O246" s="61">
        <v>0</v>
      </c>
      <c r="P246" s="61">
        <v>-590405</v>
      </c>
      <c r="Q246" s="61">
        <v>-170807</v>
      </c>
      <c r="R246" s="61">
        <v>5399596</v>
      </c>
      <c r="S246" s="61">
        <v>5228789</v>
      </c>
    </row>
    <row r="247" spans="1:19" s="10" customFormat="1" ht="14.5" x14ac:dyDescent="0.25">
      <c r="A247" s="68">
        <v>768</v>
      </c>
      <c r="B247" s="78" t="s">
        <v>264</v>
      </c>
      <c r="C247" s="80"/>
      <c r="D247" s="81"/>
      <c r="E247" s="81"/>
      <c r="F247" s="81"/>
      <c r="G247" s="80"/>
      <c r="H247" s="61">
        <v>1214742</v>
      </c>
      <c r="I247" s="61"/>
      <c r="J247" s="61">
        <v>74233</v>
      </c>
      <c r="K247" s="61">
        <v>41963</v>
      </c>
      <c r="L247" s="61">
        <v>0</v>
      </c>
      <c r="M247" s="61">
        <v>35262</v>
      </c>
      <c r="N247" s="61">
        <v>-60163</v>
      </c>
      <c r="O247" s="61">
        <v>0</v>
      </c>
      <c r="P247" s="61">
        <v>-128459</v>
      </c>
      <c r="Q247" s="61">
        <v>-37164</v>
      </c>
      <c r="R247" s="61">
        <v>1174834</v>
      </c>
      <c r="S247" s="61">
        <v>1137670</v>
      </c>
    </row>
    <row r="248" spans="1:19" s="10" customFormat="1" ht="14.5" x14ac:dyDescent="0.25">
      <c r="A248" s="68">
        <v>769</v>
      </c>
      <c r="B248" s="78" t="s">
        <v>265</v>
      </c>
      <c r="C248" s="80"/>
      <c r="D248" s="81"/>
      <c r="E248" s="81"/>
      <c r="F248" s="81"/>
      <c r="G248" s="80"/>
      <c r="H248" s="61">
        <v>2213530</v>
      </c>
      <c r="I248" s="61"/>
      <c r="J248" s="61">
        <v>121558</v>
      </c>
      <c r="K248" s="61">
        <v>68715</v>
      </c>
      <c r="L248" s="61">
        <v>0</v>
      </c>
      <c r="M248" s="61">
        <v>57744</v>
      </c>
      <c r="N248" s="61">
        <v>-98519</v>
      </c>
      <c r="O248" s="61">
        <v>0</v>
      </c>
      <c r="P248" s="61">
        <v>-210355</v>
      </c>
      <c r="Q248" s="61">
        <v>-60857</v>
      </c>
      <c r="R248" s="61">
        <v>1923815</v>
      </c>
      <c r="S248" s="61">
        <v>1862958</v>
      </c>
    </row>
    <row r="249" spans="1:19" s="10" customFormat="1" ht="14.5" x14ac:dyDescent="0.25">
      <c r="A249" s="68">
        <v>770</v>
      </c>
      <c r="B249" s="78" t="s">
        <v>266</v>
      </c>
      <c r="C249" s="80"/>
      <c r="D249" s="81"/>
      <c r="E249" s="81"/>
      <c r="F249" s="81"/>
      <c r="G249" s="80"/>
      <c r="H249" s="61">
        <v>1041536</v>
      </c>
      <c r="I249" s="61"/>
      <c r="J249" s="61">
        <v>64746</v>
      </c>
      <c r="K249" s="61">
        <v>36600</v>
      </c>
      <c r="L249" s="61">
        <v>0</v>
      </c>
      <c r="M249" s="61">
        <v>30753</v>
      </c>
      <c r="N249" s="61">
        <v>-52474</v>
      </c>
      <c r="O249" s="61">
        <v>0</v>
      </c>
      <c r="P249" s="61">
        <v>-112042</v>
      </c>
      <c r="Q249" s="61">
        <v>-32417</v>
      </c>
      <c r="R249" s="61">
        <v>1024691</v>
      </c>
      <c r="S249" s="61">
        <v>992274</v>
      </c>
    </row>
    <row r="250" spans="1:19" s="10" customFormat="1" ht="14.5" x14ac:dyDescent="0.25">
      <c r="A250" s="68">
        <v>771</v>
      </c>
      <c r="B250" s="78" t="s">
        <v>267</v>
      </c>
      <c r="C250" s="80"/>
      <c r="D250" s="81"/>
      <c r="E250" s="81"/>
      <c r="F250" s="81"/>
      <c r="G250" s="80"/>
      <c r="H250" s="61">
        <v>716291</v>
      </c>
      <c r="I250" s="61"/>
      <c r="J250" s="61">
        <v>44615</v>
      </c>
      <c r="K250" s="61">
        <v>25220</v>
      </c>
      <c r="L250" s="61">
        <v>0</v>
      </c>
      <c r="M250" s="61">
        <v>21194</v>
      </c>
      <c r="N250" s="61">
        <v>-36159</v>
      </c>
      <c r="O250" s="61">
        <v>0</v>
      </c>
      <c r="P250" s="61">
        <v>-77206</v>
      </c>
      <c r="Q250" s="61">
        <v>-22336</v>
      </c>
      <c r="R250" s="61">
        <v>706095</v>
      </c>
      <c r="S250" s="61">
        <v>683759</v>
      </c>
    </row>
    <row r="251" spans="1:19" s="10" customFormat="1" ht="14.5" x14ac:dyDescent="0.25">
      <c r="A251" s="68">
        <v>772</v>
      </c>
      <c r="B251" s="78" t="s">
        <v>268</v>
      </c>
      <c r="C251" s="80"/>
      <c r="D251" s="81"/>
      <c r="E251" s="81"/>
      <c r="F251" s="81"/>
      <c r="G251" s="80"/>
      <c r="H251" s="61">
        <v>1179547</v>
      </c>
      <c r="I251" s="61"/>
      <c r="J251" s="61">
        <v>72848</v>
      </c>
      <c r="K251" s="61">
        <v>41180</v>
      </c>
      <c r="L251" s="61">
        <v>0</v>
      </c>
      <c r="M251" s="61">
        <v>34607</v>
      </c>
      <c r="N251" s="61">
        <v>-59041</v>
      </c>
      <c r="O251" s="61">
        <v>0</v>
      </c>
      <c r="P251" s="61">
        <v>-126062</v>
      </c>
      <c r="Q251" s="61">
        <v>-36468</v>
      </c>
      <c r="R251" s="61">
        <v>1152913</v>
      </c>
      <c r="S251" s="61">
        <v>1116445</v>
      </c>
    </row>
    <row r="252" spans="1:19" s="10" customFormat="1" ht="14.5" x14ac:dyDescent="0.25">
      <c r="A252" s="68">
        <v>773</v>
      </c>
      <c r="B252" s="78" t="s">
        <v>269</v>
      </c>
      <c r="C252" s="80"/>
      <c r="D252" s="81"/>
      <c r="E252" s="81"/>
      <c r="F252" s="81"/>
      <c r="G252" s="80"/>
      <c r="H252" s="61">
        <v>831340</v>
      </c>
      <c r="I252" s="61"/>
      <c r="J252" s="61">
        <v>46443</v>
      </c>
      <c r="K252" s="61">
        <v>26254</v>
      </c>
      <c r="L252" s="61">
        <v>0</v>
      </c>
      <c r="M252" s="61">
        <v>22063</v>
      </c>
      <c r="N252" s="61">
        <v>-37640</v>
      </c>
      <c r="O252" s="61">
        <v>0</v>
      </c>
      <c r="P252" s="61">
        <v>-80369</v>
      </c>
      <c r="Q252" s="61">
        <v>-23249</v>
      </c>
      <c r="R252" s="61">
        <v>735019</v>
      </c>
      <c r="S252" s="61">
        <v>711770</v>
      </c>
    </row>
    <row r="253" spans="1:19" s="10" customFormat="1" ht="14.5" x14ac:dyDescent="0.25">
      <c r="A253" s="68">
        <v>774</v>
      </c>
      <c r="B253" s="78" t="s">
        <v>270</v>
      </c>
      <c r="C253" s="80"/>
      <c r="D253" s="81"/>
      <c r="E253" s="81"/>
      <c r="F253" s="81"/>
      <c r="G253" s="80"/>
      <c r="H253" s="61">
        <v>937741</v>
      </c>
      <c r="I253" s="61"/>
      <c r="J253" s="61">
        <v>60257</v>
      </c>
      <c r="K253" s="61">
        <v>34062</v>
      </c>
      <c r="L253" s="61">
        <v>0</v>
      </c>
      <c r="M253" s="61">
        <v>28621</v>
      </c>
      <c r="N253" s="61">
        <v>-48836</v>
      </c>
      <c r="O253" s="61">
        <v>0</v>
      </c>
      <c r="P253" s="61">
        <v>-104273</v>
      </c>
      <c r="Q253" s="61">
        <v>-30169</v>
      </c>
      <c r="R253" s="61">
        <v>953640</v>
      </c>
      <c r="S253" s="61">
        <v>923471</v>
      </c>
    </row>
    <row r="254" spans="1:19" s="10" customFormat="1" ht="14.5" x14ac:dyDescent="0.25">
      <c r="A254" s="68">
        <v>775</v>
      </c>
      <c r="B254" s="78" t="s">
        <v>271</v>
      </c>
      <c r="C254" s="80"/>
      <c r="D254" s="81"/>
      <c r="E254" s="81"/>
      <c r="F254" s="81"/>
      <c r="G254" s="80"/>
      <c r="H254" s="61">
        <v>1169719</v>
      </c>
      <c r="I254" s="61"/>
      <c r="J254" s="61">
        <v>72198</v>
      </c>
      <c r="K254" s="61">
        <v>40813</v>
      </c>
      <c r="L254" s="61">
        <v>0</v>
      </c>
      <c r="M254" s="61">
        <v>34295</v>
      </c>
      <c r="N254" s="61">
        <v>-58514</v>
      </c>
      <c r="O254" s="61">
        <v>0</v>
      </c>
      <c r="P254" s="61">
        <v>-124937</v>
      </c>
      <c r="Q254" s="61">
        <v>-36145</v>
      </c>
      <c r="R254" s="61">
        <v>1142625</v>
      </c>
      <c r="S254" s="61">
        <v>1106480</v>
      </c>
    </row>
    <row r="255" spans="1:19" s="10" customFormat="1" ht="14.5" x14ac:dyDescent="0.25">
      <c r="A255" s="68">
        <v>776</v>
      </c>
      <c r="B255" s="78" t="s">
        <v>272</v>
      </c>
      <c r="C255" s="80"/>
      <c r="D255" s="81"/>
      <c r="E255" s="81"/>
      <c r="F255" s="81"/>
      <c r="G255" s="80"/>
      <c r="H255" s="61">
        <v>1040430</v>
      </c>
      <c r="I255" s="61"/>
      <c r="J255" s="61">
        <v>67720</v>
      </c>
      <c r="K255" s="61">
        <v>38281</v>
      </c>
      <c r="L255" s="61">
        <v>0</v>
      </c>
      <c r="M255" s="61">
        <v>32170</v>
      </c>
      <c r="N255" s="61">
        <v>-54884</v>
      </c>
      <c r="O255" s="61">
        <v>0</v>
      </c>
      <c r="P255" s="61">
        <v>-117188</v>
      </c>
      <c r="Q255" s="61">
        <v>-33901</v>
      </c>
      <c r="R255" s="61">
        <v>1071750</v>
      </c>
      <c r="S255" s="61">
        <v>1037849</v>
      </c>
    </row>
    <row r="256" spans="1:19" s="10" customFormat="1" ht="14.5" x14ac:dyDescent="0.25">
      <c r="A256" s="68">
        <v>777</v>
      </c>
      <c r="B256" s="78" t="s">
        <v>273</v>
      </c>
      <c r="C256" s="80"/>
      <c r="D256" s="81"/>
      <c r="E256" s="81"/>
      <c r="F256" s="81"/>
      <c r="G256" s="80"/>
      <c r="H256" s="61">
        <v>5330023</v>
      </c>
      <c r="I256" s="61"/>
      <c r="J256" s="61">
        <v>326537</v>
      </c>
      <c r="K256" s="61">
        <v>184587</v>
      </c>
      <c r="L256" s="61">
        <v>0</v>
      </c>
      <c r="M256" s="61">
        <v>155114</v>
      </c>
      <c r="N256" s="61">
        <v>-264647</v>
      </c>
      <c r="O256" s="61">
        <v>0</v>
      </c>
      <c r="P256" s="61">
        <v>-565067</v>
      </c>
      <c r="Q256" s="61">
        <v>-163476</v>
      </c>
      <c r="R256" s="61">
        <v>5167866</v>
      </c>
      <c r="S256" s="61">
        <v>5004390</v>
      </c>
    </row>
    <row r="257" spans="1:19" s="10" customFormat="1" ht="14.5" x14ac:dyDescent="0.25">
      <c r="A257" s="68">
        <v>778</v>
      </c>
      <c r="B257" s="78" t="s">
        <v>274</v>
      </c>
      <c r="C257" s="80"/>
      <c r="D257" s="81"/>
      <c r="E257" s="81"/>
      <c r="F257" s="81"/>
      <c r="G257" s="80"/>
      <c r="H257" s="61">
        <v>1356383</v>
      </c>
      <c r="I257" s="61"/>
      <c r="J257" s="61">
        <v>84375</v>
      </c>
      <c r="K257" s="61">
        <v>47696</v>
      </c>
      <c r="L257" s="61">
        <v>0</v>
      </c>
      <c r="M257" s="61">
        <v>40081</v>
      </c>
      <c r="N257" s="61">
        <v>-68383</v>
      </c>
      <c r="O257" s="61">
        <v>0</v>
      </c>
      <c r="P257" s="61">
        <v>-146010</v>
      </c>
      <c r="Q257" s="61">
        <v>-42241</v>
      </c>
      <c r="R257" s="61">
        <v>1335344</v>
      </c>
      <c r="S257" s="61">
        <v>1293103</v>
      </c>
    </row>
    <row r="258" spans="1:19" s="10" customFormat="1" ht="14.5" x14ac:dyDescent="0.25">
      <c r="A258" s="68">
        <v>779</v>
      </c>
      <c r="B258" s="78" t="s">
        <v>420</v>
      </c>
      <c r="C258" s="80"/>
      <c r="D258" s="81"/>
      <c r="E258" s="81"/>
      <c r="F258" s="81"/>
      <c r="G258" s="80"/>
      <c r="H258" s="61">
        <v>1481137</v>
      </c>
      <c r="I258" s="61"/>
      <c r="J258" s="61">
        <v>97983</v>
      </c>
      <c r="K258" s="61">
        <v>55388</v>
      </c>
      <c r="L258" s="61">
        <v>0</v>
      </c>
      <c r="M258" s="61">
        <v>46544</v>
      </c>
      <c r="N258" s="61">
        <v>-79412</v>
      </c>
      <c r="O258" s="61">
        <v>0</v>
      </c>
      <c r="P258" s="61">
        <v>-169558</v>
      </c>
      <c r="Q258" s="61">
        <v>-49055</v>
      </c>
      <c r="R258" s="61">
        <v>1550705</v>
      </c>
      <c r="S258" s="61">
        <v>1501650</v>
      </c>
    </row>
    <row r="259" spans="1:19" s="10" customFormat="1" ht="14.5" x14ac:dyDescent="0.25">
      <c r="A259" s="68">
        <v>785</v>
      </c>
      <c r="B259" s="78" t="s">
        <v>275</v>
      </c>
      <c r="C259" s="80"/>
      <c r="D259" s="81"/>
      <c r="E259" s="81"/>
      <c r="F259" s="81"/>
      <c r="G259" s="80"/>
      <c r="H259" s="61">
        <v>1320695</v>
      </c>
      <c r="I259" s="61"/>
      <c r="J259" s="61">
        <v>83851</v>
      </c>
      <c r="K259" s="61">
        <v>47400</v>
      </c>
      <c r="L259" s="61">
        <v>0</v>
      </c>
      <c r="M259" s="61">
        <v>39832</v>
      </c>
      <c r="N259" s="61">
        <v>-67958</v>
      </c>
      <c r="O259" s="61">
        <v>0</v>
      </c>
      <c r="P259" s="61">
        <v>-145103</v>
      </c>
      <c r="Q259" s="61">
        <v>-41978</v>
      </c>
      <c r="R259" s="61">
        <v>1327047</v>
      </c>
      <c r="S259" s="61">
        <v>1285069</v>
      </c>
    </row>
    <row r="260" spans="1:19" s="10" customFormat="1" ht="14.5" x14ac:dyDescent="0.25">
      <c r="A260" s="68">
        <v>786</v>
      </c>
      <c r="B260" s="78" t="s">
        <v>276</v>
      </c>
      <c r="C260" s="80"/>
      <c r="D260" s="81"/>
      <c r="E260" s="81"/>
      <c r="F260" s="81"/>
      <c r="G260" s="80"/>
      <c r="H260" s="61">
        <v>0</v>
      </c>
      <c r="I260" s="61"/>
      <c r="J260" s="61">
        <v>0</v>
      </c>
      <c r="K260" s="61">
        <v>0</v>
      </c>
      <c r="L260" s="61">
        <v>0</v>
      </c>
      <c r="M260" s="61">
        <v>0</v>
      </c>
      <c r="N260" s="61">
        <v>0</v>
      </c>
      <c r="O260" s="61">
        <v>0</v>
      </c>
      <c r="P260" s="61">
        <v>0</v>
      </c>
      <c r="Q260" s="61">
        <v>0</v>
      </c>
      <c r="R260" s="61">
        <v>0</v>
      </c>
      <c r="S260" s="61">
        <v>0</v>
      </c>
    </row>
    <row r="261" spans="1:19" s="10" customFormat="1" ht="14.5" x14ac:dyDescent="0.25">
      <c r="A261" s="68">
        <v>794</v>
      </c>
      <c r="B261" s="78" t="s">
        <v>277</v>
      </c>
      <c r="C261" s="80"/>
      <c r="D261" s="81"/>
      <c r="E261" s="81"/>
      <c r="F261" s="81"/>
      <c r="G261" s="80"/>
      <c r="H261" s="61">
        <v>1488018</v>
      </c>
      <c r="I261" s="61"/>
      <c r="J261" s="61">
        <v>96808</v>
      </c>
      <c r="K261" s="61">
        <v>54724</v>
      </c>
      <c r="L261" s="61">
        <v>0</v>
      </c>
      <c r="M261" s="61">
        <v>45985</v>
      </c>
      <c r="N261" s="61">
        <v>-78459</v>
      </c>
      <c r="O261" s="61">
        <v>0</v>
      </c>
      <c r="P261" s="61">
        <v>-167524</v>
      </c>
      <c r="Q261" s="61">
        <v>-48466</v>
      </c>
      <c r="R261" s="61">
        <v>1532105</v>
      </c>
      <c r="S261" s="61">
        <v>1483639</v>
      </c>
    </row>
    <row r="262" spans="1:19" s="10" customFormat="1" ht="14.5" x14ac:dyDescent="0.25">
      <c r="A262" s="68">
        <v>820</v>
      </c>
      <c r="B262" s="78" t="s">
        <v>278</v>
      </c>
      <c r="C262" s="80"/>
      <c r="D262" s="81"/>
      <c r="E262" s="81"/>
      <c r="F262" s="81"/>
      <c r="G262" s="80"/>
      <c r="H262" s="61">
        <v>1698</v>
      </c>
      <c r="I262" s="61"/>
      <c r="J262" s="61">
        <v>0</v>
      </c>
      <c r="K262" s="61">
        <v>0</v>
      </c>
      <c r="L262" s="61">
        <v>0</v>
      </c>
      <c r="M262" s="61">
        <v>0</v>
      </c>
      <c r="N262" s="61">
        <v>0</v>
      </c>
      <c r="O262" s="61">
        <v>0</v>
      </c>
      <c r="P262" s="61">
        <v>0</v>
      </c>
      <c r="Q262" s="61">
        <v>0</v>
      </c>
      <c r="R262" s="61">
        <v>0</v>
      </c>
      <c r="S262" s="61">
        <v>0</v>
      </c>
    </row>
    <row r="263" spans="1:19" s="10" customFormat="1" ht="14.5" x14ac:dyDescent="0.25">
      <c r="A263" s="68">
        <v>834</v>
      </c>
      <c r="B263" s="78" t="s">
        <v>279</v>
      </c>
      <c r="C263" s="80"/>
      <c r="D263" s="81"/>
      <c r="E263" s="81"/>
      <c r="F263" s="81"/>
      <c r="G263" s="80"/>
      <c r="H263" s="61">
        <v>2345</v>
      </c>
      <c r="I263" s="61"/>
      <c r="J263" s="61">
        <v>797</v>
      </c>
      <c r="K263" s="61">
        <v>451</v>
      </c>
      <c r="L263" s="61">
        <v>0</v>
      </c>
      <c r="M263" s="61">
        <v>377</v>
      </c>
      <c r="N263" s="61">
        <v>-646</v>
      </c>
      <c r="O263" s="61">
        <v>0</v>
      </c>
      <c r="P263" s="61">
        <v>-1380</v>
      </c>
      <c r="Q263" s="61">
        <v>-401</v>
      </c>
      <c r="R263" s="61">
        <v>12617</v>
      </c>
      <c r="S263" s="61">
        <v>12216</v>
      </c>
    </row>
    <row r="264" spans="1:19" s="10" customFormat="1" ht="14.5" x14ac:dyDescent="0.25">
      <c r="A264" s="68">
        <v>837</v>
      </c>
      <c r="B264" s="78" t="s">
        <v>280</v>
      </c>
      <c r="C264" s="80"/>
      <c r="D264" s="81"/>
      <c r="E264" s="81"/>
      <c r="F264" s="81"/>
      <c r="G264" s="80"/>
      <c r="H264" s="61">
        <v>0</v>
      </c>
      <c r="I264" s="61"/>
      <c r="J264" s="61">
        <v>0</v>
      </c>
      <c r="K264" s="61">
        <v>0</v>
      </c>
      <c r="L264" s="61">
        <v>0</v>
      </c>
      <c r="M264" s="61">
        <v>0</v>
      </c>
      <c r="N264" s="61">
        <v>0</v>
      </c>
      <c r="O264" s="61">
        <v>0</v>
      </c>
      <c r="P264" s="61">
        <v>0</v>
      </c>
      <c r="Q264" s="61">
        <v>0</v>
      </c>
      <c r="R264" s="61">
        <v>0</v>
      </c>
      <c r="S264" s="61">
        <v>0</v>
      </c>
    </row>
    <row r="265" spans="1:19" s="10" customFormat="1" ht="14.5" x14ac:dyDescent="0.25">
      <c r="A265" s="68">
        <v>838</v>
      </c>
      <c r="B265" s="78" t="s">
        <v>281</v>
      </c>
      <c r="C265" s="80"/>
      <c r="D265" s="81"/>
      <c r="E265" s="81"/>
      <c r="F265" s="81"/>
      <c r="G265" s="80"/>
      <c r="H265" s="61">
        <v>0</v>
      </c>
      <c r="I265" s="61"/>
      <c r="J265" s="61">
        <v>0</v>
      </c>
      <c r="K265" s="61">
        <v>0</v>
      </c>
      <c r="L265" s="61">
        <v>0</v>
      </c>
      <c r="M265" s="61">
        <v>0</v>
      </c>
      <c r="N265" s="61">
        <v>0</v>
      </c>
      <c r="O265" s="61">
        <v>0</v>
      </c>
      <c r="P265" s="61">
        <v>0</v>
      </c>
      <c r="Q265" s="61">
        <v>0</v>
      </c>
      <c r="R265" s="61">
        <v>0</v>
      </c>
      <c r="S265" s="61">
        <v>0</v>
      </c>
    </row>
    <row r="266" spans="1:19" s="10" customFormat="1" ht="14.5" x14ac:dyDescent="0.25">
      <c r="A266" s="68">
        <v>839</v>
      </c>
      <c r="B266" s="78" t="s">
        <v>282</v>
      </c>
      <c r="C266" s="80"/>
      <c r="D266" s="81"/>
      <c r="E266" s="81"/>
      <c r="F266" s="81"/>
      <c r="G266" s="80"/>
      <c r="H266" s="61">
        <v>2332</v>
      </c>
      <c r="I266" s="61"/>
      <c r="J266" s="61">
        <v>588</v>
      </c>
      <c r="K266" s="61">
        <v>332</v>
      </c>
      <c r="L266" s="61">
        <v>0</v>
      </c>
      <c r="M266" s="61">
        <v>278</v>
      </c>
      <c r="N266" s="61">
        <v>-476</v>
      </c>
      <c r="O266" s="61">
        <v>0</v>
      </c>
      <c r="P266" s="61">
        <v>-1017</v>
      </c>
      <c r="Q266" s="61">
        <v>-295</v>
      </c>
      <c r="R266" s="61">
        <v>9301</v>
      </c>
      <c r="S266" s="61">
        <v>9006</v>
      </c>
    </row>
    <row r="267" spans="1:19" s="10" customFormat="1" ht="14.5" x14ac:dyDescent="0.25">
      <c r="A267" s="68">
        <v>840</v>
      </c>
      <c r="B267" s="78" t="s">
        <v>283</v>
      </c>
      <c r="C267" s="80"/>
      <c r="D267" s="81"/>
      <c r="E267" s="81"/>
      <c r="F267" s="81"/>
      <c r="G267" s="80"/>
      <c r="H267" s="61">
        <v>0</v>
      </c>
      <c r="I267" s="61"/>
      <c r="J267" s="61">
        <v>212</v>
      </c>
      <c r="K267" s="61">
        <v>120</v>
      </c>
      <c r="L267" s="61">
        <v>0</v>
      </c>
      <c r="M267" s="61">
        <v>100</v>
      </c>
      <c r="N267" s="61">
        <v>-172</v>
      </c>
      <c r="O267" s="61">
        <v>0</v>
      </c>
      <c r="P267" s="61">
        <v>-366</v>
      </c>
      <c r="Q267" s="61">
        <v>-106</v>
      </c>
      <c r="R267" s="61">
        <v>3352</v>
      </c>
      <c r="S267" s="61">
        <v>3246</v>
      </c>
    </row>
    <row r="268" spans="1:19" s="10" customFormat="1" ht="14.5" x14ac:dyDescent="0.25">
      <c r="A268" s="68">
        <v>841</v>
      </c>
      <c r="B268" s="78" t="s">
        <v>284</v>
      </c>
      <c r="C268" s="80"/>
      <c r="D268" s="81"/>
      <c r="E268" s="81"/>
      <c r="F268" s="81"/>
      <c r="G268" s="80"/>
      <c r="H268" s="61">
        <v>136998</v>
      </c>
      <c r="I268" s="61"/>
      <c r="J268" s="61">
        <v>8705</v>
      </c>
      <c r="K268" s="61">
        <v>4921</v>
      </c>
      <c r="L268" s="61">
        <v>0</v>
      </c>
      <c r="M268" s="61">
        <v>4136</v>
      </c>
      <c r="N268" s="61">
        <v>-7055</v>
      </c>
      <c r="O268" s="61">
        <v>0</v>
      </c>
      <c r="P268" s="61">
        <v>-15063</v>
      </c>
      <c r="Q268" s="61">
        <v>-4356</v>
      </c>
      <c r="R268" s="61">
        <v>137763</v>
      </c>
      <c r="S268" s="61">
        <v>133407</v>
      </c>
    </row>
    <row r="269" spans="1:19" s="10" customFormat="1" ht="14.5" x14ac:dyDescent="0.25">
      <c r="A269" s="68">
        <v>842</v>
      </c>
      <c r="B269" s="78" t="s">
        <v>285</v>
      </c>
      <c r="C269" s="80"/>
      <c r="D269" s="81"/>
      <c r="E269" s="81"/>
      <c r="F269" s="81"/>
      <c r="G269" s="80"/>
      <c r="H269" s="61">
        <v>1698</v>
      </c>
      <c r="I269" s="61"/>
      <c r="J269" s="61">
        <v>428</v>
      </c>
      <c r="K269" s="61">
        <v>242</v>
      </c>
      <c r="L269" s="61">
        <v>0</v>
      </c>
      <c r="M269" s="61">
        <v>203</v>
      </c>
      <c r="N269" s="61">
        <v>-347</v>
      </c>
      <c r="O269" s="61">
        <v>0</v>
      </c>
      <c r="P269" s="61">
        <v>-740</v>
      </c>
      <c r="Q269" s="61">
        <v>-214</v>
      </c>
      <c r="R269" s="61">
        <v>6770</v>
      </c>
      <c r="S269" s="61">
        <v>6556</v>
      </c>
    </row>
    <row r="270" spans="1:19" s="10" customFormat="1" ht="14.5" x14ac:dyDescent="0.25">
      <c r="A270" s="68">
        <v>844</v>
      </c>
      <c r="B270" s="78" t="s">
        <v>286</v>
      </c>
      <c r="C270" s="80"/>
      <c r="D270" s="81"/>
      <c r="E270" s="81"/>
      <c r="F270" s="81"/>
      <c r="G270" s="80"/>
      <c r="H270" s="61">
        <v>6545</v>
      </c>
      <c r="I270" s="61"/>
      <c r="J270" s="61">
        <v>1745</v>
      </c>
      <c r="K270" s="61">
        <v>987</v>
      </c>
      <c r="L270" s="61">
        <v>0</v>
      </c>
      <c r="M270" s="61">
        <v>827</v>
      </c>
      <c r="N270" s="61">
        <v>-1414</v>
      </c>
      <c r="O270" s="61">
        <v>0</v>
      </c>
      <c r="P270" s="61">
        <v>-3020</v>
      </c>
      <c r="Q270" s="61">
        <v>-875</v>
      </c>
      <c r="R270" s="61">
        <v>27619</v>
      </c>
      <c r="S270" s="61">
        <v>26744</v>
      </c>
    </row>
    <row r="271" spans="1:19" s="10" customFormat="1" ht="14.5" x14ac:dyDescent="0.25">
      <c r="A271" s="68">
        <v>845</v>
      </c>
      <c r="B271" s="78" t="s">
        <v>287</v>
      </c>
      <c r="C271" s="80"/>
      <c r="D271" s="81"/>
      <c r="E271" s="81"/>
      <c r="F271" s="81"/>
      <c r="G271" s="80"/>
      <c r="H271" s="61">
        <v>0</v>
      </c>
      <c r="I271" s="61"/>
      <c r="J271" s="61">
        <v>0</v>
      </c>
      <c r="K271" s="61">
        <v>0</v>
      </c>
      <c r="L271" s="61">
        <v>0</v>
      </c>
      <c r="M271" s="61">
        <v>0</v>
      </c>
      <c r="N271" s="61">
        <v>0</v>
      </c>
      <c r="O271" s="61">
        <v>0</v>
      </c>
      <c r="P271" s="61">
        <v>0</v>
      </c>
      <c r="Q271" s="61">
        <v>0</v>
      </c>
      <c r="R271" s="61">
        <v>0</v>
      </c>
      <c r="S271" s="61">
        <v>0</v>
      </c>
    </row>
    <row r="272" spans="1:19" s="10" customFormat="1" ht="14.5" x14ac:dyDescent="0.25">
      <c r="A272" s="68">
        <v>847</v>
      </c>
      <c r="B272" s="78" t="s">
        <v>288</v>
      </c>
      <c r="C272" s="80"/>
      <c r="D272" s="81"/>
      <c r="E272" s="81"/>
      <c r="F272" s="81"/>
      <c r="G272" s="80"/>
      <c r="H272" s="61">
        <v>431</v>
      </c>
      <c r="I272" s="61"/>
      <c r="J272" s="61">
        <v>163</v>
      </c>
      <c r="K272" s="61">
        <v>92</v>
      </c>
      <c r="L272" s="61">
        <v>0</v>
      </c>
      <c r="M272" s="61">
        <v>78</v>
      </c>
      <c r="N272" s="61">
        <v>-132</v>
      </c>
      <c r="O272" s="61">
        <v>0</v>
      </c>
      <c r="P272" s="61">
        <v>-282</v>
      </c>
      <c r="Q272" s="61">
        <v>-81</v>
      </c>
      <c r="R272" s="61">
        <v>2582</v>
      </c>
      <c r="S272" s="61">
        <v>2501</v>
      </c>
    </row>
    <row r="273" spans="1:19" s="10" customFormat="1" ht="14.5" x14ac:dyDescent="0.25">
      <c r="A273" s="68">
        <v>848</v>
      </c>
      <c r="B273" s="78" t="s">
        <v>289</v>
      </c>
      <c r="C273" s="80"/>
      <c r="D273" s="81"/>
      <c r="E273" s="81"/>
      <c r="F273" s="81"/>
      <c r="G273" s="80"/>
      <c r="H273" s="61">
        <v>2138613</v>
      </c>
      <c r="I273" s="61"/>
      <c r="J273" s="61">
        <v>139630</v>
      </c>
      <c r="K273" s="61">
        <v>78931</v>
      </c>
      <c r="L273" s="61">
        <v>0</v>
      </c>
      <c r="M273" s="61">
        <v>66325</v>
      </c>
      <c r="N273" s="61">
        <v>-113165</v>
      </c>
      <c r="O273" s="61">
        <v>0</v>
      </c>
      <c r="P273" s="61">
        <v>-241627</v>
      </c>
      <c r="Q273" s="61">
        <v>-69906</v>
      </c>
      <c r="R273" s="61">
        <v>2209819</v>
      </c>
      <c r="S273" s="61">
        <v>2139913</v>
      </c>
    </row>
    <row r="274" spans="1:19" s="10" customFormat="1" ht="14.5" x14ac:dyDescent="0.25">
      <c r="A274" s="68">
        <v>850</v>
      </c>
      <c r="B274" s="78" t="s">
        <v>290</v>
      </c>
      <c r="C274" s="80"/>
      <c r="D274" s="81"/>
      <c r="E274" s="81"/>
      <c r="F274" s="81"/>
      <c r="G274" s="80"/>
      <c r="H274" s="61">
        <v>0</v>
      </c>
      <c r="I274" s="61"/>
      <c r="J274" s="61">
        <v>0</v>
      </c>
      <c r="K274" s="61">
        <v>0</v>
      </c>
      <c r="L274" s="61">
        <v>0</v>
      </c>
      <c r="M274" s="61">
        <v>0</v>
      </c>
      <c r="N274" s="61">
        <v>0</v>
      </c>
      <c r="O274" s="61">
        <v>0</v>
      </c>
      <c r="P274" s="61">
        <v>0</v>
      </c>
      <c r="Q274" s="61">
        <v>0</v>
      </c>
      <c r="R274" s="61">
        <v>0</v>
      </c>
      <c r="S274" s="61">
        <v>0</v>
      </c>
    </row>
    <row r="275" spans="1:19" s="10" customFormat="1" ht="14.5" x14ac:dyDescent="0.25">
      <c r="A275" s="68">
        <v>851</v>
      </c>
      <c r="B275" s="78" t="s">
        <v>291</v>
      </c>
      <c r="C275" s="80"/>
      <c r="D275" s="81"/>
      <c r="E275" s="81"/>
      <c r="F275" s="81"/>
      <c r="G275" s="80"/>
      <c r="H275" s="61">
        <v>62977</v>
      </c>
      <c r="I275" s="61"/>
      <c r="J275" s="61">
        <v>3336</v>
      </c>
      <c r="K275" s="61">
        <v>1886</v>
      </c>
      <c r="L275" s="61">
        <v>0</v>
      </c>
      <c r="M275" s="61">
        <v>1585</v>
      </c>
      <c r="N275" s="61">
        <v>-2703</v>
      </c>
      <c r="O275" s="61">
        <v>0</v>
      </c>
      <c r="P275" s="61">
        <v>-5772</v>
      </c>
      <c r="Q275" s="61">
        <v>-1668</v>
      </c>
      <c r="R275" s="61">
        <v>52790</v>
      </c>
      <c r="S275" s="61">
        <v>51122</v>
      </c>
    </row>
    <row r="276" spans="1:19" s="10" customFormat="1" ht="14.5" x14ac:dyDescent="0.25">
      <c r="A276" s="68">
        <v>852</v>
      </c>
      <c r="B276" s="78" t="s">
        <v>292</v>
      </c>
      <c r="C276" s="80"/>
      <c r="D276" s="81"/>
      <c r="E276" s="81"/>
      <c r="F276" s="81"/>
      <c r="G276" s="80"/>
      <c r="H276" s="61">
        <v>76489</v>
      </c>
      <c r="I276" s="61"/>
      <c r="J276" s="61">
        <v>4611</v>
      </c>
      <c r="K276" s="61">
        <v>2606</v>
      </c>
      <c r="L276" s="61">
        <v>0</v>
      </c>
      <c r="M276" s="61">
        <v>2189</v>
      </c>
      <c r="N276" s="61">
        <v>-3737</v>
      </c>
      <c r="O276" s="61">
        <v>0</v>
      </c>
      <c r="P276" s="61">
        <v>-7979</v>
      </c>
      <c r="Q276" s="61">
        <v>-2310</v>
      </c>
      <c r="R276" s="61">
        <v>72971</v>
      </c>
      <c r="S276" s="61">
        <v>70661</v>
      </c>
    </row>
    <row r="277" spans="1:19" s="10" customFormat="1" ht="14.5" x14ac:dyDescent="0.25">
      <c r="A277" s="68">
        <v>853</v>
      </c>
      <c r="B277" s="78" t="s">
        <v>293</v>
      </c>
      <c r="C277" s="80"/>
      <c r="D277" s="81"/>
      <c r="E277" s="81"/>
      <c r="F277" s="81"/>
      <c r="G277" s="80"/>
      <c r="H277" s="61">
        <v>0</v>
      </c>
      <c r="I277" s="61"/>
      <c r="J277" s="61">
        <v>0</v>
      </c>
      <c r="K277" s="61">
        <v>0</v>
      </c>
      <c r="L277" s="61">
        <v>0</v>
      </c>
      <c r="M277" s="61">
        <v>0</v>
      </c>
      <c r="N277" s="61">
        <v>0</v>
      </c>
      <c r="O277" s="61">
        <v>0</v>
      </c>
      <c r="P277" s="61">
        <v>0</v>
      </c>
      <c r="Q277" s="61">
        <v>0</v>
      </c>
      <c r="R277" s="61">
        <v>0</v>
      </c>
      <c r="S277" s="61">
        <v>0</v>
      </c>
    </row>
    <row r="278" spans="1:19" s="10" customFormat="1" ht="14.5" x14ac:dyDescent="0.25">
      <c r="A278" s="68">
        <v>856</v>
      </c>
      <c r="B278" s="78" t="s">
        <v>427</v>
      </c>
      <c r="C278" s="80"/>
      <c r="D278" s="81"/>
      <c r="E278" s="81"/>
      <c r="F278" s="81"/>
      <c r="G278" s="80"/>
      <c r="H278" s="61">
        <v>0</v>
      </c>
      <c r="I278" s="61"/>
      <c r="J278" s="61">
        <v>943</v>
      </c>
      <c r="K278" s="61">
        <v>533</v>
      </c>
      <c r="L278" s="61">
        <v>0</v>
      </c>
      <c r="M278" s="61">
        <v>449</v>
      </c>
      <c r="N278" s="61">
        <v>-765</v>
      </c>
      <c r="O278" s="61">
        <v>0</v>
      </c>
      <c r="P278" s="61">
        <v>-1633</v>
      </c>
      <c r="Q278" s="61">
        <v>-473</v>
      </c>
      <c r="R278" s="61">
        <v>14931</v>
      </c>
      <c r="S278" s="61">
        <v>14458</v>
      </c>
    </row>
    <row r="279" spans="1:19" s="10" customFormat="1" ht="14.5" x14ac:dyDescent="0.25">
      <c r="A279" s="68">
        <v>859</v>
      </c>
      <c r="B279" s="78" t="s">
        <v>294</v>
      </c>
      <c r="C279" s="80"/>
      <c r="D279" s="81"/>
      <c r="E279" s="81"/>
      <c r="F279" s="81"/>
      <c r="G279" s="80"/>
      <c r="H279" s="61">
        <v>0</v>
      </c>
      <c r="I279" s="61"/>
      <c r="J279" s="61">
        <v>0</v>
      </c>
      <c r="K279" s="61">
        <v>0</v>
      </c>
      <c r="L279" s="61">
        <v>0</v>
      </c>
      <c r="M279" s="61">
        <v>0</v>
      </c>
      <c r="N279" s="61">
        <v>0</v>
      </c>
      <c r="O279" s="61">
        <v>0</v>
      </c>
      <c r="P279" s="61">
        <v>0</v>
      </c>
      <c r="Q279" s="61">
        <v>0</v>
      </c>
      <c r="R279" s="61">
        <v>0</v>
      </c>
      <c r="S279" s="61">
        <v>0</v>
      </c>
    </row>
    <row r="280" spans="1:19" s="10" customFormat="1" ht="14.5" x14ac:dyDescent="0.25">
      <c r="A280" s="68">
        <v>861</v>
      </c>
      <c r="B280" s="78" t="s">
        <v>295</v>
      </c>
      <c r="C280" s="80"/>
      <c r="D280" s="81"/>
      <c r="E280" s="81"/>
      <c r="F280" s="81"/>
      <c r="G280" s="80"/>
      <c r="H280" s="61">
        <v>0</v>
      </c>
      <c r="I280" s="61"/>
      <c r="J280" s="61">
        <v>0</v>
      </c>
      <c r="K280" s="61">
        <v>0</v>
      </c>
      <c r="L280" s="61">
        <v>0</v>
      </c>
      <c r="M280" s="61">
        <v>0</v>
      </c>
      <c r="N280" s="61">
        <v>0</v>
      </c>
      <c r="O280" s="61">
        <v>0</v>
      </c>
      <c r="P280" s="61">
        <v>0</v>
      </c>
      <c r="Q280" s="61">
        <v>0</v>
      </c>
      <c r="R280" s="61">
        <v>0</v>
      </c>
      <c r="S280" s="61">
        <v>0</v>
      </c>
    </row>
    <row r="281" spans="1:19" s="10" customFormat="1" ht="14.5" x14ac:dyDescent="0.25">
      <c r="A281" s="68">
        <v>862</v>
      </c>
      <c r="B281" s="78" t="s">
        <v>296</v>
      </c>
      <c r="C281" s="80"/>
      <c r="D281" s="81"/>
      <c r="E281" s="81"/>
      <c r="F281" s="81"/>
      <c r="G281" s="80"/>
      <c r="H281" s="61">
        <v>0</v>
      </c>
      <c r="I281" s="61"/>
      <c r="J281" s="61">
        <v>0</v>
      </c>
      <c r="K281" s="61">
        <v>0</v>
      </c>
      <c r="L281" s="61">
        <v>0</v>
      </c>
      <c r="M281" s="61">
        <v>0</v>
      </c>
      <c r="N281" s="61">
        <v>0</v>
      </c>
      <c r="O281" s="61">
        <v>0</v>
      </c>
      <c r="P281" s="61">
        <v>0</v>
      </c>
      <c r="Q281" s="61">
        <v>0</v>
      </c>
      <c r="R281" s="61">
        <v>0</v>
      </c>
      <c r="S281" s="61">
        <v>0</v>
      </c>
    </row>
    <row r="282" spans="1:19" s="10" customFormat="1" ht="14.5" x14ac:dyDescent="0.25">
      <c r="A282" s="68">
        <v>863</v>
      </c>
      <c r="B282" s="78" t="s">
        <v>297</v>
      </c>
      <c r="C282" s="80"/>
      <c r="D282" s="81"/>
      <c r="E282" s="81"/>
      <c r="F282" s="81"/>
      <c r="G282" s="80"/>
      <c r="H282" s="61">
        <v>0</v>
      </c>
      <c r="I282" s="61"/>
      <c r="J282" s="61">
        <v>0</v>
      </c>
      <c r="K282" s="61">
        <v>0</v>
      </c>
      <c r="L282" s="61">
        <v>0</v>
      </c>
      <c r="M282" s="61">
        <v>0</v>
      </c>
      <c r="N282" s="61">
        <v>0</v>
      </c>
      <c r="O282" s="61">
        <v>0</v>
      </c>
      <c r="P282" s="61">
        <v>0</v>
      </c>
      <c r="Q282" s="61">
        <v>0</v>
      </c>
      <c r="R282" s="61">
        <v>0</v>
      </c>
      <c r="S282" s="61">
        <v>0</v>
      </c>
    </row>
    <row r="283" spans="1:19" s="10" customFormat="1" ht="14.5" x14ac:dyDescent="0.25">
      <c r="A283" s="68">
        <v>864</v>
      </c>
      <c r="B283" s="78" t="s">
        <v>298</v>
      </c>
      <c r="C283" s="80"/>
      <c r="D283" s="81"/>
      <c r="E283" s="81"/>
      <c r="F283" s="81"/>
      <c r="G283" s="80"/>
      <c r="H283" s="61">
        <v>0</v>
      </c>
      <c r="I283" s="61"/>
      <c r="J283" s="61">
        <v>0</v>
      </c>
      <c r="K283" s="61">
        <v>0</v>
      </c>
      <c r="L283" s="61">
        <v>0</v>
      </c>
      <c r="M283" s="61">
        <v>0</v>
      </c>
      <c r="N283" s="61">
        <v>0</v>
      </c>
      <c r="O283" s="61">
        <v>0</v>
      </c>
      <c r="P283" s="61">
        <v>0</v>
      </c>
      <c r="Q283" s="61">
        <v>0</v>
      </c>
      <c r="R283" s="61">
        <v>0</v>
      </c>
      <c r="S283" s="61">
        <v>0</v>
      </c>
    </row>
    <row r="284" spans="1:19" s="10" customFormat="1" ht="14.5" x14ac:dyDescent="0.25">
      <c r="A284" s="68">
        <v>865</v>
      </c>
      <c r="B284" s="78" t="s">
        <v>299</v>
      </c>
      <c r="C284" s="80"/>
      <c r="D284" s="81"/>
      <c r="E284" s="81"/>
      <c r="F284" s="81"/>
      <c r="G284" s="80"/>
      <c r="H284" s="61">
        <v>0</v>
      </c>
      <c r="I284" s="61"/>
      <c r="J284" s="61">
        <v>0</v>
      </c>
      <c r="K284" s="61">
        <v>0</v>
      </c>
      <c r="L284" s="61">
        <v>0</v>
      </c>
      <c r="M284" s="61">
        <v>0</v>
      </c>
      <c r="N284" s="61">
        <v>0</v>
      </c>
      <c r="O284" s="61">
        <v>0</v>
      </c>
      <c r="P284" s="61">
        <v>0</v>
      </c>
      <c r="Q284" s="61">
        <v>0</v>
      </c>
      <c r="R284" s="61">
        <v>0</v>
      </c>
      <c r="S284" s="61">
        <v>0</v>
      </c>
    </row>
    <row r="285" spans="1:19" s="10" customFormat="1" ht="14.5" x14ac:dyDescent="0.25">
      <c r="A285" s="68">
        <v>866</v>
      </c>
      <c r="B285" s="78" t="s">
        <v>300</v>
      </c>
      <c r="C285" s="80"/>
      <c r="D285" s="81"/>
      <c r="E285" s="81"/>
      <c r="F285" s="81"/>
      <c r="G285" s="80"/>
      <c r="H285" s="61">
        <v>0</v>
      </c>
      <c r="I285" s="61"/>
      <c r="J285" s="61">
        <v>0</v>
      </c>
      <c r="K285" s="61">
        <v>0</v>
      </c>
      <c r="L285" s="61">
        <v>0</v>
      </c>
      <c r="M285" s="61">
        <v>0</v>
      </c>
      <c r="N285" s="61">
        <v>0</v>
      </c>
      <c r="O285" s="61">
        <v>0</v>
      </c>
      <c r="P285" s="61">
        <v>0</v>
      </c>
      <c r="Q285" s="61">
        <v>0</v>
      </c>
      <c r="R285" s="61">
        <v>0</v>
      </c>
      <c r="S285" s="61">
        <v>0</v>
      </c>
    </row>
    <row r="286" spans="1:19" s="10" customFormat="1" ht="14.5" x14ac:dyDescent="0.25">
      <c r="A286" s="68">
        <v>867</v>
      </c>
      <c r="B286" s="78" t="s">
        <v>301</v>
      </c>
      <c r="C286" s="80"/>
      <c r="D286" s="81"/>
      <c r="E286" s="81"/>
      <c r="F286" s="81"/>
      <c r="G286" s="80"/>
      <c r="H286" s="61">
        <v>0</v>
      </c>
      <c r="I286" s="61"/>
      <c r="J286" s="61">
        <v>0</v>
      </c>
      <c r="K286" s="61">
        <v>0</v>
      </c>
      <c r="L286" s="61">
        <v>0</v>
      </c>
      <c r="M286" s="61">
        <v>0</v>
      </c>
      <c r="N286" s="61">
        <v>0</v>
      </c>
      <c r="O286" s="61">
        <v>0</v>
      </c>
      <c r="P286" s="61">
        <v>0</v>
      </c>
      <c r="Q286" s="61">
        <v>0</v>
      </c>
      <c r="R286" s="61">
        <v>0</v>
      </c>
      <c r="S286" s="61">
        <v>0</v>
      </c>
    </row>
    <row r="287" spans="1:19" s="10" customFormat="1" ht="14.5" x14ac:dyDescent="0.25">
      <c r="A287" s="68">
        <v>868</v>
      </c>
      <c r="B287" s="78" t="s">
        <v>302</v>
      </c>
      <c r="C287" s="80"/>
      <c r="D287" s="81"/>
      <c r="E287" s="81"/>
      <c r="F287" s="81"/>
      <c r="G287" s="80"/>
      <c r="H287" s="61">
        <v>0</v>
      </c>
      <c r="I287" s="61"/>
      <c r="J287" s="61">
        <v>0</v>
      </c>
      <c r="K287" s="61">
        <v>0</v>
      </c>
      <c r="L287" s="61">
        <v>0</v>
      </c>
      <c r="M287" s="61">
        <v>0</v>
      </c>
      <c r="N287" s="61">
        <v>0</v>
      </c>
      <c r="O287" s="61">
        <v>0</v>
      </c>
      <c r="P287" s="61">
        <v>0</v>
      </c>
      <c r="Q287" s="61">
        <v>0</v>
      </c>
      <c r="R287" s="61">
        <v>0</v>
      </c>
      <c r="S287" s="61">
        <v>0</v>
      </c>
    </row>
    <row r="288" spans="1:19" s="10" customFormat="1" ht="14.5" x14ac:dyDescent="0.25">
      <c r="A288" s="68">
        <v>869</v>
      </c>
      <c r="B288" s="78" t="s">
        <v>303</v>
      </c>
      <c r="C288" s="80"/>
      <c r="D288" s="81"/>
      <c r="E288" s="81"/>
      <c r="F288" s="81"/>
      <c r="G288" s="80"/>
      <c r="H288" s="61">
        <v>0</v>
      </c>
      <c r="I288" s="61"/>
      <c r="J288" s="61">
        <v>0</v>
      </c>
      <c r="K288" s="61">
        <v>0</v>
      </c>
      <c r="L288" s="61">
        <v>0</v>
      </c>
      <c r="M288" s="61">
        <v>0</v>
      </c>
      <c r="N288" s="61">
        <v>0</v>
      </c>
      <c r="O288" s="61">
        <v>0</v>
      </c>
      <c r="P288" s="61">
        <v>0</v>
      </c>
      <c r="Q288" s="61">
        <v>0</v>
      </c>
      <c r="R288" s="61">
        <v>0</v>
      </c>
      <c r="S288" s="61">
        <v>0</v>
      </c>
    </row>
    <row r="289" spans="1:19" s="10" customFormat="1" ht="14.5" x14ac:dyDescent="0.25">
      <c r="A289" s="68">
        <v>876</v>
      </c>
      <c r="B289" s="78" t="s">
        <v>421</v>
      </c>
      <c r="C289" s="80"/>
      <c r="D289" s="81"/>
      <c r="E289" s="81"/>
      <c r="F289" s="81"/>
      <c r="G289" s="80"/>
      <c r="H289" s="61">
        <v>4273</v>
      </c>
      <c r="I289" s="61"/>
      <c r="J289" s="61">
        <v>883</v>
      </c>
      <c r="K289" s="61">
        <v>499</v>
      </c>
      <c r="L289" s="61">
        <v>0</v>
      </c>
      <c r="M289" s="61">
        <v>418</v>
      </c>
      <c r="N289" s="61">
        <v>-715</v>
      </c>
      <c r="O289" s="61">
        <v>0</v>
      </c>
      <c r="P289" s="61">
        <v>-1527</v>
      </c>
      <c r="Q289" s="61">
        <v>-442</v>
      </c>
      <c r="R289" s="61">
        <v>13969</v>
      </c>
      <c r="S289" s="61">
        <v>13527</v>
      </c>
    </row>
    <row r="290" spans="1:19" s="10" customFormat="1" ht="14.5" x14ac:dyDescent="0.25">
      <c r="A290" s="68">
        <v>879</v>
      </c>
      <c r="B290" s="78" t="s">
        <v>304</v>
      </c>
      <c r="C290" s="80"/>
      <c r="D290" s="81"/>
      <c r="E290" s="81"/>
      <c r="F290" s="81"/>
      <c r="G290" s="80"/>
      <c r="H290" s="61">
        <v>0</v>
      </c>
      <c r="I290" s="61"/>
      <c r="J290" s="61">
        <v>0</v>
      </c>
      <c r="K290" s="61">
        <v>0</v>
      </c>
      <c r="L290" s="61">
        <v>0</v>
      </c>
      <c r="M290" s="61">
        <v>0</v>
      </c>
      <c r="N290" s="61">
        <v>0</v>
      </c>
      <c r="O290" s="61">
        <v>0</v>
      </c>
      <c r="P290" s="61">
        <v>0</v>
      </c>
      <c r="Q290" s="61">
        <v>0</v>
      </c>
      <c r="R290" s="61">
        <v>0</v>
      </c>
      <c r="S290" s="61">
        <v>0</v>
      </c>
    </row>
    <row r="291" spans="1:19" s="10" customFormat="1" ht="14.5" x14ac:dyDescent="0.25">
      <c r="A291" s="68">
        <v>882</v>
      </c>
      <c r="B291" s="78" t="s">
        <v>422</v>
      </c>
      <c r="C291" s="80"/>
      <c r="D291" s="81"/>
      <c r="E291" s="81"/>
      <c r="F291" s="81"/>
      <c r="G291" s="80"/>
      <c r="H291" s="61">
        <v>863</v>
      </c>
      <c r="I291" s="61"/>
      <c r="J291" s="61">
        <v>751</v>
      </c>
      <c r="K291" s="61">
        <v>425</v>
      </c>
      <c r="L291" s="61">
        <v>0</v>
      </c>
      <c r="M291" s="61">
        <v>356</v>
      </c>
      <c r="N291" s="61">
        <v>-609</v>
      </c>
      <c r="O291" s="61">
        <v>0</v>
      </c>
      <c r="P291" s="61">
        <v>-1300</v>
      </c>
      <c r="Q291" s="61">
        <v>-377</v>
      </c>
      <c r="R291" s="61">
        <v>11892</v>
      </c>
      <c r="S291" s="61">
        <v>11515</v>
      </c>
    </row>
    <row r="292" spans="1:19" s="10" customFormat="1" ht="14.5" x14ac:dyDescent="0.25">
      <c r="A292" s="68">
        <v>902</v>
      </c>
      <c r="B292" s="78" t="s">
        <v>428</v>
      </c>
      <c r="C292" s="80"/>
      <c r="D292" s="81"/>
      <c r="E292" s="81"/>
      <c r="F292" s="81"/>
      <c r="G292" s="80"/>
      <c r="H292" s="61">
        <v>0</v>
      </c>
      <c r="I292" s="61"/>
      <c r="J292" s="61">
        <v>1413</v>
      </c>
      <c r="K292" s="61">
        <v>799</v>
      </c>
      <c r="L292" s="61">
        <v>0</v>
      </c>
      <c r="M292" s="61">
        <v>672</v>
      </c>
      <c r="N292" s="61">
        <v>-1145</v>
      </c>
      <c r="O292" s="61">
        <v>0</v>
      </c>
      <c r="P292" s="61">
        <v>-2444</v>
      </c>
      <c r="Q292" s="61">
        <v>-705</v>
      </c>
      <c r="R292" s="61">
        <v>22356</v>
      </c>
      <c r="S292" s="61">
        <v>21651</v>
      </c>
    </row>
    <row r="293" spans="1:19" s="10" customFormat="1" ht="14.5" x14ac:dyDescent="0.25">
      <c r="A293" s="68">
        <v>903</v>
      </c>
      <c r="B293" s="78" t="s">
        <v>429</v>
      </c>
      <c r="C293" s="80"/>
      <c r="D293" s="81"/>
      <c r="E293" s="81"/>
      <c r="F293" s="81"/>
      <c r="G293" s="80"/>
      <c r="H293" s="61">
        <v>0</v>
      </c>
      <c r="I293" s="61"/>
      <c r="J293" s="61">
        <v>3287</v>
      </c>
      <c r="K293" s="61">
        <v>1858</v>
      </c>
      <c r="L293" s="61">
        <v>0</v>
      </c>
      <c r="M293" s="61">
        <v>1560</v>
      </c>
      <c r="N293" s="61">
        <v>-2664</v>
      </c>
      <c r="O293" s="61">
        <v>0</v>
      </c>
      <c r="P293" s="61">
        <v>-5688</v>
      </c>
      <c r="Q293" s="61">
        <v>-1647</v>
      </c>
      <c r="R293" s="61">
        <v>52024</v>
      </c>
      <c r="S293" s="61">
        <v>50377</v>
      </c>
    </row>
    <row r="294" spans="1:19" s="10" customFormat="1" ht="14.5" x14ac:dyDescent="0.25">
      <c r="A294" s="68">
        <v>911</v>
      </c>
      <c r="B294" s="78" t="s">
        <v>305</v>
      </c>
      <c r="C294" s="80"/>
      <c r="D294" s="81"/>
      <c r="E294" s="81"/>
      <c r="F294" s="81"/>
      <c r="G294" s="80"/>
      <c r="H294" s="61">
        <v>0</v>
      </c>
      <c r="I294" s="61"/>
      <c r="J294" s="61">
        <v>0</v>
      </c>
      <c r="K294" s="61">
        <v>0</v>
      </c>
      <c r="L294" s="61">
        <v>0</v>
      </c>
      <c r="M294" s="61">
        <v>0</v>
      </c>
      <c r="N294" s="61">
        <v>0</v>
      </c>
      <c r="O294" s="61">
        <v>0</v>
      </c>
      <c r="P294" s="61">
        <v>0</v>
      </c>
      <c r="Q294" s="61">
        <v>0</v>
      </c>
      <c r="R294" s="61">
        <v>0</v>
      </c>
      <c r="S294" s="61">
        <v>0</v>
      </c>
    </row>
    <row r="295" spans="1:19" s="10" customFormat="1" ht="14.5" x14ac:dyDescent="0.25">
      <c r="A295" s="68">
        <v>912</v>
      </c>
      <c r="B295" s="78" t="s">
        <v>306</v>
      </c>
      <c r="C295" s="80"/>
      <c r="D295" s="81"/>
      <c r="E295" s="81"/>
      <c r="F295" s="81"/>
      <c r="G295" s="80"/>
      <c r="H295" s="61">
        <v>712423</v>
      </c>
      <c r="I295" s="61"/>
      <c r="J295" s="61">
        <v>46877</v>
      </c>
      <c r="K295" s="61">
        <v>26499</v>
      </c>
      <c r="L295" s="61">
        <v>0</v>
      </c>
      <c r="M295" s="61">
        <v>22268</v>
      </c>
      <c r="N295" s="61">
        <v>-37992</v>
      </c>
      <c r="O295" s="61">
        <v>0</v>
      </c>
      <c r="P295" s="61">
        <v>-81120</v>
      </c>
      <c r="Q295" s="61">
        <v>-23468</v>
      </c>
      <c r="R295" s="61">
        <v>741885</v>
      </c>
      <c r="S295" s="61">
        <v>718417</v>
      </c>
    </row>
    <row r="296" spans="1:19" s="10" customFormat="1" ht="14.5" x14ac:dyDescent="0.25">
      <c r="A296" s="68">
        <v>913</v>
      </c>
      <c r="B296" s="78" t="s">
        <v>307</v>
      </c>
      <c r="C296" s="80"/>
      <c r="D296" s="81"/>
      <c r="E296" s="81"/>
      <c r="F296" s="81"/>
      <c r="G296" s="80"/>
      <c r="H296" s="61">
        <v>7116</v>
      </c>
      <c r="I296" s="61"/>
      <c r="J296" s="61">
        <v>163</v>
      </c>
      <c r="K296" s="61">
        <v>92</v>
      </c>
      <c r="L296" s="61">
        <v>0</v>
      </c>
      <c r="M296" s="61">
        <v>74</v>
      </c>
      <c r="N296" s="61">
        <v>-132</v>
      </c>
      <c r="O296" s="61">
        <v>0</v>
      </c>
      <c r="P296" s="61">
        <v>-282</v>
      </c>
      <c r="Q296" s="61">
        <v>-85</v>
      </c>
      <c r="R296" s="61">
        <v>2582</v>
      </c>
      <c r="S296" s="61">
        <v>2497</v>
      </c>
    </row>
    <row r="297" spans="1:19" s="10" customFormat="1" ht="14.5" x14ac:dyDescent="0.25">
      <c r="A297" s="68">
        <v>916</v>
      </c>
      <c r="B297" s="78" t="s">
        <v>308</v>
      </c>
      <c r="C297" s="80"/>
      <c r="D297" s="81"/>
      <c r="E297" s="81"/>
      <c r="F297" s="81"/>
      <c r="G297" s="80"/>
      <c r="H297" s="61">
        <v>0</v>
      </c>
      <c r="I297" s="61"/>
      <c r="J297" s="61">
        <v>0</v>
      </c>
      <c r="K297" s="61">
        <v>0</v>
      </c>
      <c r="L297" s="61">
        <v>0</v>
      </c>
      <c r="M297" s="61">
        <v>0</v>
      </c>
      <c r="N297" s="61">
        <v>0</v>
      </c>
      <c r="O297" s="61">
        <v>0</v>
      </c>
      <c r="P297" s="61">
        <v>0</v>
      </c>
      <c r="Q297" s="61">
        <v>0</v>
      </c>
      <c r="R297" s="61">
        <v>0</v>
      </c>
      <c r="S297" s="61">
        <v>0</v>
      </c>
    </row>
    <row r="298" spans="1:19" s="10" customFormat="1" ht="14.5" x14ac:dyDescent="0.25">
      <c r="A298" s="68">
        <v>920</v>
      </c>
      <c r="B298" s="78" t="s">
        <v>309</v>
      </c>
      <c r="C298" s="80"/>
      <c r="D298" s="81"/>
      <c r="E298" s="81"/>
      <c r="F298" s="81"/>
      <c r="G298" s="80"/>
      <c r="H298" s="61">
        <v>0</v>
      </c>
      <c r="I298" s="61"/>
      <c r="J298" s="61">
        <v>0</v>
      </c>
      <c r="K298" s="61">
        <v>0</v>
      </c>
      <c r="L298" s="61">
        <v>0</v>
      </c>
      <c r="M298" s="61">
        <v>0</v>
      </c>
      <c r="N298" s="61">
        <v>0</v>
      </c>
      <c r="O298" s="61">
        <v>0</v>
      </c>
      <c r="P298" s="61">
        <v>0</v>
      </c>
      <c r="Q298" s="61">
        <v>0</v>
      </c>
      <c r="R298" s="61">
        <v>0</v>
      </c>
      <c r="S298" s="61">
        <v>0</v>
      </c>
    </row>
    <row r="299" spans="1:19" s="10" customFormat="1" ht="14.5" x14ac:dyDescent="0.25">
      <c r="A299" s="68">
        <v>922</v>
      </c>
      <c r="B299" s="78" t="s">
        <v>310</v>
      </c>
      <c r="C299" s="80"/>
      <c r="D299" s="81"/>
      <c r="E299" s="81"/>
      <c r="F299" s="81"/>
      <c r="G299" s="80"/>
      <c r="H299" s="61">
        <v>894858</v>
      </c>
      <c r="I299" s="61"/>
      <c r="J299" s="61">
        <v>53111</v>
      </c>
      <c r="K299" s="61">
        <v>30023</v>
      </c>
      <c r="L299" s="61">
        <v>0</v>
      </c>
      <c r="M299" s="61">
        <v>25230</v>
      </c>
      <c r="N299" s="61">
        <v>-43044</v>
      </c>
      <c r="O299" s="61">
        <v>0</v>
      </c>
      <c r="P299" s="61">
        <v>-91907</v>
      </c>
      <c r="Q299" s="61">
        <v>-26587</v>
      </c>
      <c r="R299" s="61">
        <v>840546</v>
      </c>
      <c r="S299" s="61">
        <v>813959</v>
      </c>
    </row>
    <row r="300" spans="1:19" s="10" customFormat="1" ht="14.5" x14ac:dyDescent="0.25">
      <c r="A300" s="68">
        <v>937</v>
      </c>
      <c r="B300" s="78" t="s">
        <v>311</v>
      </c>
      <c r="C300" s="80"/>
      <c r="D300" s="81"/>
      <c r="E300" s="81"/>
      <c r="F300" s="81"/>
      <c r="G300" s="80"/>
      <c r="H300" s="61">
        <v>145085</v>
      </c>
      <c r="I300" s="61"/>
      <c r="J300" s="61">
        <v>9347</v>
      </c>
      <c r="K300" s="61">
        <v>5284</v>
      </c>
      <c r="L300" s="61">
        <v>0</v>
      </c>
      <c r="M300" s="61">
        <v>4443</v>
      </c>
      <c r="N300" s="61">
        <v>-7576</v>
      </c>
      <c r="O300" s="61">
        <v>0</v>
      </c>
      <c r="P300" s="61">
        <v>-16175</v>
      </c>
      <c r="Q300" s="61">
        <v>-4677</v>
      </c>
      <c r="R300" s="61">
        <v>147934</v>
      </c>
      <c r="S300" s="61">
        <v>143257</v>
      </c>
    </row>
    <row r="301" spans="1:19" s="10" customFormat="1" ht="14.5" x14ac:dyDescent="0.25">
      <c r="A301" s="68">
        <v>938</v>
      </c>
      <c r="B301" s="78" t="s">
        <v>312</v>
      </c>
      <c r="C301" s="80"/>
      <c r="D301" s="81"/>
      <c r="E301" s="81"/>
      <c r="F301" s="81"/>
      <c r="G301" s="80"/>
      <c r="H301" s="61">
        <v>61081</v>
      </c>
      <c r="I301" s="61"/>
      <c r="J301" s="61">
        <v>3173</v>
      </c>
      <c r="K301" s="61">
        <v>1793</v>
      </c>
      <c r="L301" s="61">
        <v>0</v>
      </c>
      <c r="M301" s="61">
        <v>1506</v>
      </c>
      <c r="N301" s="61">
        <v>-2571</v>
      </c>
      <c r="O301" s="61">
        <v>0</v>
      </c>
      <c r="P301" s="61">
        <v>-5490</v>
      </c>
      <c r="Q301" s="61">
        <v>-1589</v>
      </c>
      <c r="R301" s="61">
        <v>50212</v>
      </c>
      <c r="S301" s="61">
        <v>48623</v>
      </c>
    </row>
    <row r="302" spans="1:19" s="10" customFormat="1" ht="14.5" x14ac:dyDescent="0.25">
      <c r="A302" s="68">
        <v>942</v>
      </c>
      <c r="B302" s="78" t="s">
        <v>313</v>
      </c>
      <c r="C302" s="80"/>
      <c r="D302" s="81"/>
      <c r="E302" s="81"/>
      <c r="F302" s="81"/>
      <c r="G302" s="80"/>
      <c r="H302" s="61">
        <v>106509</v>
      </c>
      <c r="I302" s="61"/>
      <c r="J302" s="61">
        <v>6895</v>
      </c>
      <c r="K302" s="61">
        <v>3897</v>
      </c>
      <c r="L302" s="61">
        <v>0</v>
      </c>
      <c r="M302" s="61">
        <v>3273</v>
      </c>
      <c r="N302" s="61">
        <v>-5588</v>
      </c>
      <c r="O302" s="61">
        <v>0</v>
      </c>
      <c r="P302" s="61">
        <v>-11931</v>
      </c>
      <c r="Q302" s="61">
        <v>-3454</v>
      </c>
      <c r="R302" s="61">
        <v>109115</v>
      </c>
      <c r="S302" s="61">
        <v>105661</v>
      </c>
    </row>
    <row r="303" spans="1:19" s="10" customFormat="1" ht="14.5" x14ac:dyDescent="0.25">
      <c r="A303" s="68">
        <v>946</v>
      </c>
      <c r="B303" s="78" t="s">
        <v>314</v>
      </c>
      <c r="C303" s="80"/>
      <c r="D303" s="81"/>
      <c r="E303" s="81"/>
      <c r="F303" s="81"/>
      <c r="G303" s="80"/>
      <c r="H303" s="61">
        <v>0</v>
      </c>
      <c r="I303" s="61"/>
      <c r="J303" s="61">
        <v>0</v>
      </c>
      <c r="K303" s="61">
        <v>0</v>
      </c>
      <c r="L303" s="61">
        <v>0</v>
      </c>
      <c r="M303" s="61">
        <v>0</v>
      </c>
      <c r="N303" s="61">
        <v>0</v>
      </c>
      <c r="O303" s="61">
        <v>0</v>
      </c>
      <c r="P303" s="61">
        <v>0</v>
      </c>
      <c r="Q303" s="61">
        <v>0</v>
      </c>
      <c r="R303" s="61">
        <v>0</v>
      </c>
      <c r="S303" s="61">
        <v>0</v>
      </c>
    </row>
    <row r="304" spans="1:19" s="10" customFormat="1" ht="14.5" x14ac:dyDescent="0.25">
      <c r="A304" s="68">
        <v>948</v>
      </c>
      <c r="B304" s="78" t="s">
        <v>315</v>
      </c>
      <c r="C304" s="80"/>
      <c r="D304" s="81"/>
      <c r="E304" s="81"/>
      <c r="F304" s="81"/>
      <c r="G304" s="80"/>
      <c r="H304" s="61">
        <v>66446</v>
      </c>
      <c r="I304" s="61"/>
      <c r="J304" s="61">
        <v>4252</v>
      </c>
      <c r="K304" s="61">
        <v>2404</v>
      </c>
      <c r="L304" s="61">
        <v>0</v>
      </c>
      <c r="M304" s="61">
        <v>2022</v>
      </c>
      <c r="N304" s="61">
        <v>-3446</v>
      </c>
      <c r="O304" s="61">
        <v>0</v>
      </c>
      <c r="P304" s="61">
        <v>-7358</v>
      </c>
      <c r="Q304" s="61">
        <v>-2126</v>
      </c>
      <c r="R304" s="61">
        <v>67296</v>
      </c>
      <c r="S304" s="61">
        <v>65170</v>
      </c>
    </row>
    <row r="305" spans="1:19" s="10" customFormat="1" ht="14.5" x14ac:dyDescent="0.25">
      <c r="A305" s="68">
        <v>957</v>
      </c>
      <c r="B305" s="78" t="s">
        <v>316</v>
      </c>
      <c r="C305" s="80"/>
      <c r="D305" s="81"/>
      <c r="E305" s="81"/>
      <c r="F305" s="81"/>
      <c r="G305" s="80"/>
      <c r="H305" s="61">
        <v>25220</v>
      </c>
      <c r="I305" s="61"/>
      <c r="J305" s="61">
        <v>1460</v>
      </c>
      <c r="K305" s="61">
        <v>825</v>
      </c>
      <c r="L305" s="61">
        <v>0</v>
      </c>
      <c r="M305" s="61">
        <v>691</v>
      </c>
      <c r="N305" s="61">
        <v>-1183</v>
      </c>
      <c r="O305" s="61">
        <v>0</v>
      </c>
      <c r="P305" s="61">
        <v>-2526</v>
      </c>
      <c r="Q305" s="61">
        <v>-733</v>
      </c>
      <c r="R305" s="61">
        <v>23100</v>
      </c>
      <c r="S305" s="61">
        <v>22367</v>
      </c>
    </row>
    <row r="306" spans="1:19" s="10" customFormat="1" ht="14.5" x14ac:dyDescent="0.25">
      <c r="A306" s="68">
        <v>960</v>
      </c>
      <c r="B306" s="78" t="s">
        <v>317</v>
      </c>
      <c r="C306" s="80"/>
      <c r="D306" s="81"/>
      <c r="E306" s="81"/>
      <c r="F306" s="81"/>
      <c r="G306" s="80"/>
      <c r="H306" s="61">
        <v>296712</v>
      </c>
      <c r="I306" s="61"/>
      <c r="J306" s="61">
        <v>18700</v>
      </c>
      <c r="K306" s="61">
        <v>10571</v>
      </c>
      <c r="L306" s="61">
        <v>0</v>
      </c>
      <c r="M306" s="61">
        <v>8883</v>
      </c>
      <c r="N306" s="61">
        <v>-15156</v>
      </c>
      <c r="O306" s="61">
        <v>0</v>
      </c>
      <c r="P306" s="61">
        <v>-32361</v>
      </c>
      <c r="Q306" s="61">
        <v>-9363</v>
      </c>
      <c r="R306" s="61">
        <v>295957</v>
      </c>
      <c r="S306" s="61">
        <v>286594</v>
      </c>
    </row>
    <row r="307" spans="1:19" s="10" customFormat="1" ht="14.5" x14ac:dyDescent="0.25">
      <c r="A307" s="68">
        <v>961</v>
      </c>
      <c r="B307" s="78" t="s">
        <v>318</v>
      </c>
      <c r="C307" s="80"/>
      <c r="D307" s="81"/>
      <c r="E307" s="81"/>
      <c r="F307" s="81"/>
      <c r="G307" s="80"/>
      <c r="H307" s="61">
        <v>307166</v>
      </c>
      <c r="I307" s="61"/>
      <c r="J307" s="61">
        <v>18449</v>
      </c>
      <c r="K307" s="61">
        <v>10429</v>
      </c>
      <c r="L307" s="61">
        <v>0</v>
      </c>
      <c r="M307" s="61">
        <v>8760</v>
      </c>
      <c r="N307" s="61">
        <v>-14952</v>
      </c>
      <c r="O307" s="61">
        <v>0</v>
      </c>
      <c r="P307" s="61">
        <v>-31926</v>
      </c>
      <c r="Q307" s="61">
        <v>-9240</v>
      </c>
      <c r="R307" s="61">
        <v>291979</v>
      </c>
      <c r="S307" s="61">
        <v>282739</v>
      </c>
    </row>
    <row r="308" spans="1:19" s="10" customFormat="1" ht="14.5" x14ac:dyDescent="0.25">
      <c r="A308" s="68">
        <v>962</v>
      </c>
      <c r="B308" s="78" t="s">
        <v>319</v>
      </c>
      <c r="C308" s="80"/>
      <c r="D308" s="81"/>
      <c r="E308" s="81"/>
      <c r="F308" s="81"/>
      <c r="G308" s="80"/>
      <c r="H308" s="61">
        <v>0</v>
      </c>
      <c r="I308" s="61"/>
      <c r="J308" s="61">
        <v>0</v>
      </c>
      <c r="K308" s="61">
        <v>0</v>
      </c>
      <c r="L308" s="61">
        <v>0</v>
      </c>
      <c r="M308" s="61">
        <v>0</v>
      </c>
      <c r="N308" s="61">
        <v>0</v>
      </c>
      <c r="O308" s="61">
        <v>0</v>
      </c>
      <c r="P308" s="61">
        <v>0</v>
      </c>
      <c r="Q308" s="61">
        <v>0</v>
      </c>
      <c r="R308" s="61">
        <v>0</v>
      </c>
      <c r="S308" s="61">
        <v>0</v>
      </c>
    </row>
    <row r="309" spans="1:19" s="10" customFormat="1" ht="14.5" x14ac:dyDescent="0.25">
      <c r="A309" s="68">
        <v>963</v>
      </c>
      <c r="B309" s="78" t="s">
        <v>320</v>
      </c>
      <c r="C309" s="80"/>
      <c r="D309" s="81"/>
      <c r="E309" s="81"/>
      <c r="F309" s="81"/>
      <c r="G309" s="80"/>
      <c r="H309" s="61">
        <v>0</v>
      </c>
      <c r="I309" s="61"/>
      <c r="J309" s="61">
        <v>0</v>
      </c>
      <c r="K309" s="61">
        <v>0</v>
      </c>
      <c r="L309" s="61">
        <v>0</v>
      </c>
      <c r="M309" s="61">
        <v>0</v>
      </c>
      <c r="N309" s="61">
        <v>0</v>
      </c>
      <c r="O309" s="61">
        <v>0</v>
      </c>
      <c r="P309" s="61">
        <v>0</v>
      </c>
      <c r="Q309" s="61">
        <v>0</v>
      </c>
      <c r="R309" s="61">
        <v>0</v>
      </c>
      <c r="S309" s="61">
        <v>0</v>
      </c>
    </row>
    <row r="310" spans="1:19" s="10" customFormat="1" ht="14.5" x14ac:dyDescent="0.25">
      <c r="A310" s="68">
        <v>964</v>
      </c>
      <c r="B310" s="78" t="s">
        <v>321</v>
      </c>
      <c r="C310" s="80"/>
      <c r="D310" s="81"/>
      <c r="E310" s="81"/>
      <c r="F310" s="81"/>
      <c r="G310" s="80"/>
      <c r="H310" s="61">
        <v>0</v>
      </c>
      <c r="I310" s="61"/>
      <c r="J310" s="61">
        <v>0</v>
      </c>
      <c r="K310" s="61">
        <v>0</v>
      </c>
      <c r="L310" s="61">
        <v>0</v>
      </c>
      <c r="M310" s="61">
        <v>0</v>
      </c>
      <c r="N310" s="61">
        <v>0</v>
      </c>
      <c r="O310" s="61">
        <v>0</v>
      </c>
      <c r="P310" s="61">
        <v>0</v>
      </c>
      <c r="Q310" s="61">
        <v>0</v>
      </c>
      <c r="R310" s="61">
        <v>0</v>
      </c>
      <c r="S310" s="61">
        <v>0</v>
      </c>
    </row>
    <row r="311" spans="1:19" s="10" customFormat="1" ht="14.5" x14ac:dyDescent="0.25">
      <c r="A311" s="68">
        <v>968</v>
      </c>
      <c r="B311" s="78" t="s">
        <v>322</v>
      </c>
      <c r="C311" s="80"/>
      <c r="D311" s="81"/>
      <c r="E311" s="81"/>
      <c r="F311" s="81"/>
      <c r="G311" s="80"/>
      <c r="H311" s="61">
        <v>0</v>
      </c>
      <c r="I311" s="61"/>
      <c r="J311" s="61">
        <v>0</v>
      </c>
      <c r="K311" s="61">
        <v>0</v>
      </c>
      <c r="L311" s="61">
        <v>0</v>
      </c>
      <c r="M311" s="61">
        <v>0</v>
      </c>
      <c r="N311" s="61">
        <v>0</v>
      </c>
      <c r="O311" s="61">
        <v>0</v>
      </c>
      <c r="P311" s="61">
        <v>0</v>
      </c>
      <c r="Q311" s="61">
        <v>0</v>
      </c>
      <c r="R311" s="61">
        <v>0</v>
      </c>
      <c r="S311" s="61">
        <v>0</v>
      </c>
    </row>
    <row r="312" spans="1:19" s="10" customFormat="1" ht="14.5" x14ac:dyDescent="0.25">
      <c r="A312" s="68">
        <v>972</v>
      </c>
      <c r="B312" s="78" t="s">
        <v>323</v>
      </c>
      <c r="C312" s="80"/>
      <c r="D312" s="81"/>
      <c r="E312" s="81"/>
      <c r="F312" s="81"/>
      <c r="G312" s="80"/>
      <c r="H312" s="61">
        <v>0</v>
      </c>
      <c r="I312" s="61"/>
      <c r="J312" s="61">
        <v>0</v>
      </c>
      <c r="K312" s="61">
        <v>0</v>
      </c>
      <c r="L312" s="61">
        <v>0</v>
      </c>
      <c r="M312" s="61">
        <v>0</v>
      </c>
      <c r="N312" s="61">
        <v>0</v>
      </c>
      <c r="O312" s="61">
        <v>0</v>
      </c>
      <c r="P312" s="61">
        <v>0</v>
      </c>
      <c r="Q312" s="61">
        <v>0</v>
      </c>
      <c r="R312" s="61">
        <v>0</v>
      </c>
      <c r="S312" s="61">
        <v>0</v>
      </c>
    </row>
    <row r="313" spans="1:19" s="10" customFormat="1" ht="14.5" x14ac:dyDescent="0.25">
      <c r="A313" s="68">
        <v>977</v>
      </c>
      <c r="B313" s="78" t="s">
        <v>423</v>
      </c>
      <c r="C313" s="80"/>
      <c r="D313" s="81"/>
      <c r="E313" s="81"/>
      <c r="F313" s="81"/>
      <c r="G313" s="80"/>
      <c r="H313" s="61">
        <v>2828</v>
      </c>
      <c r="I313" s="61"/>
      <c r="J313" s="61">
        <v>1946</v>
      </c>
      <c r="K313" s="61">
        <v>1100</v>
      </c>
      <c r="L313" s="61">
        <v>0</v>
      </c>
      <c r="M313" s="61">
        <v>922</v>
      </c>
      <c r="N313" s="61">
        <v>-1577</v>
      </c>
      <c r="O313" s="61">
        <v>0</v>
      </c>
      <c r="P313" s="61">
        <v>-3367</v>
      </c>
      <c r="Q313" s="61">
        <v>-976</v>
      </c>
      <c r="R313" s="61">
        <v>30797</v>
      </c>
      <c r="S313" s="61">
        <v>29821</v>
      </c>
    </row>
    <row r="314" spans="1:19" s="10" customFormat="1" ht="14.5" x14ac:dyDescent="0.25">
      <c r="A314" s="68">
        <v>980</v>
      </c>
      <c r="B314" s="78" t="s">
        <v>324</v>
      </c>
      <c r="C314" s="80"/>
      <c r="D314" s="81"/>
      <c r="E314" s="81"/>
      <c r="F314" s="81"/>
      <c r="G314" s="80"/>
      <c r="H314" s="61">
        <v>0</v>
      </c>
      <c r="I314" s="61"/>
      <c r="J314" s="61">
        <v>0</v>
      </c>
      <c r="K314" s="61">
        <v>0</v>
      </c>
      <c r="L314" s="61">
        <v>0</v>
      </c>
      <c r="M314" s="61">
        <v>0</v>
      </c>
      <c r="N314" s="61">
        <v>0</v>
      </c>
      <c r="O314" s="61">
        <v>0</v>
      </c>
      <c r="P314" s="61">
        <v>0</v>
      </c>
      <c r="Q314" s="61">
        <v>0</v>
      </c>
      <c r="R314" s="61">
        <v>0</v>
      </c>
      <c r="S314" s="61">
        <v>0</v>
      </c>
    </row>
    <row r="315" spans="1:19" s="10" customFormat="1" ht="14.5" x14ac:dyDescent="0.25">
      <c r="A315" s="68">
        <v>986</v>
      </c>
      <c r="B315" s="78" t="s">
        <v>325</v>
      </c>
      <c r="C315" s="80"/>
      <c r="D315" s="81"/>
      <c r="E315" s="81"/>
      <c r="F315" s="81"/>
      <c r="G315" s="80"/>
      <c r="H315" s="61">
        <v>0</v>
      </c>
      <c r="I315" s="61"/>
      <c r="J315" s="61">
        <v>0</v>
      </c>
      <c r="K315" s="61">
        <v>0</v>
      </c>
      <c r="L315" s="61">
        <v>0</v>
      </c>
      <c r="M315" s="61">
        <v>0</v>
      </c>
      <c r="N315" s="61">
        <v>0</v>
      </c>
      <c r="O315" s="61">
        <v>0</v>
      </c>
      <c r="P315" s="61">
        <v>0</v>
      </c>
      <c r="Q315" s="61">
        <v>0</v>
      </c>
      <c r="R315" s="61">
        <v>0</v>
      </c>
      <c r="S315" s="61">
        <v>0</v>
      </c>
    </row>
    <row r="316" spans="1:19" s="10" customFormat="1" ht="14.5" x14ac:dyDescent="0.25">
      <c r="A316" s="68">
        <v>989</v>
      </c>
      <c r="B316" s="78" t="s">
        <v>326</v>
      </c>
      <c r="C316" s="80"/>
      <c r="D316" s="81"/>
      <c r="E316" s="81"/>
      <c r="F316" s="81"/>
      <c r="G316" s="80"/>
      <c r="H316" s="61">
        <v>0</v>
      </c>
      <c r="I316" s="61"/>
      <c r="J316" s="61">
        <v>0</v>
      </c>
      <c r="K316" s="61">
        <v>0</v>
      </c>
      <c r="L316" s="61">
        <v>0</v>
      </c>
      <c r="M316" s="61">
        <v>0</v>
      </c>
      <c r="N316" s="61">
        <v>0</v>
      </c>
      <c r="O316" s="61">
        <v>0</v>
      </c>
      <c r="P316" s="61">
        <v>0</v>
      </c>
      <c r="Q316" s="61">
        <v>0</v>
      </c>
      <c r="R316" s="61">
        <v>0</v>
      </c>
      <c r="S316" s="61">
        <v>0</v>
      </c>
    </row>
    <row r="317" spans="1:19" s="10" customFormat="1" ht="14.5" x14ac:dyDescent="0.25">
      <c r="A317" s="68">
        <v>992</v>
      </c>
      <c r="B317" s="78" t="s">
        <v>327</v>
      </c>
      <c r="C317" s="80"/>
      <c r="D317" s="81"/>
      <c r="E317" s="81"/>
      <c r="F317" s="81"/>
      <c r="G317" s="80"/>
      <c r="H317" s="61">
        <v>0</v>
      </c>
      <c r="I317" s="61"/>
      <c r="J317" s="61">
        <v>0</v>
      </c>
      <c r="K317" s="61">
        <v>0</v>
      </c>
      <c r="L317" s="61">
        <v>0</v>
      </c>
      <c r="M317" s="61">
        <v>0</v>
      </c>
      <c r="N317" s="61">
        <v>0</v>
      </c>
      <c r="O317" s="61">
        <v>0</v>
      </c>
      <c r="P317" s="61">
        <v>0</v>
      </c>
      <c r="Q317" s="61">
        <v>0</v>
      </c>
      <c r="R317" s="61">
        <v>0</v>
      </c>
      <c r="S317" s="61">
        <v>0</v>
      </c>
    </row>
    <row r="318" spans="1:19" s="10" customFormat="1" ht="14.5" x14ac:dyDescent="0.25">
      <c r="A318" s="68">
        <v>993</v>
      </c>
      <c r="B318" s="78" t="s">
        <v>328</v>
      </c>
      <c r="C318" s="80"/>
      <c r="D318" s="81"/>
      <c r="E318" s="81"/>
      <c r="F318" s="81"/>
      <c r="G318" s="80"/>
      <c r="H318" s="61">
        <v>0</v>
      </c>
      <c r="I318" s="61"/>
      <c r="J318" s="61">
        <v>0</v>
      </c>
      <c r="K318" s="61">
        <v>0</v>
      </c>
      <c r="L318" s="61">
        <v>0</v>
      </c>
      <c r="M318" s="61">
        <v>0</v>
      </c>
      <c r="N318" s="61">
        <v>0</v>
      </c>
      <c r="O318" s="61">
        <v>0</v>
      </c>
      <c r="P318" s="61">
        <v>0</v>
      </c>
      <c r="Q318" s="61">
        <v>0</v>
      </c>
      <c r="R318" s="61">
        <v>0</v>
      </c>
      <c r="S318" s="61">
        <v>0</v>
      </c>
    </row>
    <row r="319" spans="1:19" s="10" customFormat="1" ht="14.5" x14ac:dyDescent="0.25">
      <c r="A319" s="68">
        <v>995</v>
      </c>
      <c r="B319" s="78" t="s">
        <v>329</v>
      </c>
      <c r="C319" s="80"/>
      <c r="D319" s="81"/>
      <c r="E319" s="81"/>
      <c r="F319" s="81"/>
      <c r="G319" s="80"/>
      <c r="H319" s="61">
        <v>0</v>
      </c>
      <c r="I319" s="61"/>
      <c r="J319" s="61">
        <v>0</v>
      </c>
      <c r="K319" s="61">
        <v>0</v>
      </c>
      <c r="L319" s="61">
        <v>0</v>
      </c>
      <c r="M319" s="61">
        <v>0</v>
      </c>
      <c r="N319" s="61">
        <v>0</v>
      </c>
      <c r="O319" s="61">
        <v>0</v>
      </c>
      <c r="P319" s="61">
        <v>0</v>
      </c>
      <c r="Q319" s="61">
        <v>0</v>
      </c>
      <c r="R319" s="61">
        <v>0</v>
      </c>
      <c r="S319" s="61">
        <v>0</v>
      </c>
    </row>
    <row r="320" spans="1:19" s="10" customFormat="1" ht="14.5" x14ac:dyDescent="0.25">
      <c r="A320" s="68">
        <v>999</v>
      </c>
      <c r="B320" s="78" t="s">
        <v>330</v>
      </c>
      <c r="C320" s="80"/>
      <c r="D320" s="81"/>
      <c r="E320" s="81"/>
      <c r="F320" s="81"/>
      <c r="G320" s="80"/>
      <c r="H320" s="79">
        <v>4852992</v>
      </c>
      <c r="I320" s="79"/>
      <c r="J320" s="79">
        <v>321064</v>
      </c>
      <c r="K320" s="79">
        <v>181493</v>
      </c>
      <c r="L320" s="79">
        <v>0</v>
      </c>
      <c r="M320" s="79">
        <v>152510</v>
      </c>
      <c r="N320" s="79">
        <v>-260211</v>
      </c>
      <c r="O320" s="79">
        <v>0</v>
      </c>
      <c r="P320" s="79">
        <v>-555595</v>
      </c>
      <c r="Q320" s="79">
        <v>-160739</v>
      </c>
      <c r="R320" s="79">
        <v>5081241</v>
      </c>
      <c r="S320" s="79">
        <v>4920502</v>
      </c>
    </row>
    <row r="321" spans="1:19" ht="14.5" x14ac:dyDescent="0.35">
      <c r="D321"/>
      <c r="E321"/>
      <c r="F321"/>
    </row>
    <row r="322" spans="1:19" s="32" customFormat="1" ht="15.5" x14ac:dyDescent="0.45">
      <c r="A322" s="28" t="s">
        <v>331</v>
      </c>
      <c r="B322" s="39"/>
      <c r="C322" s="40"/>
      <c r="D322"/>
      <c r="E322"/>
      <c r="F322"/>
      <c r="G322" s="40"/>
      <c r="H322" s="31">
        <f>SUM(H5:H320)</f>
        <v>363415733</v>
      </c>
      <c r="I322" s="41">
        <v>0</v>
      </c>
      <c r="J322" s="31">
        <f t="shared" ref="J322:S322" si="0">SUM(J5:J320)</f>
        <v>22962814</v>
      </c>
      <c r="K322" s="31">
        <f t="shared" si="0"/>
        <v>12980577</v>
      </c>
      <c r="L322" s="31">
        <f t="shared" si="0"/>
        <v>0</v>
      </c>
      <c r="M322" s="31">
        <f t="shared" si="0"/>
        <v>10907916</v>
      </c>
      <c r="N322" s="31">
        <f t="shared" si="0"/>
        <v>-18610533</v>
      </c>
      <c r="O322" s="31">
        <f t="shared" si="0"/>
        <v>0</v>
      </c>
      <c r="P322" s="31">
        <f t="shared" si="0"/>
        <v>-39736746</v>
      </c>
      <c r="Q322" s="31">
        <f t="shared" si="0"/>
        <v>-11495972</v>
      </c>
      <c r="R322" s="31">
        <f t="shared" si="0"/>
        <v>363415733</v>
      </c>
      <c r="S322" s="31">
        <f t="shared" si="0"/>
        <v>351919761</v>
      </c>
    </row>
    <row r="324" spans="1:19" x14ac:dyDescent="0.25">
      <c r="H324" s="43"/>
      <c r="M324" s="42"/>
    </row>
    <row r="325" spans="1:19" x14ac:dyDescent="0.25">
      <c r="H325" s="21"/>
      <c r="I325" s="21"/>
      <c r="J325" s="21"/>
      <c r="K325" s="21"/>
      <c r="L325" s="21"/>
      <c r="M325" s="21"/>
      <c r="N325" s="21"/>
      <c r="O325" s="21"/>
      <c r="P325" s="21"/>
      <c r="Q325" s="21"/>
      <c r="R325" s="21"/>
      <c r="S325" s="21"/>
    </row>
  </sheetData>
  <mergeCells count="1">
    <mergeCell ref="J2:S2"/>
  </mergeCells>
  <printOptions horizontalCentered="1"/>
  <pageMargins left="0.2" right="0.2" top="0.25" bottom="0.5" header="0.3" footer="0.3"/>
  <pageSetup scale="80" fitToHeight="0" pageOrder="overThenDown" orientation="landscape" r:id="rId1"/>
  <headerFooter scaleWithDoc="0">
    <oddFooter>&amp;L&amp;Z&amp;F&amp;R&amp;D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C11B2D-FB90-498D-9042-D066AA8083AD}">
  <sheetPr codeName="Sheet8">
    <tabColor theme="6" tint="-0.249977111117893"/>
  </sheetPr>
  <dimension ref="A1:L322"/>
  <sheetViews>
    <sheetView showGridLines="0" zoomScaleNormal="100" zoomScaleSheetLayoutView="70" workbookViewId="0">
      <pane xSplit="2" ySplit="4" topLeftCell="C302" activePane="bottomRight" state="frozen"/>
      <selection sqref="A1:V314"/>
      <selection pane="topRight" sqref="A1:V314"/>
      <selection pane="bottomLeft" sqref="A1:V314"/>
      <selection pane="bottomRight" activeCell="A183" sqref="A183:XFD183"/>
    </sheetView>
  </sheetViews>
  <sheetFormatPr defaultColWidth="9.1796875" defaultRowHeight="12.5" x14ac:dyDescent="0.25"/>
  <cols>
    <col min="1" max="1" width="11.7265625" style="2" bestFit="1" customWidth="1"/>
    <col min="2" max="2" width="46.7265625" style="14" customWidth="1"/>
    <col min="3" max="3" width="15" style="2" bestFit="1" customWidth="1"/>
    <col min="4" max="4" width="12.1796875" style="2" customWidth="1"/>
    <col min="5" max="5" width="15" style="2" bestFit="1" customWidth="1"/>
    <col min="6" max="6" width="12.81640625" style="2" bestFit="1" customWidth="1"/>
    <col min="7" max="7" width="13.54296875" style="2" customWidth="1"/>
    <col min="8" max="8" width="15" style="2" customWidth="1"/>
    <col min="9" max="9" width="13.54296875" style="2" customWidth="1"/>
    <col min="10" max="10" width="14.54296875" style="2" customWidth="1"/>
    <col min="11" max="11" width="13" style="2" customWidth="1"/>
    <col min="12" max="12" width="16" style="2" customWidth="1"/>
    <col min="13" max="16384" width="9.1796875" style="2"/>
  </cols>
  <sheetData>
    <row r="1" spans="1:12" ht="15.5" x14ac:dyDescent="0.35">
      <c r="A1" s="1" t="s">
        <v>367</v>
      </c>
      <c r="C1" s="3" t="s">
        <v>1</v>
      </c>
      <c r="D1" s="3" t="s">
        <v>2</v>
      </c>
      <c r="E1" s="3" t="s">
        <v>3</v>
      </c>
      <c r="F1" s="3" t="s">
        <v>4</v>
      </c>
      <c r="G1" s="3" t="s">
        <v>5</v>
      </c>
      <c r="H1" s="3" t="s">
        <v>6</v>
      </c>
      <c r="I1" s="3" t="s">
        <v>7</v>
      </c>
      <c r="J1" s="3" t="s">
        <v>8</v>
      </c>
      <c r="K1" s="3" t="s">
        <v>9</v>
      </c>
      <c r="L1" s="3" t="s">
        <v>10</v>
      </c>
    </row>
    <row r="2" spans="1:12" ht="13" x14ac:dyDescent="0.3">
      <c r="C2" s="181" t="s">
        <v>348</v>
      </c>
      <c r="D2" s="181"/>
      <c r="E2" s="181"/>
      <c r="F2" s="181"/>
      <c r="G2" s="181"/>
      <c r="H2" s="181"/>
      <c r="I2" s="181"/>
      <c r="J2" s="181"/>
      <c r="K2" s="181"/>
      <c r="L2" s="181"/>
    </row>
    <row r="3" spans="1:12" s="10" customFormat="1" ht="52" x14ac:dyDescent="0.3">
      <c r="A3" s="34" t="s">
        <v>18</v>
      </c>
      <c r="B3" s="22" t="s">
        <v>13</v>
      </c>
      <c r="C3" s="36" t="s">
        <v>358</v>
      </c>
      <c r="D3" s="36" t="s">
        <v>359</v>
      </c>
      <c r="E3" s="36" t="s">
        <v>360</v>
      </c>
      <c r="F3" s="36" t="s">
        <v>354</v>
      </c>
      <c r="G3" s="36" t="s">
        <v>361</v>
      </c>
      <c r="H3" s="36" t="s">
        <v>362</v>
      </c>
      <c r="I3" s="38" t="s">
        <v>363</v>
      </c>
      <c r="J3" s="38" t="s">
        <v>364</v>
      </c>
      <c r="K3" s="38" t="s">
        <v>365</v>
      </c>
      <c r="L3" s="38" t="s">
        <v>366</v>
      </c>
    </row>
    <row r="4" spans="1:12" s="10" customFormat="1" x14ac:dyDescent="0.25">
      <c r="A4" s="11"/>
      <c r="B4" s="24"/>
      <c r="C4" s="11"/>
      <c r="D4" s="11"/>
      <c r="E4" s="11"/>
      <c r="F4" s="11"/>
      <c r="G4" s="11"/>
      <c r="H4" s="11"/>
      <c r="I4" s="11"/>
      <c r="J4" s="11"/>
      <c r="K4" s="11"/>
      <c r="L4" s="11"/>
    </row>
    <row r="5" spans="1:12" s="10" customFormat="1" x14ac:dyDescent="0.25">
      <c r="A5" s="68">
        <v>5</v>
      </c>
      <c r="B5" s="78" t="s">
        <v>25</v>
      </c>
      <c r="C5" s="64">
        <v>0</v>
      </c>
      <c r="D5" s="64">
        <v>0</v>
      </c>
      <c r="E5" s="64">
        <v>0</v>
      </c>
      <c r="F5" s="64">
        <v>0</v>
      </c>
      <c r="G5" s="64">
        <v>0</v>
      </c>
      <c r="H5" s="64">
        <v>0</v>
      </c>
      <c r="I5" s="64">
        <v>0</v>
      </c>
      <c r="J5" s="64">
        <v>0</v>
      </c>
      <c r="K5" s="64">
        <v>0</v>
      </c>
      <c r="L5" s="64">
        <v>0</v>
      </c>
    </row>
    <row r="6" spans="1:12" s="10" customFormat="1" x14ac:dyDescent="0.25">
      <c r="A6" s="68">
        <v>6</v>
      </c>
      <c r="B6" s="78" t="s">
        <v>26</v>
      </c>
      <c r="C6" s="61">
        <v>0</v>
      </c>
      <c r="D6" s="61">
        <v>0</v>
      </c>
      <c r="E6" s="61">
        <v>0</v>
      </c>
      <c r="F6" s="61">
        <v>0</v>
      </c>
      <c r="G6" s="61">
        <v>0</v>
      </c>
      <c r="H6" s="61">
        <v>0</v>
      </c>
      <c r="I6" s="61">
        <v>0</v>
      </c>
      <c r="J6" s="61">
        <v>0</v>
      </c>
      <c r="K6" s="61">
        <v>0</v>
      </c>
      <c r="L6" s="61">
        <v>0</v>
      </c>
    </row>
    <row r="7" spans="1:12" s="10" customFormat="1" x14ac:dyDescent="0.25">
      <c r="A7" s="68">
        <v>7</v>
      </c>
      <c r="B7" s="78" t="s">
        <v>27</v>
      </c>
      <c r="C7" s="61">
        <v>0</v>
      </c>
      <c r="D7" s="61">
        <v>0</v>
      </c>
      <c r="E7" s="61">
        <v>0</v>
      </c>
      <c r="F7" s="61">
        <v>0</v>
      </c>
      <c r="G7" s="61">
        <v>0</v>
      </c>
      <c r="H7" s="61">
        <v>0</v>
      </c>
      <c r="I7" s="61">
        <v>0</v>
      </c>
      <c r="J7" s="61">
        <v>0</v>
      </c>
      <c r="K7" s="61">
        <v>0</v>
      </c>
      <c r="L7" s="61">
        <v>0</v>
      </c>
    </row>
    <row r="8" spans="1:12" s="10" customFormat="1" x14ac:dyDescent="0.25">
      <c r="A8" s="68">
        <v>47</v>
      </c>
      <c r="B8" s="78" t="s">
        <v>28</v>
      </c>
      <c r="C8" s="61">
        <v>0</v>
      </c>
      <c r="D8" s="61">
        <v>0</v>
      </c>
      <c r="E8" s="61">
        <v>0</v>
      </c>
      <c r="F8" s="61">
        <v>0</v>
      </c>
      <c r="G8" s="61">
        <v>0</v>
      </c>
      <c r="H8" s="61">
        <v>0</v>
      </c>
      <c r="I8" s="61">
        <v>0</v>
      </c>
      <c r="J8" s="61">
        <v>0</v>
      </c>
      <c r="K8" s="61">
        <v>0</v>
      </c>
      <c r="L8" s="61">
        <v>0</v>
      </c>
    </row>
    <row r="9" spans="1:12" s="10" customFormat="1" x14ac:dyDescent="0.25">
      <c r="A9" s="68">
        <v>48</v>
      </c>
      <c r="B9" s="78" t="s">
        <v>29</v>
      </c>
      <c r="C9" s="61">
        <v>0</v>
      </c>
      <c r="D9" s="61">
        <v>0</v>
      </c>
      <c r="E9" s="61">
        <v>0</v>
      </c>
      <c r="F9" s="61">
        <v>0</v>
      </c>
      <c r="G9" s="61">
        <v>0</v>
      </c>
      <c r="H9" s="61">
        <v>0</v>
      </c>
      <c r="I9" s="61">
        <v>0</v>
      </c>
      <c r="J9" s="61">
        <v>0</v>
      </c>
      <c r="K9" s="61">
        <v>0</v>
      </c>
      <c r="L9" s="61">
        <v>0</v>
      </c>
    </row>
    <row r="10" spans="1:12" s="10" customFormat="1" x14ac:dyDescent="0.25">
      <c r="A10" s="68">
        <v>90</v>
      </c>
      <c r="B10" s="78" t="s">
        <v>30</v>
      </c>
      <c r="C10" s="61">
        <v>1927</v>
      </c>
      <c r="D10" s="61">
        <v>0</v>
      </c>
      <c r="E10" s="61">
        <v>0</v>
      </c>
      <c r="F10" s="61">
        <v>-1927</v>
      </c>
      <c r="G10" s="61">
        <v>0</v>
      </c>
      <c r="H10" s="61">
        <v>0</v>
      </c>
      <c r="I10" s="61">
        <v>0</v>
      </c>
      <c r="J10" s="61">
        <v>0</v>
      </c>
      <c r="K10" s="61">
        <v>0</v>
      </c>
      <c r="L10" s="61">
        <v>17070</v>
      </c>
    </row>
    <row r="11" spans="1:12" s="10" customFormat="1" x14ac:dyDescent="0.25">
      <c r="A11" s="68">
        <v>91</v>
      </c>
      <c r="B11" s="78" t="s">
        <v>31</v>
      </c>
      <c r="C11" s="61">
        <v>1480</v>
      </c>
      <c r="D11" s="61">
        <v>0</v>
      </c>
      <c r="E11" s="61">
        <v>0</v>
      </c>
      <c r="F11" s="61">
        <v>-1480</v>
      </c>
      <c r="G11" s="61">
        <v>0</v>
      </c>
      <c r="H11" s="61">
        <v>0</v>
      </c>
      <c r="I11" s="61">
        <v>0</v>
      </c>
      <c r="J11" s="61">
        <v>0</v>
      </c>
      <c r="K11" s="61">
        <v>0</v>
      </c>
      <c r="L11" s="61">
        <v>13112</v>
      </c>
    </row>
    <row r="12" spans="1:12" s="10" customFormat="1" x14ac:dyDescent="0.25">
      <c r="A12" s="68">
        <v>100</v>
      </c>
      <c r="B12" s="78" t="s">
        <v>32</v>
      </c>
      <c r="C12" s="61">
        <v>43170</v>
      </c>
      <c r="D12" s="61">
        <v>0</v>
      </c>
      <c r="E12" s="61">
        <v>0</v>
      </c>
      <c r="F12" s="61">
        <v>-43170</v>
      </c>
      <c r="G12" s="61">
        <v>0</v>
      </c>
      <c r="H12" s="61">
        <v>0</v>
      </c>
      <c r="I12" s="61">
        <v>0</v>
      </c>
      <c r="J12" s="61">
        <v>0</v>
      </c>
      <c r="K12" s="61">
        <v>0</v>
      </c>
      <c r="L12" s="61">
        <v>382325</v>
      </c>
    </row>
    <row r="13" spans="1:12" s="10" customFormat="1" x14ac:dyDescent="0.25">
      <c r="A13" s="68">
        <v>101</v>
      </c>
      <c r="B13" s="78" t="s">
        <v>33</v>
      </c>
      <c r="C13" s="61">
        <v>96873</v>
      </c>
      <c r="D13" s="61">
        <v>0</v>
      </c>
      <c r="E13" s="61">
        <v>0</v>
      </c>
      <c r="F13" s="61">
        <v>-96873</v>
      </c>
      <c r="G13" s="61">
        <v>0</v>
      </c>
      <c r="H13" s="61">
        <v>0</v>
      </c>
      <c r="I13" s="61">
        <v>0</v>
      </c>
      <c r="J13" s="61">
        <v>0</v>
      </c>
      <c r="K13" s="61">
        <v>0</v>
      </c>
      <c r="L13" s="61">
        <v>857937</v>
      </c>
    </row>
    <row r="14" spans="1:12" s="10" customFormat="1" x14ac:dyDescent="0.25">
      <c r="A14" s="68">
        <v>102</v>
      </c>
      <c r="B14" s="78" t="s">
        <v>34</v>
      </c>
      <c r="C14" s="61">
        <v>0</v>
      </c>
      <c r="D14" s="61">
        <v>0</v>
      </c>
      <c r="E14" s="61">
        <v>0</v>
      </c>
      <c r="F14" s="61">
        <v>0</v>
      </c>
      <c r="G14" s="61">
        <v>0</v>
      </c>
      <c r="H14" s="61">
        <v>0</v>
      </c>
      <c r="I14" s="61">
        <v>0</v>
      </c>
      <c r="J14" s="61">
        <v>0</v>
      </c>
      <c r="K14" s="61">
        <v>0</v>
      </c>
      <c r="L14" s="61">
        <v>0</v>
      </c>
    </row>
    <row r="15" spans="1:12" s="10" customFormat="1" x14ac:dyDescent="0.25">
      <c r="A15" s="68">
        <v>103</v>
      </c>
      <c r="B15" s="78" t="s">
        <v>35</v>
      </c>
      <c r="C15" s="61">
        <v>151467</v>
      </c>
      <c r="D15" s="61">
        <v>0</v>
      </c>
      <c r="E15" s="61">
        <v>0</v>
      </c>
      <c r="F15" s="61">
        <v>-151467</v>
      </c>
      <c r="G15" s="61">
        <v>0</v>
      </c>
      <c r="H15" s="61">
        <v>0</v>
      </c>
      <c r="I15" s="61">
        <v>0</v>
      </c>
      <c r="J15" s="61">
        <v>0</v>
      </c>
      <c r="K15" s="61">
        <v>0</v>
      </c>
      <c r="L15" s="61">
        <v>1341433</v>
      </c>
    </row>
    <row r="16" spans="1:12" s="10" customFormat="1" x14ac:dyDescent="0.25">
      <c r="A16" s="68">
        <v>107</v>
      </c>
      <c r="B16" s="78" t="s">
        <v>36</v>
      </c>
      <c r="C16" s="61">
        <v>23547</v>
      </c>
      <c r="D16" s="61">
        <v>0</v>
      </c>
      <c r="E16" s="61">
        <v>0</v>
      </c>
      <c r="F16" s="61">
        <v>-23547</v>
      </c>
      <c r="G16" s="61">
        <v>0</v>
      </c>
      <c r="H16" s="61">
        <v>0</v>
      </c>
      <c r="I16" s="61">
        <v>0</v>
      </c>
      <c r="J16" s="61">
        <v>0</v>
      </c>
      <c r="K16" s="61">
        <v>0</v>
      </c>
      <c r="L16" s="61">
        <v>208539</v>
      </c>
    </row>
    <row r="17" spans="1:12" s="10" customFormat="1" x14ac:dyDescent="0.25">
      <c r="A17" s="68">
        <v>109</v>
      </c>
      <c r="B17" s="78" t="s">
        <v>37</v>
      </c>
      <c r="C17" s="61">
        <v>12290</v>
      </c>
      <c r="D17" s="61">
        <v>0</v>
      </c>
      <c r="E17" s="61">
        <v>0</v>
      </c>
      <c r="F17" s="61">
        <v>-12290</v>
      </c>
      <c r="G17" s="61">
        <v>0</v>
      </c>
      <c r="H17" s="61">
        <v>0</v>
      </c>
      <c r="I17" s="61">
        <v>0</v>
      </c>
      <c r="J17" s="61">
        <v>0</v>
      </c>
      <c r="K17" s="61">
        <v>0</v>
      </c>
      <c r="L17" s="61">
        <v>108846</v>
      </c>
    </row>
    <row r="18" spans="1:12" s="10" customFormat="1" x14ac:dyDescent="0.25">
      <c r="A18" s="68">
        <v>110</v>
      </c>
      <c r="B18" s="78" t="s">
        <v>38</v>
      </c>
      <c r="C18" s="61">
        <v>14038</v>
      </c>
      <c r="D18" s="61">
        <v>0</v>
      </c>
      <c r="E18" s="61">
        <v>0</v>
      </c>
      <c r="F18" s="61">
        <v>-14038</v>
      </c>
      <c r="G18" s="61">
        <v>0</v>
      </c>
      <c r="H18" s="61">
        <v>0</v>
      </c>
      <c r="I18" s="61">
        <v>0</v>
      </c>
      <c r="J18" s="61">
        <v>0</v>
      </c>
      <c r="K18" s="61">
        <v>0</v>
      </c>
      <c r="L18" s="61">
        <v>124329</v>
      </c>
    </row>
    <row r="19" spans="1:12" s="10" customFormat="1" x14ac:dyDescent="0.25">
      <c r="A19" s="68">
        <v>111</v>
      </c>
      <c r="B19" s="78" t="s">
        <v>39</v>
      </c>
      <c r="C19" s="61">
        <v>133631</v>
      </c>
      <c r="D19" s="61">
        <v>0</v>
      </c>
      <c r="E19" s="61">
        <v>0</v>
      </c>
      <c r="F19" s="61">
        <v>-133631</v>
      </c>
      <c r="G19" s="61">
        <v>0</v>
      </c>
      <c r="H19" s="61">
        <v>0</v>
      </c>
      <c r="I19" s="61">
        <v>0</v>
      </c>
      <c r="J19" s="61">
        <v>0</v>
      </c>
      <c r="K19" s="61">
        <v>0</v>
      </c>
      <c r="L19" s="61">
        <v>1183473</v>
      </c>
    </row>
    <row r="20" spans="1:12" s="10" customFormat="1" x14ac:dyDescent="0.25">
      <c r="A20" s="68">
        <v>112</v>
      </c>
      <c r="B20" s="78" t="s">
        <v>40</v>
      </c>
      <c r="C20" s="61">
        <v>1245</v>
      </c>
      <c r="D20" s="61">
        <v>0</v>
      </c>
      <c r="E20" s="61">
        <v>0</v>
      </c>
      <c r="F20" s="61">
        <v>-1245</v>
      </c>
      <c r="G20" s="61">
        <v>0</v>
      </c>
      <c r="H20" s="61">
        <v>0</v>
      </c>
      <c r="I20" s="61">
        <v>0</v>
      </c>
      <c r="J20" s="61">
        <v>0</v>
      </c>
      <c r="K20" s="61">
        <v>0</v>
      </c>
      <c r="L20" s="61">
        <v>11028</v>
      </c>
    </row>
    <row r="21" spans="1:12" s="10" customFormat="1" x14ac:dyDescent="0.25">
      <c r="A21" s="68">
        <v>113</v>
      </c>
      <c r="B21" s="78" t="s">
        <v>41</v>
      </c>
      <c r="C21" s="61">
        <v>92731</v>
      </c>
      <c r="D21" s="61">
        <v>0</v>
      </c>
      <c r="E21" s="61">
        <v>0</v>
      </c>
      <c r="F21" s="61">
        <v>-92731</v>
      </c>
      <c r="G21" s="61">
        <v>0</v>
      </c>
      <c r="H21" s="61">
        <v>0</v>
      </c>
      <c r="I21" s="61">
        <v>0</v>
      </c>
      <c r="J21" s="61">
        <v>0</v>
      </c>
      <c r="K21" s="61">
        <v>0</v>
      </c>
      <c r="L21" s="61">
        <v>821253</v>
      </c>
    </row>
    <row r="22" spans="1:12" s="10" customFormat="1" x14ac:dyDescent="0.25">
      <c r="A22" s="68">
        <v>114</v>
      </c>
      <c r="B22" s="78" t="s">
        <v>42</v>
      </c>
      <c r="C22" s="61">
        <v>407345</v>
      </c>
      <c r="D22" s="61">
        <v>0</v>
      </c>
      <c r="E22" s="61">
        <v>0</v>
      </c>
      <c r="F22" s="61">
        <v>-407345</v>
      </c>
      <c r="G22" s="61">
        <v>0</v>
      </c>
      <c r="H22" s="61">
        <v>0</v>
      </c>
      <c r="I22" s="61">
        <v>0</v>
      </c>
      <c r="J22" s="61">
        <v>0</v>
      </c>
      <c r="K22" s="61">
        <v>0</v>
      </c>
      <c r="L22" s="61">
        <v>3607563</v>
      </c>
    </row>
    <row r="23" spans="1:12" s="10" customFormat="1" x14ac:dyDescent="0.25">
      <c r="A23" s="68">
        <v>115</v>
      </c>
      <c r="B23" s="78" t="s">
        <v>43</v>
      </c>
      <c r="C23" s="61">
        <v>269730</v>
      </c>
      <c r="D23" s="61">
        <v>0</v>
      </c>
      <c r="E23" s="61">
        <v>0</v>
      </c>
      <c r="F23" s="61">
        <v>-269730</v>
      </c>
      <c r="G23" s="61">
        <v>0</v>
      </c>
      <c r="H23" s="61">
        <v>0</v>
      </c>
      <c r="I23" s="61">
        <v>0</v>
      </c>
      <c r="J23" s="61">
        <v>0</v>
      </c>
      <c r="K23" s="61">
        <v>0</v>
      </c>
      <c r="L23" s="61">
        <v>2388801</v>
      </c>
    </row>
    <row r="24" spans="1:12" s="10" customFormat="1" x14ac:dyDescent="0.25">
      <c r="A24" s="68">
        <v>116</v>
      </c>
      <c r="B24" s="78" t="s">
        <v>44</v>
      </c>
      <c r="C24" s="61">
        <v>67612</v>
      </c>
      <c r="D24" s="61">
        <v>0</v>
      </c>
      <c r="E24" s="61">
        <v>0</v>
      </c>
      <c r="F24" s="61">
        <v>-67612</v>
      </c>
      <c r="G24" s="61">
        <v>0</v>
      </c>
      <c r="H24" s="61">
        <v>0</v>
      </c>
      <c r="I24" s="61">
        <v>0</v>
      </c>
      <c r="J24" s="61">
        <v>0</v>
      </c>
      <c r="K24" s="61">
        <v>0</v>
      </c>
      <c r="L24" s="61">
        <v>598791</v>
      </c>
    </row>
    <row r="25" spans="1:12" s="10" customFormat="1" x14ac:dyDescent="0.25">
      <c r="A25" s="68">
        <v>117</v>
      </c>
      <c r="B25" s="78" t="s">
        <v>45</v>
      </c>
      <c r="C25" s="61">
        <v>35698</v>
      </c>
      <c r="D25" s="61">
        <v>0</v>
      </c>
      <c r="E25" s="61">
        <v>0</v>
      </c>
      <c r="F25" s="61">
        <v>-35698</v>
      </c>
      <c r="G25" s="61">
        <v>0</v>
      </c>
      <c r="H25" s="61">
        <v>0</v>
      </c>
      <c r="I25" s="61">
        <v>0</v>
      </c>
      <c r="J25" s="61">
        <v>0</v>
      </c>
      <c r="K25" s="61">
        <v>0</v>
      </c>
      <c r="L25" s="61">
        <v>316147</v>
      </c>
    </row>
    <row r="26" spans="1:12" s="10" customFormat="1" x14ac:dyDescent="0.25">
      <c r="A26" s="68">
        <v>119</v>
      </c>
      <c r="B26" s="78" t="s">
        <v>46</v>
      </c>
      <c r="C26" s="61">
        <v>1487</v>
      </c>
      <c r="D26" s="61">
        <v>0</v>
      </c>
      <c r="E26" s="61">
        <v>0</v>
      </c>
      <c r="F26" s="61">
        <v>-1487</v>
      </c>
      <c r="G26" s="61">
        <v>0</v>
      </c>
      <c r="H26" s="61">
        <v>0</v>
      </c>
      <c r="I26" s="61">
        <v>0</v>
      </c>
      <c r="J26" s="61">
        <v>0</v>
      </c>
      <c r="K26" s="61">
        <v>0</v>
      </c>
      <c r="L26" s="61">
        <v>13172</v>
      </c>
    </row>
    <row r="27" spans="1:12" s="10" customFormat="1" x14ac:dyDescent="0.25">
      <c r="A27" s="68">
        <v>121</v>
      </c>
      <c r="B27" s="78" t="s">
        <v>47</v>
      </c>
      <c r="C27" s="61">
        <v>21477</v>
      </c>
      <c r="D27" s="61">
        <v>0</v>
      </c>
      <c r="E27" s="61">
        <v>0</v>
      </c>
      <c r="F27" s="61">
        <v>-21477</v>
      </c>
      <c r="G27" s="61">
        <v>0</v>
      </c>
      <c r="H27" s="61">
        <v>0</v>
      </c>
      <c r="I27" s="61">
        <v>0</v>
      </c>
      <c r="J27" s="61">
        <v>0</v>
      </c>
      <c r="K27" s="61">
        <v>0</v>
      </c>
      <c r="L27" s="61">
        <v>190202</v>
      </c>
    </row>
    <row r="28" spans="1:12" s="10" customFormat="1" x14ac:dyDescent="0.25">
      <c r="A28" s="68">
        <v>122</v>
      </c>
      <c r="B28" s="78" t="s">
        <v>48</v>
      </c>
      <c r="C28" s="61">
        <v>19797</v>
      </c>
      <c r="D28" s="61">
        <v>0</v>
      </c>
      <c r="E28" s="61">
        <v>0</v>
      </c>
      <c r="F28" s="61">
        <v>-19797</v>
      </c>
      <c r="G28" s="61">
        <v>0</v>
      </c>
      <c r="H28" s="61">
        <v>0</v>
      </c>
      <c r="I28" s="61">
        <v>0</v>
      </c>
      <c r="J28" s="61">
        <v>0</v>
      </c>
      <c r="K28" s="61">
        <v>0</v>
      </c>
      <c r="L28" s="61">
        <v>175328</v>
      </c>
    </row>
    <row r="29" spans="1:12" s="10" customFormat="1" x14ac:dyDescent="0.25">
      <c r="A29" s="68">
        <v>123</v>
      </c>
      <c r="B29" s="78" t="s">
        <v>49</v>
      </c>
      <c r="C29" s="61">
        <v>114008</v>
      </c>
      <c r="D29" s="61">
        <v>0</v>
      </c>
      <c r="E29" s="61">
        <v>0</v>
      </c>
      <c r="F29" s="61">
        <v>-114008</v>
      </c>
      <c r="G29" s="61">
        <v>0</v>
      </c>
      <c r="H29" s="61">
        <v>0</v>
      </c>
      <c r="I29" s="61">
        <v>0</v>
      </c>
      <c r="J29" s="61">
        <v>0</v>
      </c>
      <c r="K29" s="61">
        <v>0</v>
      </c>
      <c r="L29" s="61">
        <v>1009693</v>
      </c>
    </row>
    <row r="30" spans="1:12" s="10" customFormat="1" x14ac:dyDescent="0.25">
      <c r="A30" s="68">
        <v>124</v>
      </c>
      <c r="B30" s="78" t="s">
        <v>50</v>
      </c>
      <c r="C30" s="61">
        <v>0</v>
      </c>
      <c r="D30" s="61">
        <v>0</v>
      </c>
      <c r="E30" s="61">
        <v>0</v>
      </c>
      <c r="F30" s="61">
        <v>0</v>
      </c>
      <c r="G30" s="61">
        <v>0</v>
      </c>
      <c r="H30" s="61">
        <v>0</v>
      </c>
      <c r="I30" s="61">
        <v>0</v>
      </c>
      <c r="J30" s="61">
        <v>0</v>
      </c>
      <c r="K30" s="61">
        <v>0</v>
      </c>
      <c r="L30" s="61">
        <v>0</v>
      </c>
    </row>
    <row r="31" spans="1:12" s="10" customFormat="1" x14ac:dyDescent="0.25">
      <c r="A31" s="68">
        <v>125</v>
      </c>
      <c r="B31" s="78" t="s">
        <v>51</v>
      </c>
      <c r="C31" s="61">
        <v>48048</v>
      </c>
      <c r="D31" s="61">
        <v>0</v>
      </c>
      <c r="E31" s="61">
        <v>0</v>
      </c>
      <c r="F31" s="61">
        <v>-48048</v>
      </c>
      <c r="G31" s="61">
        <v>0</v>
      </c>
      <c r="H31" s="61">
        <v>0</v>
      </c>
      <c r="I31" s="61">
        <v>0</v>
      </c>
      <c r="J31" s="61">
        <v>0</v>
      </c>
      <c r="K31" s="61">
        <v>0</v>
      </c>
      <c r="L31" s="61">
        <v>425524</v>
      </c>
    </row>
    <row r="32" spans="1:12" s="10" customFormat="1" x14ac:dyDescent="0.25">
      <c r="A32" s="68">
        <v>126</v>
      </c>
      <c r="B32" s="78" t="s">
        <v>52</v>
      </c>
      <c r="C32" s="61">
        <v>0</v>
      </c>
      <c r="D32" s="61">
        <v>0</v>
      </c>
      <c r="E32" s="61">
        <v>0</v>
      </c>
      <c r="F32" s="61">
        <v>0</v>
      </c>
      <c r="G32" s="61">
        <v>0</v>
      </c>
      <c r="H32" s="61">
        <v>0</v>
      </c>
      <c r="I32" s="61">
        <v>0</v>
      </c>
      <c r="J32" s="61">
        <v>0</v>
      </c>
      <c r="K32" s="61">
        <v>0</v>
      </c>
      <c r="L32" s="61">
        <v>0</v>
      </c>
    </row>
    <row r="33" spans="1:12" s="10" customFormat="1" x14ac:dyDescent="0.25">
      <c r="A33" s="68">
        <v>127</v>
      </c>
      <c r="B33" s="78" t="s">
        <v>53</v>
      </c>
      <c r="C33" s="61">
        <v>69717</v>
      </c>
      <c r="D33" s="61">
        <v>0</v>
      </c>
      <c r="E33" s="61">
        <v>0</v>
      </c>
      <c r="F33" s="61">
        <v>-69717</v>
      </c>
      <c r="G33" s="61">
        <v>0</v>
      </c>
      <c r="H33" s="61">
        <v>0</v>
      </c>
      <c r="I33" s="61">
        <v>0</v>
      </c>
      <c r="J33" s="61">
        <v>0</v>
      </c>
      <c r="K33" s="61">
        <v>0</v>
      </c>
      <c r="L33" s="61">
        <v>617437</v>
      </c>
    </row>
    <row r="34" spans="1:12" s="10" customFormat="1" x14ac:dyDescent="0.25">
      <c r="A34" s="68">
        <v>128</v>
      </c>
      <c r="B34" s="78" t="s">
        <v>54</v>
      </c>
      <c r="C34" s="61">
        <v>89292</v>
      </c>
      <c r="D34" s="61">
        <v>0</v>
      </c>
      <c r="E34" s="61">
        <v>0</v>
      </c>
      <c r="F34" s="61">
        <v>-89292</v>
      </c>
      <c r="G34" s="61">
        <v>0</v>
      </c>
      <c r="H34" s="61">
        <v>0</v>
      </c>
      <c r="I34" s="61">
        <v>0</v>
      </c>
      <c r="J34" s="61">
        <v>0</v>
      </c>
      <c r="K34" s="61">
        <v>0</v>
      </c>
      <c r="L34" s="61">
        <v>790800</v>
      </c>
    </row>
    <row r="35" spans="1:12" s="10" customFormat="1" x14ac:dyDescent="0.25">
      <c r="A35" s="68">
        <v>129</v>
      </c>
      <c r="B35" s="78" t="s">
        <v>55</v>
      </c>
      <c r="C35" s="61">
        <v>44047</v>
      </c>
      <c r="D35" s="61">
        <v>0</v>
      </c>
      <c r="E35" s="61">
        <v>0</v>
      </c>
      <c r="F35" s="61">
        <v>-44047</v>
      </c>
      <c r="G35" s="61">
        <v>0</v>
      </c>
      <c r="H35" s="61">
        <v>0</v>
      </c>
      <c r="I35" s="61">
        <v>0</v>
      </c>
      <c r="J35" s="61">
        <v>0</v>
      </c>
      <c r="K35" s="61">
        <v>0</v>
      </c>
      <c r="L35" s="61">
        <v>390095</v>
      </c>
    </row>
    <row r="36" spans="1:12" s="10" customFormat="1" x14ac:dyDescent="0.25">
      <c r="A36" s="68">
        <v>131</v>
      </c>
      <c r="B36" s="78" t="s">
        <v>56</v>
      </c>
      <c r="C36" s="61">
        <v>0</v>
      </c>
      <c r="D36" s="61">
        <v>0</v>
      </c>
      <c r="E36" s="61">
        <v>0</v>
      </c>
      <c r="F36" s="61">
        <v>0</v>
      </c>
      <c r="G36" s="61">
        <v>0</v>
      </c>
      <c r="H36" s="61">
        <v>0</v>
      </c>
      <c r="I36" s="61">
        <v>0</v>
      </c>
      <c r="J36" s="61">
        <v>0</v>
      </c>
      <c r="K36" s="61">
        <v>0</v>
      </c>
      <c r="L36" s="61">
        <v>0</v>
      </c>
    </row>
    <row r="37" spans="1:12" s="10" customFormat="1" x14ac:dyDescent="0.25">
      <c r="A37" s="68">
        <v>132</v>
      </c>
      <c r="B37" s="78" t="s">
        <v>57</v>
      </c>
      <c r="C37" s="61">
        <v>26207</v>
      </c>
      <c r="D37" s="61">
        <v>0</v>
      </c>
      <c r="E37" s="61">
        <v>0</v>
      </c>
      <c r="F37" s="61">
        <v>-26207</v>
      </c>
      <c r="G37" s="61">
        <v>0</v>
      </c>
      <c r="H37" s="61">
        <v>0</v>
      </c>
      <c r="I37" s="61">
        <v>0</v>
      </c>
      <c r="J37" s="61">
        <v>0</v>
      </c>
      <c r="K37" s="61">
        <v>0</v>
      </c>
      <c r="L37" s="61">
        <v>232093</v>
      </c>
    </row>
    <row r="38" spans="1:12" s="10" customFormat="1" x14ac:dyDescent="0.25">
      <c r="A38" s="68">
        <v>133</v>
      </c>
      <c r="B38" s="78" t="s">
        <v>58</v>
      </c>
      <c r="C38" s="61">
        <v>48917</v>
      </c>
      <c r="D38" s="61">
        <v>0</v>
      </c>
      <c r="E38" s="61">
        <v>0</v>
      </c>
      <c r="F38" s="61">
        <v>-48917</v>
      </c>
      <c r="G38" s="61">
        <v>0</v>
      </c>
      <c r="H38" s="61">
        <v>0</v>
      </c>
      <c r="I38" s="61">
        <v>0</v>
      </c>
      <c r="J38" s="61">
        <v>0</v>
      </c>
      <c r="K38" s="61">
        <v>0</v>
      </c>
      <c r="L38" s="61">
        <v>433223</v>
      </c>
    </row>
    <row r="39" spans="1:12" s="10" customFormat="1" x14ac:dyDescent="0.25">
      <c r="A39" s="68">
        <v>135</v>
      </c>
      <c r="B39" s="78" t="s">
        <v>59</v>
      </c>
      <c r="C39" s="61">
        <v>0</v>
      </c>
      <c r="D39" s="61">
        <v>0</v>
      </c>
      <c r="E39" s="61">
        <v>0</v>
      </c>
      <c r="F39" s="61">
        <v>0</v>
      </c>
      <c r="G39" s="61">
        <v>0</v>
      </c>
      <c r="H39" s="61">
        <v>0</v>
      </c>
      <c r="I39" s="61">
        <v>0</v>
      </c>
      <c r="J39" s="61">
        <v>0</v>
      </c>
      <c r="K39" s="61">
        <v>0</v>
      </c>
      <c r="L39" s="61">
        <v>0</v>
      </c>
    </row>
    <row r="40" spans="1:12" s="10" customFormat="1" x14ac:dyDescent="0.25">
      <c r="A40" s="68">
        <v>136</v>
      </c>
      <c r="B40" s="78" t="s">
        <v>60</v>
      </c>
      <c r="C40" s="61">
        <v>109327</v>
      </c>
      <c r="D40" s="61">
        <v>0</v>
      </c>
      <c r="E40" s="61">
        <v>0</v>
      </c>
      <c r="F40" s="61">
        <v>-109327</v>
      </c>
      <c r="G40" s="61">
        <v>0</v>
      </c>
      <c r="H40" s="61">
        <v>0</v>
      </c>
      <c r="I40" s="61">
        <v>0</v>
      </c>
      <c r="J40" s="61">
        <v>0</v>
      </c>
      <c r="K40" s="61">
        <v>0</v>
      </c>
      <c r="L40" s="61">
        <v>968227</v>
      </c>
    </row>
    <row r="41" spans="1:12" s="10" customFormat="1" x14ac:dyDescent="0.25">
      <c r="A41" s="68">
        <v>137</v>
      </c>
      <c r="B41" s="78" t="s">
        <v>61</v>
      </c>
      <c r="C41" s="61">
        <v>0</v>
      </c>
      <c r="D41" s="61">
        <v>0</v>
      </c>
      <c r="E41" s="61">
        <v>0</v>
      </c>
      <c r="F41" s="61">
        <v>0</v>
      </c>
      <c r="G41" s="61">
        <v>0</v>
      </c>
      <c r="H41" s="61">
        <v>0</v>
      </c>
      <c r="I41" s="61">
        <v>0</v>
      </c>
      <c r="J41" s="61">
        <v>0</v>
      </c>
      <c r="K41" s="61">
        <v>0</v>
      </c>
      <c r="L41" s="61">
        <v>0</v>
      </c>
    </row>
    <row r="42" spans="1:12" s="10" customFormat="1" x14ac:dyDescent="0.25">
      <c r="A42" s="68">
        <v>138</v>
      </c>
      <c r="B42" s="78" t="s">
        <v>62</v>
      </c>
      <c r="C42" s="61">
        <v>0</v>
      </c>
      <c r="D42" s="61">
        <v>0</v>
      </c>
      <c r="E42" s="61">
        <v>0</v>
      </c>
      <c r="F42" s="61">
        <v>0</v>
      </c>
      <c r="G42" s="61">
        <v>0</v>
      </c>
      <c r="H42" s="61">
        <v>0</v>
      </c>
      <c r="I42" s="61">
        <v>0</v>
      </c>
      <c r="J42" s="61">
        <v>0</v>
      </c>
      <c r="K42" s="61">
        <v>0</v>
      </c>
      <c r="L42" s="61">
        <v>0</v>
      </c>
    </row>
    <row r="43" spans="1:12" s="10" customFormat="1" x14ac:dyDescent="0.25">
      <c r="A43" s="68">
        <v>140</v>
      </c>
      <c r="B43" s="78" t="s">
        <v>63</v>
      </c>
      <c r="C43" s="61">
        <v>67668</v>
      </c>
      <c r="D43" s="61">
        <v>0</v>
      </c>
      <c r="E43" s="61">
        <v>0</v>
      </c>
      <c r="F43" s="61">
        <v>-67668</v>
      </c>
      <c r="G43" s="61">
        <v>0</v>
      </c>
      <c r="H43" s="61">
        <v>0</v>
      </c>
      <c r="I43" s="61">
        <v>0</v>
      </c>
      <c r="J43" s="61">
        <v>0</v>
      </c>
      <c r="K43" s="61">
        <v>0</v>
      </c>
      <c r="L43" s="61">
        <v>599283</v>
      </c>
    </row>
    <row r="44" spans="1:12" s="10" customFormat="1" x14ac:dyDescent="0.25">
      <c r="A44" s="68">
        <v>141</v>
      </c>
      <c r="B44" s="78" t="s">
        <v>64</v>
      </c>
      <c r="C44" s="61">
        <v>202549</v>
      </c>
      <c r="D44" s="61">
        <v>0</v>
      </c>
      <c r="E44" s="61">
        <v>0</v>
      </c>
      <c r="F44" s="61">
        <v>-202549</v>
      </c>
      <c r="G44" s="61">
        <v>0</v>
      </c>
      <c r="H44" s="61">
        <v>0</v>
      </c>
      <c r="I44" s="61">
        <v>0</v>
      </c>
      <c r="J44" s="61">
        <v>0</v>
      </c>
      <c r="K44" s="61">
        <v>0</v>
      </c>
      <c r="L44" s="61">
        <v>1793831</v>
      </c>
    </row>
    <row r="45" spans="1:12" s="10" customFormat="1" x14ac:dyDescent="0.25">
      <c r="A45" s="68">
        <v>142</v>
      </c>
      <c r="B45" s="78" t="s">
        <v>65</v>
      </c>
      <c r="C45" s="61">
        <v>4119</v>
      </c>
      <c r="D45" s="61">
        <v>0</v>
      </c>
      <c r="E45" s="61">
        <v>0</v>
      </c>
      <c r="F45" s="61">
        <v>-4119</v>
      </c>
      <c r="G45" s="61">
        <v>0</v>
      </c>
      <c r="H45" s="61">
        <v>0</v>
      </c>
      <c r="I45" s="61">
        <v>0</v>
      </c>
      <c r="J45" s="61">
        <v>0</v>
      </c>
      <c r="K45" s="61">
        <v>0</v>
      </c>
      <c r="L45" s="61">
        <v>36485</v>
      </c>
    </row>
    <row r="46" spans="1:12" s="10" customFormat="1" x14ac:dyDescent="0.25">
      <c r="A46" s="68">
        <v>143</v>
      </c>
      <c r="B46" s="78" t="s">
        <v>66</v>
      </c>
      <c r="C46" s="61">
        <v>9650</v>
      </c>
      <c r="D46" s="61">
        <v>0</v>
      </c>
      <c r="E46" s="61">
        <v>0</v>
      </c>
      <c r="F46" s="61">
        <v>-9650</v>
      </c>
      <c r="G46" s="61">
        <v>0</v>
      </c>
      <c r="H46" s="61">
        <v>0</v>
      </c>
      <c r="I46" s="61">
        <v>0</v>
      </c>
      <c r="J46" s="61">
        <v>0</v>
      </c>
      <c r="K46" s="61">
        <v>0</v>
      </c>
      <c r="L46" s="61">
        <v>85466</v>
      </c>
    </row>
    <row r="47" spans="1:12" s="10" customFormat="1" x14ac:dyDescent="0.25">
      <c r="A47" s="68">
        <v>146</v>
      </c>
      <c r="B47" s="78" t="s">
        <v>67</v>
      </c>
      <c r="C47" s="61">
        <v>21708</v>
      </c>
      <c r="D47" s="61">
        <v>0</v>
      </c>
      <c r="E47" s="61">
        <v>0</v>
      </c>
      <c r="F47" s="61">
        <v>-21708</v>
      </c>
      <c r="G47" s="61">
        <v>0</v>
      </c>
      <c r="H47" s="61">
        <v>0</v>
      </c>
      <c r="I47" s="61">
        <v>0</v>
      </c>
      <c r="J47" s="61">
        <v>0</v>
      </c>
      <c r="K47" s="61">
        <v>0</v>
      </c>
      <c r="L47" s="61">
        <v>192249</v>
      </c>
    </row>
    <row r="48" spans="1:12" s="10" customFormat="1" x14ac:dyDescent="0.25">
      <c r="A48" s="68">
        <v>147</v>
      </c>
      <c r="B48" s="78" t="s">
        <v>68</v>
      </c>
      <c r="C48" s="61">
        <v>17315</v>
      </c>
      <c r="D48" s="61">
        <v>0</v>
      </c>
      <c r="E48" s="61">
        <v>0</v>
      </c>
      <c r="F48" s="61">
        <v>-17315</v>
      </c>
      <c r="G48" s="61">
        <v>0</v>
      </c>
      <c r="H48" s="61">
        <v>0</v>
      </c>
      <c r="I48" s="61">
        <v>0</v>
      </c>
      <c r="J48" s="61">
        <v>0</v>
      </c>
      <c r="K48" s="61">
        <v>0</v>
      </c>
      <c r="L48" s="61">
        <v>153344</v>
      </c>
    </row>
    <row r="49" spans="1:12" s="10" customFormat="1" x14ac:dyDescent="0.25">
      <c r="A49" s="68">
        <v>148</v>
      </c>
      <c r="B49" s="78" t="s">
        <v>69</v>
      </c>
      <c r="C49" s="61">
        <v>3782</v>
      </c>
      <c r="D49" s="61">
        <v>0</v>
      </c>
      <c r="E49" s="61">
        <v>0</v>
      </c>
      <c r="F49" s="61">
        <v>-3782</v>
      </c>
      <c r="G49" s="61">
        <v>0</v>
      </c>
      <c r="H49" s="61">
        <v>0</v>
      </c>
      <c r="I49" s="61">
        <v>0</v>
      </c>
      <c r="J49" s="61">
        <v>0</v>
      </c>
      <c r="K49" s="61">
        <v>0</v>
      </c>
      <c r="L49" s="61">
        <v>33498</v>
      </c>
    </row>
    <row r="50" spans="1:12" s="10" customFormat="1" x14ac:dyDescent="0.25">
      <c r="A50" s="68">
        <v>149</v>
      </c>
      <c r="B50" s="78" t="s">
        <v>70</v>
      </c>
      <c r="C50" s="61">
        <v>0</v>
      </c>
      <c r="D50" s="61">
        <v>0</v>
      </c>
      <c r="E50" s="61">
        <v>0</v>
      </c>
      <c r="F50" s="61">
        <v>0</v>
      </c>
      <c r="G50" s="61">
        <v>0</v>
      </c>
      <c r="H50" s="61">
        <v>0</v>
      </c>
      <c r="I50" s="61">
        <v>0</v>
      </c>
      <c r="J50" s="61">
        <v>0</v>
      </c>
      <c r="K50" s="61">
        <v>0</v>
      </c>
      <c r="L50" s="61">
        <v>0</v>
      </c>
    </row>
    <row r="51" spans="1:12" s="10" customFormat="1" x14ac:dyDescent="0.25">
      <c r="A51" s="68">
        <v>150</v>
      </c>
      <c r="B51" s="78" t="s">
        <v>71</v>
      </c>
      <c r="C51" s="61">
        <v>0</v>
      </c>
      <c r="D51" s="61">
        <v>0</v>
      </c>
      <c r="E51" s="61">
        <v>0</v>
      </c>
      <c r="F51" s="61">
        <v>0</v>
      </c>
      <c r="G51" s="61">
        <v>0</v>
      </c>
      <c r="H51" s="61">
        <v>0</v>
      </c>
      <c r="I51" s="61">
        <v>0</v>
      </c>
      <c r="J51" s="61">
        <v>0</v>
      </c>
      <c r="K51" s="61">
        <v>0</v>
      </c>
      <c r="L51" s="61">
        <v>0</v>
      </c>
    </row>
    <row r="52" spans="1:12" s="10" customFormat="1" x14ac:dyDescent="0.25">
      <c r="A52" s="68">
        <v>151</v>
      </c>
      <c r="B52" s="78" t="s">
        <v>72</v>
      </c>
      <c r="C52" s="61">
        <v>64195</v>
      </c>
      <c r="D52" s="61">
        <v>0</v>
      </c>
      <c r="E52" s="61">
        <v>0</v>
      </c>
      <c r="F52" s="61">
        <v>-64195</v>
      </c>
      <c r="G52" s="61">
        <v>0</v>
      </c>
      <c r="H52" s="61">
        <v>0</v>
      </c>
      <c r="I52" s="61">
        <v>0</v>
      </c>
      <c r="J52" s="61">
        <v>0</v>
      </c>
      <c r="K52" s="61">
        <v>0</v>
      </c>
      <c r="L52" s="61">
        <v>568530</v>
      </c>
    </row>
    <row r="53" spans="1:12" s="10" customFormat="1" x14ac:dyDescent="0.25">
      <c r="A53" s="68">
        <v>152</v>
      </c>
      <c r="B53" s="78" t="s">
        <v>73</v>
      </c>
      <c r="C53" s="61">
        <v>47874</v>
      </c>
      <c r="D53" s="61">
        <v>0</v>
      </c>
      <c r="E53" s="61">
        <v>0</v>
      </c>
      <c r="F53" s="61">
        <v>-47874</v>
      </c>
      <c r="G53" s="61">
        <v>0</v>
      </c>
      <c r="H53" s="61">
        <v>0</v>
      </c>
      <c r="I53" s="61">
        <v>0</v>
      </c>
      <c r="J53" s="61">
        <v>0</v>
      </c>
      <c r="K53" s="61">
        <v>0</v>
      </c>
      <c r="L53" s="61">
        <v>423982</v>
      </c>
    </row>
    <row r="54" spans="1:12" s="10" customFormat="1" x14ac:dyDescent="0.25">
      <c r="A54" s="68">
        <v>154</v>
      </c>
      <c r="B54" s="78" t="s">
        <v>74</v>
      </c>
      <c r="C54" s="61">
        <v>768824</v>
      </c>
      <c r="D54" s="61">
        <v>0</v>
      </c>
      <c r="E54" s="61">
        <v>0</v>
      </c>
      <c r="F54" s="61">
        <v>-768824</v>
      </c>
      <c r="G54" s="61">
        <v>0</v>
      </c>
      <c r="H54" s="61">
        <v>0</v>
      </c>
      <c r="I54" s="61">
        <v>0</v>
      </c>
      <c r="J54" s="61">
        <v>0</v>
      </c>
      <c r="K54" s="61">
        <v>0</v>
      </c>
      <c r="L54" s="61">
        <v>6808926</v>
      </c>
    </row>
    <row r="55" spans="1:12" s="10" customFormat="1" x14ac:dyDescent="0.25">
      <c r="A55" s="68">
        <v>156</v>
      </c>
      <c r="B55" s="78" t="s">
        <v>75</v>
      </c>
      <c r="C55" s="61">
        <v>1315658</v>
      </c>
      <c r="D55" s="61">
        <v>0</v>
      </c>
      <c r="E55" s="61">
        <v>0</v>
      </c>
      <c r="F55" s="61">
        <v>-1315658</v>
      </c>
      <c r="G55" s="61">
        <v>0</v>
      </c>
      <c r="H55" s="61">
        <v>0</v>
      </c>
      <c r="I55" s="61">
        <v>0</v>
      </c>
      <c r="J55" s="61">
        <v>0</v>
      </c>
      <c r="K55" s="61">
        <v>0</v>
      </c>
      <c r="L55" s="61">
        <v>11651836</v>
      </c>
    </row>
    <row r="56" spans="1:12" s="10" customFormat="1" x14ac:dyDescent="0.25">
      <c r="A56" s="68">
        <v>157</v>
      </c>
      <c r="B56" s="78" t="s">
        <v>76</v>
      </c>
      <c r="C56" s="61">
        <v>6481</v>
      </c>
      <c r="D56" s="61">
        <v>0</v>
      </c>
      <c r="E56" s="61">
        <v>0</v>
      </c>
      <c r="F56" s="61">
        <v>-6481</v>
      </c>
      <c r="G56" s="61">
        <v>0</v>
      </c>
      <c r="H56" s="61">
        <v>0</v>
      </c>
      <c r="I56" s="61">
        <v>0</v>
      </c>
      <c r="J56" s="61">
        <v>0</v>
      </c>
      <c r="K56" s="61">
        <v>0</v>
      </c>
      <c r="L56" s="61">
        <v>57401</v>
      </c>
    </row>
    <row r="57" spans="1:12" s="10" customFormat="1" x14ac:dyDescent="0.25">
      <c r="A57" s="68">
        <v>158</v>
      </c>
      <c r="B57" s="78" t="s">
        <v>425</v>
      </c>
      <c r="C57" s="61">
        <v>0</v>
      </c>
      <c r="D57" s="61">
        <v>0</v>
      </c>
      <c r="E57" s="61">
        <v>0</v>
      </c>
      <c r="F57" s="61">
        <v>0</v>
      </c>
      <c r="G57" s="61">
        <v>0</v>
      </c>
      <c r="H57" s="61">
        <v>0</v>
      </c>
      <c r="I57" s="61">
        <v>0</v>
      </c>
      <c r="J57" s="61">
        <v>0</v>
      </c>
      <c r="K57" s="61">
        <v>0</v>
      </c>
      <c r="L57" s="61">
        <v>0</v>
      </c>
    </row>
    <row r="58" spans="1:12" s="10" customFormat="1" x14ac:dyDescent="0.25">
      <c r="A58" s="68">
        <v>160</v>
      </c>
      <c r="B58" s="78" t="s">
        <v>77</v>
      </c>
      <c r="C58" s="61">
        <v>3557</v>
      </c>
      <c r="D58" s="61">
        <v>0</v>
      </c>
      <c r="E58" s="61">
        <v>0</v>
      </c>
      <c r="F58" s="61">
        <v>-3557</v>
      </c>
      <c r="G58" s="61">
        <v>0</v>
      </c>
      <c r="H58" s="61">
        <v>0</v>
      </c>
      <c r="I58" s="61">
        <v>0</v>
      </c>
      <c r="J58" s="61">
        <v>0</v>
      </c>
      <c r="K58" s="61">
        <v>0</v>
      </c>
      <c r="L58" s="61">
        <v>31499</v>
      </c>
    </row>
    <row r="59" spans="1:12" s="10" customFormat="1" x14ac:dyDescent="0.25">
      <c r="A59" s="68">
        <v>161</v>
      </c>
      <c r="B59" s="78" t="s">
        <v>78</v>
      </c>
      <c r="C59" s="61">
        <v>333885</v>
      </c>
      <c r="D59" s="61">
        <v>0</v>
      </c>
      <c r="E59" s="61">
        <v>0</v>
      </c>
      <c r="F59" s="61">
        <v>-333885</v>
      </c>
      <c r="G59" s="61">
        <v>0</v>
      </c>
      <c r="H59" s="61">
        <v>0</v>
      </c>
      <c r="I59" s="61">
        <v>0</v>
      </c>
      <c r="J59" s="61">
        <v>0</v>
      </c>
      <c r="K59" s="61">
        <v>0</v>
      </c>
      <c r="L59" s="61">
        <v>2956975</v>
      </c>
    </row>
    <row r="60" spans="1:12" s="10" customFormat="1" x14ac:dyDescent="0.25">
      <c r="A60" s="68">
        <v>162</v>
      </c>
      <c r="B60" s="78" t="s">
        <v>79</v>
      </c>
      <c r="C60" s="61">
        <v>740</v>
      </c>
      <c r="D60" s="61">
        <v>0</v>
      </c>
      <c r="E60" s="61">
        <v>0</v>
      </c>
      <c r="F60" s="61">
        <v>-740</v>
      </c>
      <c r="G60" s="61">
        <v>0</v>
      </c>
      <c r="H60" s="61">
        <v>0</v>
      </c>
      <c r="I60" s="61">
        <v>0</v>
      </c>
      <c r="J60" s="61">
        <v>0</v>
      </c>
      <c r="K60" s="61">
        <v>0</v>
      </c>
      <c r="L60" s="61">
        <v>6558</v>
      </c>
    </row>
    <row r="61" spans="1:12" s="10" customFormat="1" x14ac:dyDescent="0.25">
      <c r="A61" s="68">
        <v>163</v>
      </c>
      <c r="B61" s="78" t="s">
        <v>80</v>
      </c>
      <c r="C61" s="61">
        <v>0</v>
      </c>
      <c r="D61" s="61">
        <v>0</v>
      </c>
      <c r="E61" s="61">
        <v>0</v>
      </c>
      <c r="F61" s="61">
        <v>0</v>
      </c>
      <c r="G61" s="61">
        <v>0</v>
      </c>
      <c r="H61" s="61">
        <v>0</v>
      </c>
      <c r="I61" s="61">
        <v>0</v>
      </c>
      <c r="J61" s="61">
        <v>0</v>
      </c>
      <c r="K61" s="61">
        <v>0</v>
      </c>
      <c r="L61" s="61">
        <v>0</v>
      </c>
    </row>
    <row r="62" spans="1:12" s="10" customFormat="1" x14ac:dyDescent="0.25">
      <c r="A62" s="68">
        <v>164</v>
      </c>
      <c r="B62" s="78" t="s">
        <v>81</v>
      </c>
      <c r="C62" s="61">
        <v>3190</v>
      </c>
      <c r="D62" s="61">
        <v>0</v>
      </c>
      <c r="E62" s="61">
        <v>0</v>
      </c>
      <c r="F62" s="61">
        <v>-3190</v>
      </c>
      <c r="G62" s="61">
        <v>0</v>
      </c>
      <c r="H62" s="61">
        <v>0</v>
      </c>
      <c r="I62" s="61">
        <v>0</v>
      </c>
      <c r="J62" s="61">
        <v>0</v>
      </c>
      <c r="K62" s="61">
        <v>0</v>
      </c>
      <c r="L62" s="61">
        <v>28248</v>
      </c>
    </row>
    <row r="63" spans="1:12" s="10" customFormat="1" x14ac:dyDescent="0.25">
      <c r="A63" s="68">
        <v>165</v>
      </c>
      <c r="B63" s="78" t="s">
        <v>82</v>
      </c>
      <c r="C63" s="61">
        <v>60706</v>
      </c>
      <c r="D63" s="61">
        <v>0</v>
      </c>
      <c r="E63" s="61">
        <v>0</v>
      </c>
      <c r="F63" s="61">
        <v>-60706</v>
      </c>
      <c r="G63" s="61">
        <v>0</v>
      </c>
      <c r="H63" s="61">
        <v>0</v>
      </c>
      <c r="I63" s="61">
        <v>0</v>
      </c>
      <c r="J63" s="61">
        <v>0</v>
      </c>
      <c r="K63" s="61">
        <v>0</v>
      </c>
      <c r="L63" s="61">
        <v>537633</v>
      </c>
    </row>
    <row r="64" spans="1:12" s="10" customFormat="1" x14ac:dyDescent="0.25">
      <c r="A64" s="68">
        <v>166</v>
      </c>
      <c r="B64" s="78" t="s">
        <v>83</v>
      </c>
      <c r="C64" s="61">
        <v>10326</v>
      </c>
      <c r="D64" s="61">
        <v>0</v>
      </c>
      <c r="E64" s="61">
        <v>0</v>
      </c>
      <c r="F64" s="61">
        <v>-10326</v>
      </c>
      <c r="G64" s="61">
        <v>0</v>
      </c>
      <c r="H64" s="61">
        <v>0</v>
      </c>
      <c r="I64" s="61">
        <v>0</v>
      </c>
      <c r="J64" s="61">
        <v>0</v>
      </c>
      <c r="K64" s="61">
        <v>0</v>
      </c>
      <c r="L64" s="61">
        <v>91451</v>
      </c>
    </row>
    <row r="65" spans="1:12" s="10" customFormat="1" x14ac:dyDescent="0.25">
      <c r="A65" s="68">
        <v>169</v>
      </c>
      <c r="B65" s="78" t="s">
        <v>84</v>
      </c>
      <c r="C65" s="61">
        <v>0</v>
      </c>
      <c r="D65" s="61">
        <v>0</v>
      </c>
      <c r="E65" s="61">
        <v>0</v>
      </c>
      <c r="F65" s="61">
        <v>0</v>
      </c>
      <c r="G65" s="61">
        <v>0</v>
      </c>
      <c r="H65" s="61">
        <v>0</v>
      </c>
      <c r="I65" s="61">
        <v>0</v>
      </c>
      <c r="J65" s="61">
        <v>0</v>
      </c>
      <c r="K65" s="61">
        <v>0</v>
      </c>
      <c r="L65" s="61">
        <v>0</v>
      </c>
    </row>
    <row r="66" spans="1:12" s="10" customFormat="1" x14ac:dyDescent="0.25">
      <c r="A66" s="68">
        <v>170</v>
      </c>
      <c r="B66" s="78" t="s">
        <v>85</v>
      </c>
      <c r="C66" s="61">
        <v>0</v>
      </c>
      <c r="D66" s="61">
        <v>0</v>
      </c>
      <c r="E66" s="61">
        <v>0</v>
      </c>
      <c r="F66" s="61">
        <v>0</v>
      </c>
      <c r="G66" s="61">
        <v>0</v>
      </c>
      <c r="H66" s="61">
        <v>0</v>
      </c>
      <c r="I66" s="61">
        <v>0</v>
      </c>
      <c r="J66" s="61">
        <v>0</v>
      </c>
      <c r="K66" s="61">
        <v>0</v>
      </c>
      <c r="L66" s="61">
        <v>0</v>
      </c>
    </row>
    <row r="67" spans="1:12" s="10" customFormat="1" x14ac:dyDescent="0.25">
      <c r="A67" s="68">
        <v>171</v>
      </c>
      <c r="B67" s="78" t="s">
        <v>86</v>
      </c>
      <c r="C67" s="61">
        <v>303110</v>
      </c>
      <c r="D67" s="61">
        <v>0</v>
      </c>
      <c r="E67" s="61">
        <v>0</v>
      </c>
      <c r="F67" s="61">
        <v>-303110</v>
      </c>
      <c r="G67" s="61">
        <v>0</v>
      </c>
      <c r="H67" s="61">
        <v>0</v>
      </c>
      <c r="I67" s="61">
        <v>0</v>
      </c>
      <c r="J67" s="61">
        <v>0</v>
      </c>
      <c r="K67" s="61">
        <v>0</v>
      </c>
      <c r="L67" s="61">
        <v>2684422</v>
      </c>
    </row>
    <row r="68" spans="1:12" s="10" customFormat="1" x14ac:dyDescent="0.25">
      <c r="A68" s="68">
        <v>172</v>
      </c>
      <c r="B68" s="78" t="s">
        <v>87</v>
      </c>
      <c r="C68" s="61">
        <v>162171</v>
      </c>
      <c r="D68" s="61">
        <v>0</v>
      </c>
      <c r="E68" s="61">
        <v>0</v>
      </c>
      <c r="F68" s="61">
        <v>-162171</v>
      </c>
      <c r="G68" s="61">
        <v>0</v>
      </c>
      <c r="H68" s="61">
        <v>0</v>
      </c>
      <c r="I68" s="61">
        <v>0</v>
      </c>
      <c r="J68" s="61">
        <v>0</v>
      </c>
      <c r="K68" s="61">
        <v>0</v>
      </c>
      <c r="L68" s="61">
        <v>1436230</v>
      </c>
    </row>
    <row r="69" spans="1:12" s="10" customFormat="1" x14ac:dyDescent="0.25">
      <c r="A69" s="68">
        <v>173</v>
      </c>
      <c r="B69" s="78" t="s">
        <v>88</v>
      </c>
      <c r="C69" s="61">
        <v>0</v>
      </c>
      <c r="D69" s="61">
        <v>0</v>
      </c>
      <c r="E69" s="61">
        <v>0</v>
      </c>
      <c r="F69" s="61">
        <v>0</v>
      </c>
      <c r="G69" s="61">
        <v>0</v>
      </c>
      <c r="H69" s="61">
        <v>0</v>
      </c>
      <c r="I69" s="61">
        <v>0</v>
      </c>
      <c r="J69" s="61">
        <v>0</v>
      </c>
      <c r="K69" s="61">
        <v>0</v>
      </c>
      <c r="L69" s="61">
        <v>0</v>
      </c>
    </row>
    <row r="70" spans="1:12" s="10" customFormat="1" x14ac:dyDescent="0.25">
      <c r="A70" s="68">
        <v>174</v>
      </c>
      <c r="B70" s="78" t="s">
        <v>89</v>
      </c>
      <c r="C70" s="61">
        <v>66404</v>
      </c>
      <c r="D70" s="61">
        <v>0</v>
      </c>
      <c r="E70" s="61">
        <v>0</v>
      </c>
      <c r="F70" s="61">
        <v>-66404</v>
      </c>
      <c r="G70" s="61">
        <v>0</v>
      </c>
      <c r="H70" s="61">
        <v>0</v>
      </c>
      <c r="I70" s="61">
        <v>0</v>
      </c>
      <c r="J70" s="61">
        <v>0</v>
      </c>
      <c r="K70" s="61">
        <v>0</v>
      </c>
      <c r="L70" s="61">
        <v>588095</v>
      </c>
    </row>
    <row r="71" spans="1:12" s="10" customFormat="1" x14ac:dyDescent="0.25">
      <c r="A71" s="68">
        <v>175</v>
      </c>
      <c r="B71" s="78" t="s">
        <v>90</v>
      </c>
      <c r="C71" s="61">
        <v>0</v>
      </c>
      <c r="D71" s="61">
        <v>0</v>
      </c>
      <c r="E71" s="61">
        <v>0</v>
      </c>
      <c r="F71" s="61">
        <v>0</v>
      </c>
      <c r="G71" s="61">
        <v>0</v>
      </c>
      <c r="H71" s="61">
        <v>0</v>
      </c>
      <c r="I71" s="61">
        <v>0</v>
      </c>
      <c r="J71" s="61">
        <v>0</v>
      </c>
      <c r="K71" s="61">
        <v>0</v>
      </c>
      <c r="L71" s="61">
        <v>0</v>
      </c>
    </row>
    <row r="72" spans="1:12" s="10" customFormat="1" x14ac:dyDescent="0.25">
      <c r="A72" s="68">
        <v>180</v>
      </c>
      <c r="B72" s="78" t="s">
        <v>91</v>
      </c>
      <c r="C72" s="61">
        <v>8109</v>
      </c>
      <c r="D72" s="61">
        <v>0</v>
      </c>
      <c r="E72" s="61">
        <v>0</v>
      </c>
      <c r="F72" s="61">
        <v>-8109</v>
      </c>
      <c r="G72" s="61">
        <v>0</v>
      </c>
      <c r="H72" s="61">
        <v>0</v>
      </c>
      <c r="I72" s="61">
        <v>0</v>
      </c>
      <c r="J72" s="61">
        <v>0</v>
      </c>
      <c r="K72" s="61">
        <v>0</v>
      </c>
      <c r="L72" s="61">
        <v>71814</v>
      </c>
    </row>
    <row r="73" spans="1:12" s="10" customFormat="1" x14ac:dyDescent="0.25">
      <c r="A73" s="68">
        <v>181</v>
      </c>
      <c r="B73" s="78" t="s">
        <v>92</v>
      </c>
      <c r="C73" s="61">
        <v>64289</v>
      </c>
      <c r="D73" s="61">
        <v>0</v>
      </c>
      <c r="E73" s="61">
        <v>0</v>
      </c>
      <c r="F73" s="61">
        <v>-64289</v>
      </c>
      <c r="G73" s="61">
        <v>0</v>
      </c>
      <c r="H73" s="61">
        <v>0</v>
      </c>
      <c r="I73" s="61">
        <v>0</v>
      </c>
      <c r="J73" s="61">
        <v>0</v>
      </c>
      <c r="K73" s="61">
        <v>0</v>
      </c>
      <c r="L73" s="61">
        <v>569362</v>
      </c>
    </row>
    <row r="74" spans="1:12" s="10" customFormat="1" x14ac:dyDescent="0.25">
      <c r="A74" s="68">
        <v>182</v>
      </c>
      <c r="B74" s="78" t="s">
        <v>93</v>
      </c>
      <c r="C74" s="61">
        <v>346847</v>
      </c>
      <c r="D74" s="61">
        <v>0</v>
      </c>
      <c r="E74" s="61">
        <v>0</v>
      </c>
      <c r="F74" s="61">
        <v>-346847</v>
      </c>
      <c r="G74" s="61">
        <v>0</v>
      </c>
      <c r="H74" s="61">
        <v>0</v>
      </c>
      <c r="I74" s="61">
        <v>0</v>
      </c>
      <c r="J74" s="61">
        <v>0</v>
      </c>
      <c r="K74" s="61">
        <v>0</v>
      </c>
      <c r="L74" s="61">
        <v>3071779</v>
      </c>
    </row>
    <row r="75" spans="1:12" s="10" customFormat="1" x14ac:dyDescent="0.25">
      <c r="A75" s="68">
        <v>183</v>
      </c>
      <c r="B75" s="78" t="s">
        <v>94</v>
      </c>
      <c r="C75" s="61">
        <v>1471</v>
      </c>
      <c r="D75" s="61">
        <v>0</v>
      </c>
      <c r="E75" s="61">
        <v>0</v>
      </c>
      <c r="F75" s="61">
        <v>-1471</v>
      </c>
      <c r="G75" s="61">
        <v>0</v>
      </c>
      <c r="H75" s="61">
        <v>0</v>
      </c>
      <c r="I75" s="61">
        <v>0</v>
      </c>
      <c r="J75" s="61">
        <v>0</v>
      </c>
      <c r="K75" s="61">
        <v>0</v>
      </c>
      <c r="L75" s="61">
        <v>13027</v>
      </c>
    </row>
    <row r="76" spans="1:12" s="10" customFormat="1" x14ac:dyDescent="0.25">
      <c r="A76" s="68">
        <v>184</v>
      </c>
      <c r="B76" s="78" t="s">
        <v>95</v>
      </c>
      <c r="C76" s="61">
        <v>0</v>
      </c>
      <c r="D76" s="61">
        <v>0</v>
      </c>
      <c r="E76" s="61">
        <v>0</v>
      </c>
      <c r="F76" s="61">
        <v>0</v>
      </c>
      <c r="G76" s="61">
        <v>0</v>
      </c>
      <c r="H76" s="61">
        <v>0</v>
      </c>
      <c r="I76" s="61">
        <v>0</v>
      </c>
      <c r="J76" s="61">
        <v>0</v>
      </c>
      <c r="K76" s="61">
        <v>0</v>
      </c>
      <c r="L76" s="61">
        <v>0</v>
      </c>
    </row>
    <row r="77" spans="1:12" s="10" customFormat="1" x14ac:dyDescent="0.25">
      <c r="A77" s="68">
        <v>185</v>
      </c>
      <c r="B77" s="78" t="s">
        <v>96</v>
      </c>
      <c r="C77" s="61">
        <v>2274</v>
      </c>
      <c r="D77" s="61">
        <v>0</v>
      </c>
      <c r="E77" s="61">
        <v>0</v>
      </c>
      <c r="F77" s="61">
        <v>-2274</v>
      </c>
      <c r="G77" s="61">
        <v>0</v>
      </c>
      <c r="H77" s="61">
        <v>0</v>
      </c>
      <c r="I77" s="61">
        <v>0</v>
      </c>
      <c r="J77" s="61">
        <v>0</v>
      </c>
      <c r="K77" s="61">
        <v>0</v>
      </c>
      <c r="L77" s="61">
        <v>20137</v>
      </c>
    </row>
    <row r="78" spans="1:12" s="10" customFormat="1" x14ac:dyDescent="0.25">
      <c r="A78" s="68">
        <v>186</v>
      </c>
      <c r="B78" s="78" t="s">
        <v>97</v>
      </c>
      <c r="C78" s="61">
        <v>2351</v>
      </c>
      <c r="D78" s="61">
        <v>0</v>
      </c>
      <c r="E78" s="61">
        <v>0</v>
      </c>
      <c r="F78" s="61">
        <v>-2351</v>
      </c>
      <c r="G78" s="61">
        <v>0</v>
      </c>
      <c r="H78" s="61">
        <v>0</v>
      </c>
      <c r="I78" s="61">
        <v>0</v>
      </c>
      <c r="J78" s="61">
        <v>0</v>
      </c>
      <c r="K78" s="61">
        <v>0</v>
      </c>
      <c r="L78" s="61">
        <v>20820</v>
      </c>
    </row>
    <row r="79" spans="1:12" s="10" customFormat="1" x14ac:dyDescent="0.25">
      <c r="A79" s="68">
        <v>187</v>
      </c>
      <c r="B79" s="78" t="s">
        <v>98</v>
      </c>
      <c r="C79" s="61">
        <v>1642</v>
      </c>
      <c r="D79" s="61">
        <v>0</v>
      </c>
      <c r="E79" s="61">
        <v>0</v>
      </c>
      <c r="F79" s="61">
        <v>-1642</v>
      </c>
      <c r="G79" s="61">
        <v>0</v>
      </c>
      <c r="H79" s="61">
        <v>0</v>
      </c>
      <c r="I79" s="61">
        <v>0</v>
      </c>
      <c r="J79" s="61">
        <v>0</v>
      </c>
      <c r="K79" s="61">
        <v>0</v>
      </c>
      <c r="L79" s="61">
        <v>14547</v>
      </c>
    </row>
    <row r="80" spans="1:12" s="10" customFormat="1" x14ac:dyDescent="0.25">
      <c r="A80" s="68">
        <v>188</v>
      </c>
      <c r="B80" s="78" t="s">
        <v>99</v>
      </c>
      <c r="C80" s="61">
        <v>2210</v>
      </c>
      <c r="D80" s="61">
        <v>0</v>
      </c>
      <c r="E80" s="61">
        <v>0</v>
      </c>
      <c r="F80" s="61">
        <v>-2210</v>
      </c>
      <c r="G80" s="61">
        <v>0</v>
      </c>
      <c r="H80" s="61">
        <v>0</v>
      </c>
      <c r="I80" s="61">
        <v>0</v>
      </c>
      <c r="J80" s="61">
        <v>0</v>
      </c>
      <c r="K80" s="61">
        <v>0</v>
      </c>
      <c r="L80" s="61">
        <v>19577</v>
      </c>
    </row>
    <row r="81" spans="1:12" s="10" customFormat="1" x14ac:dyDescent="0.25">
      <c r="A81" s="68">
        <v>190</v>
      </c>
      <c r="B81" s="78" t="s">
        <v>100</v>
      </c>
      <c r="C81" s="61">
        <v>2221</v>
      </c>
      <c r="D81" s="61">
        <v>0</v>
      </c>
      <c r="E81" s="61">
        <v>0</v>
      </c>
      <c r="F81" s="61">
        <v>-2221</v>
      </c>
      <c r="G81" s="61">
        <v>0</v>
      </c>
      <c r="H81" s="61">
        <v>0</v>
      </c>
      <c r="I81" s="61">
        <v>0</v>
      </c>
      <c r="J81" s="61">
        <v>0</v>
      </c>
      <c r="K81" s="61">
        <v>0</v>
      </c>
      <c r="L81" s="61">
        <v>19667</v>
      </c>
    </row>
    <row r="82" spans="1:12" s="10" customFormat="1" x14ac:dyDescent="0.25">
      <c r="A82" s="68">
        <v>191</v>
      </c>
      <c r="B82" s="78" t="s">
        <v>101</v>
      </c>
      <c r="C82" s="61">
        <v>115745</v>
      </c>
      <c r="D82" s="61">
        <v>0</v>
      </c>
      <c r="E82" s="61">
        <v>0</v>
      </c>
      <c r="F82" s="61">
        <v>-115745</v>
      </c>
      <c r="G82" s="61">
        <v>0</v>
      </c>
      <c r="H82" s="61">
        <v>0</v>
      </c>
      <c r="I82" s="61">
        <v>0</v>
      </c>
      <c r="J82" s="61">
        <v>0</v>
      </c>
      <c r="K82" s="61">
        <v>0</v>
      </c>
      <c r="L82" s="61">
        <v>1025074</v>
      </c>
    </row>
    <row r="83" spans="1:12" s="10" customFormat="1" x14ac:dyDescent="0.25">
      <c r="A83" s="68">
        <v>192</v>
      </c>
      <c r="B83" s="78" t="s">
        <v>102</v>
      </c>
      <c r="C83" s="61">
        <v>3209</v>
      </c>
      <c r="D83" s="61">
        <v>0</v>
      </c>
      <c r="E83" s="61">
        <v>0</v>
      </c>
      <c r="F83" s="61">
        <v>-3209</v>
      </c>
      <c r="G83" s="61">
        <v>0</v>
      </c>
      <c r="H83" s="61">
        <v>0</v>
      </c>
      <c r="I83" s="61">
        <v>0</v>
      </c>
      <c r="J83" s="61">
        <v>0</v>
      </c>
      <c r="K83" s="61">
        <v>0</v>
      </c>
      <c r="L83" s="61">
        <v>28425</v>
      </c>
    </row>
    <row r="84" spans="1:12" s="10" customFormat="1" x14ac:dyDescent="0.25">
      <c r="A84" s="68">
        <v>193</v>
      </c>
      <c r="B84" s="78" t="s">
        <v>103</v>
      </c>
      <c r="C84" s="61">
        <v>1187</v>
      </c>
      <c r="D84" s="61">
        <v>0</v>
      </c>
      <c r="E84" s="61">
        <v>0</v>
      </c>
      <c r="F84" s="61">
        <v>-1187</v>
      </c>
      <c r="G84" s="61">
        <v>0</v>
      </c>
      <c r="H84" s="61">
        <v>0</v>
      </c>
      <c r="I84" s="61">
        <v>0</v>
      </c>
      <c r="J84" s="61">
        <v>0</v>
      </c>
      <c r="K84" s="61">
        <v>0</v>
      </c>
      <c r="L84" s="61">
        <v>10515</v>
      </c>
    </row>
    <row r="85" spans="1:12" s="10" customFormat="1" x14ac:dyDescent="0.25">
      <c r="A85" s="68">
        <v>194</v>
      </c>
      <c r="B85" s="78" t="s">
        <v>104</v>
      </c>
      <c r="C85" s="61">
        <v>253840</v>
      </c>
      <c r="D85" s="61">
        <v>0</v>
      </c>
      <c r="E85" s="61">
        <v>0</v>
      </c>
      <c r="F85" s="61">
        <v>-253840</v>
      </c>
      <c r="G85" s="61">
        <v>0</v>
      </c>
      <c r="H85" s="61">
        <v>0</v>
      </c>
      <c r="I85" s="61">
        <v>0</v>
      </c>
      <c r="J85" s="61">
        <v>0</v>
      </c>
      <c r="K85" s="61">
        <v>0</v>
      </c>
      <c r="L85" s="61">
        <v>2248083</v>
      </c>
    </row>
    <row r="86" spans="1:12" s="10" customFormat="1" x14ac:dyDescent="0.25">
      <c r="A86" s="68">
        <v>195</v>
      </c>
      <c r="B86" s="78" t="s">
        <v>426</v>
      </c>
      <c r="C86" s="61">
        <v>1351</v>
      </c>
      <c r="D86" s="61">
        <v>0</v>
      </c>
      <c r="E86" s="61">
        <v>0</v>
      </c>
      <c r="F86" s="61">
        <v>-1351</v>
      </c>
      <c r="G86" s="61">
        <v>0</v>
      </c>
      <c r="H86" s="61">
        <v>0</v>
      </c>
      <c r="I86" s="61">
        <v>0</v>
      </c>
      <c r="J86" s="61">
        <v>0</v>
      </c>
      <c r="K86" s="61">
        <v>0</v>
      </c>
      <c r="L86" s="61">
        <v>11965</v>
      </c>
    </row>
    <row r="87" spans="1:12" s="10" customFormat="1" x14ac:dyDescent="0.25">
      <c r="A87" s="68">
        <v>197</v>
      </c>
      <c r="B87" s="78" t="s">
        <v>105</v>
      </c>
      <c r="C87" s="61">
        <v>0</v>
      </c>
      <c r="D87" s="61">
        <v>0</v>
      </c>
      <c r="E87" s="61">
        <v>0</v>
      </c>
      <c r="F87" s="61">
        <v>0</v>
      </c>
      <c r="G87" s="61">
        <v>0</v>
      </c>
      <c r="H87" s="61">
        <v>0</v>
      </c>
      <c r="I87" s="61">
        <v>0</v>
      </c>
      <c r="J87" s="61">
        <v>0</v>
      </c>
      <c r="K87" s="61">
        <v>0</v>
      </c>
      <c r="L87" s="61">
        <v>0</v>
      </c>
    </row>
    <row r="88" spans="1:12" s="10" customFormat="1" x14ac:dyDescent="0.25">
      <c r="A88" s="68">
        <v>199</v>
      </c>
      <c r="B88" s="78" t="s">
        <v>106</v>
      </c>
      <c r="C88" s="61">
        <v>204543</v>
      </c>
      <c r="D88" s="61">
        <v>0</v>
      </c>
      <c r="E88" s="61">
        <v>0</v>
      </c>
      <c r="F88" s="61">
        <v>-204543</v>
      </c>
      <c r="G88" s="61">
        <v>0</v>
      </c>
      <c r="H88" s="61">
        <v>0</v>
      </c>
      <c r="I88" s="61">
        <v>0</v>
      </c>
      <c r="J88" s="61">
        <v>0</v>
      </c>
      <c r="K88" s="61">
        <v>0</v>
      </c>
      <c r="L88" s="61">
        <v>1811491</v>
      </c>
    </row>
    <row r="89" spans="1:12" s="10" customFormat="1" x14ac:dyDescent="0.25">
      <c r="A89" s="68">
        <v>200</v>
      </c>
      <c r="B89" s="78" t="s">
        <v>107</v>
      </c>
      <c r="C89" s="61">
        <v>6196</v>
      </c>
      <c r="D89" s="61">
        <v>0</v>
      </c>
      <c r="E89" s="61">
        <v>0</v>
      </c>
      <c r="F89" s="61">
        <v>-6196</v>
      </c>
      <c r="G89" s="61">
        <v>0</v>
      </c>
      <c r="H89" s="61">
        <v>0</v>
      </c>
      <c r="I89" s="61">
        <v>0</v>
      </c>
      <c r="J89" s="61">
        <v>0</v>
      </c>
      <c r="K89" s="61">
        <v>0</v>
      </c>
      <c r="L89" s="61">
        <v>54878</v>
      </c>
    </row>
    <row r="90" spans="1:12" s="10" customFormat="1" x14ac:dyDescent="0.25">
      <c r="A90" s="68">
        <v>201</v>
      </c>
      <c r="B90" s="78" t="s">
        <v>108</v>
      </c>
      <c r="C90" s="61">
        <v>223197</v>
      </c>
      <c r="D90" s="61">
        <v>0</v>
      </c>
      <c r="E90" s="61">
        <v>0</v>
      </c>
      <c r="F90" s="61">
        <v>-223197</v>
      </c>
      <c r="G90" s="61">
        <v>0</v>
      </c>
      <c r="H90" s="61">
        <v>0</v>
      </c>
      <c r="I90" s="61">
        <v>0</v>
      </c>
      <c r="J90" s="61">
        <v>0</v>
      </c>
      <c r="K90" s="61">
        <v>0</v>
      </c>
      <c r="L90" s="61">
        <v>1976693</v>
      </c>
    </row>
    <row r="91" spans="1:12" s="10" customFormat="1" x14ac:dyDescent="0.25">
      <c r="A91" s="68">
        <v>202</v>
      </c>
      <c r="B91" s="78" t="s">
        <v>109</v>
      </c>
      <c r="C91" s="61">
        <v>48913</v>
      </c>
      <c r="D91" s="61">
        <v>0</v>
      </c>
      <c r="E91" s="61">
        <v>0</v>
      </c>
      <c r="F91" s="61">
        <v>-48913</v>
      </c>
      <c r="G91" s="61">
        <v>0</v>
      </c>
      <c r="H91" s="61">
        <v>0</v>
      </c>
      <c r="I91" s="61">
        <v>0</v>
      </c>
      <c r="J91" s="61">
        <v>0</v>
      </c>
      <c r="K91" s="61">
        <v>0</v>
      </c>
      <c r="L91" s="61">
        <v>433189</v>
      </c>
    </row>
    <row r="92" spans="1:12" s="10" customFormat="1" x14ac:dyDescent="0.25">
      <c r="A92" s="68">
        <v>203</v>
      </c>
      <c r="B92" s="78" t="s">
        <v>110</v>
      </c>
      <c r="C92" s="61">
        <v>75435</v>
      </c>
      <c r="D92" s="61">
        <v>0</v>
      </c>
      <c r="E92" s="61">
        <v>0</v>
      </c>
      <c r="F92" s="61">
        <v>-75435</v>
      </c>
      <c r="G92" s="61">
        <v>0</v>
      </c>
      <c r="H92" s="61">
        <v>0</v>
      </c>
      <c r="I92" s="61">
        <v>0</v>
      </c>
      <c r="J92" s="61">
        <v>0</v>
      </c>
      <c r="K92" s="61">
        <v>0</v>
      </c>
      <c r="L92" s="61">
        <v>668078</v>
      </c>
    </row>
    <row r="93" spans="1:12" s="10" customFormat="1" x14ac:dyDescent="0.25">
      <c r="A93" s="68">
        <v>204</v>
      </c>
      <c r="B93" s="78" t="s">
        <v>111</v>
      </c>
      <c r="C93" s="61">
        <v>905800</v>
      </c>
      <c r="D93" s="61">
        <v>0</v>
      </c>
      <c r="E93" s="61">
        <v>0</v>
      </c>
      <c r="F93" s="61">
        <v>-905800</v>
      </c>
      <c r="G93" s="61">
        <v>0</v>
      </c>
      <c r="H93" s="61">
        <v>0</v>
      </c>
      <c r="I93" s="61">
        <v>0</v>
      </c>
      <c r="J93" s="61">
        <v>0</v>
      </c>
      <c r="K93" s="61">
        <v>0</v>
      </c>
      <c r="L93" s="61">
        <v>8022021</v>
      </c>
    </row>
    <row r="94" spans="1:12" s="10" customFormat="1" x14ac:dyDescent="0.25">
      <c r="A94" s="68">
        <v>206</v>
      </c>
      <c r="B94" s="78" t="s">
        <v>112</v>
      </c>
      <c r="C94" s="61">
        <v>84062</v>
      </c>
      <c r="D94" s="61">
        <v>0</v>
      </c>
      <c r="E94" s="61">
        <v>0</v>
      </c>
      <c r="F94" s="61">
        <v>-84062</v>
      </c>
      <c r="G94" s="61">
        <v>0</v>
      </c>
      <c r="H94" s="61">
        <v>0</v>
      </c>
      <c r="I94" s="61">
        <v>0</v>
      </c>
      <c r="J94" s="61">
        <v>0</v>
      </c>
      <c r="K94" s="61">
        <v>0</v>
      </c>
      <c r="L94" s="61">
        <v>744472</v>
      </c>
    </row>
    <row r="95" spans="1:12" s="10" customFormat="1" x14ac:dyDescent="0.25">
      <c r="A95" s="68">
        <v>207</v>
      </c>
      <c r="B95" s="78" t="s">
        <v>113</v>
      </c>
      <c r="C95" s="61">
        <v>0</v>
      </c>
      <c r="D95" s="61">
        <v>0</v>
      </c>
      <c r="E95" s="61">
        <v>0</v>
      </c>
      <c r="F95" s="61">
        <v>0</v>
      </c>
      <c r="G95" s="61">
        <v>0</v>
      </c>
      <c r="H95" s="61">
        <v>0</v>
      </c>
      <c r="I95" s="61">
        <v>0</v>
      </c>
      <c r="J95" s="61">
        <v>0</v>
      </c>
      <c r="K95" s="61">
        <v>0</v>
      </c>
      <c r="L95" s="61">
        <v>0</v>
      </c>
    </row>
    <row r="96" spans="1:12" s="10" customFormat="1" x14ac:dyDescent="0.25">
      <c r="A96" s="68">
        <v>208</v>
      </c>
      <c r="B96" s="78" t="s">
        <v>114</v>
      </c>
      <c r="C96" s="61">
        <v>3313870</v>
      </c>
      <c r="D96" s="61">
        <v>0</v>
      </c>
      <c r="E96" s="61">
        <v>0</v>
      </c>
      <c r="F96" s="61">
        <v>-3313870</v>
      </c>
      <c r="G96" s="61">
        <v>0</v>
      </c>
      <c r="H96" s="61">
        <v>0</v>
      </c>
      <c r="I96" s="61">
        <v>0</v>
      </c>
      <c r="J96" s="61">
        <v>0</v>
      </c>
      <c r="K96" s="61">
        <v>0</v>
      </c>
      <c r="L96" s="61">
        <v>29348567</v>
      </c>
    </row>
    <row r="97" spans="1:12" s="10" customFormat="1" x14ac:dyDescent="0.25">
      <c r="A97" s="68">
        <v>209</v>
      </c>
      <c r="B97" s="78" t="s">
        <v>115</v>
      </c>
      <c r="C97" s="61">
        <v>0</v>
      </c>
      <c r="D97" s="61">
        <v>0</v>
      </c>
      <c r="E97" s="61">
        <v>0</v>
      </c>
      <c r="F97" s="61">
        <v>0</v>
      </c>
      <c r="G97" s="61">
        <v>0</v>
      </c>
      <c r="H97" s="61">
        <v>0</v>
      </c>
      <c r="I97" s="61">
        <v>0</v>
      </c>
      <c r="J97" s="61">
        <v>0</v>
      </c>
      <c r="K97" s="61">
        <v>0</v>
      </c>
      <c r="L97" s="61">
        <v>0</v>
      </c>
    </row>
    <row r="98" spans="1:12" s="10" customFormat="1" x14ac:dyDescent="0.25">
      <c r="A98" s="68">
        <v>211</v>
      </c>
      <c r="B98" s="78" t="s">
        <v>116</v>
      </c>
      <c r="C98" s="61">
        <v>259366</v>
      </c>
      <c r="D98" s="61">
        <v>0</v>
      </c>
      <c r="E98" s="61">
        <v>0</v>
      </c>
      <c r="F98" s="61">
        <v>-259366</v>
      </c>
      <c r="G98" s="61">
        <v>0</v>
      </c>
      <c r="H98" s="61">
        <v>0</v>
      </c>
      <c r="I98" s="61">
        <v>0</v>
      </c>
      <c r="J98" s="61">
        <v>0</v>
      </c>
      <c r="K98" s="61">
        <v>0</v>
      </c>
      <c r="L98" s="61">
        <v>2297017</v>
      </c>
    </row>
    <row r="99" spans="1:12" s="10" customFormat="1" x14ac:dyDescent="0.25">
      <c r="A99" s="68">
        <v>212</v>
      </c>
      <c r="B99" s="78" t="s">
        <v>117</v>
      </c>
      <c r="C99" s="61">
        <v>264150</v>
      </c>
      <c r="D99" s="61">
        <v>0</v>
      </c>
      <c r="E99" s="61">
        <v>0</v>
      </c>
      <c r="F99" s="61">
        <v>-264150</v>
      </c>
      <c r="G99" s="61">
        <v>0</v>
      </c>
      <c r="H99" s="61">
        <v>0</v>
      </c>
      <c r="I99" s="61">
        <v>0</v>
      </c>
      <c r="J99" s="61">
        <v>0</v>
      </c>
      <c r="K99" s="61">
        <v>0</v>
      </c>
      <c r="L99" s="61">
        <v>2339385</v>
      </c>
    </row>
    <row r="100" spans="1:12" s="10" customFormat="1" x14ac:dyDescent="0.25">
      <c r="A100" s="68">
        <v>213</v>
      </c>
      <c r="B100" s="78" t="s">
        <v>118</v>
      </c>
      <c r="C100" s="61">
        <v>333737</v>
      </c>
      <c r="D100" s="61">
        <v>0</v>
      </c>
      <c r="E100" s="61">
        <v>0</v>
      </c>
      <c r="F100" s="61">
        <v>-333737</v>
      </c>
      <c r="G100" s="61">
        <v>0</v>
      </c>
      <c r="H100" s="61">
        <v>0</v>
      </c>
      <c r="I100" s="61">
        <v>0</v>
      </c>
      <c r="J100" s="61">
        <v>0</v>
      </c>
      <c r="K100" s="61">
        <v>0</v>
      </c>
      <c r="L100" s="61">
        <v>2955669</v>
      </c>
    </row>
    <row r="101" spans="1:12" s="10" customFormat="1" x14ac:dyDescent="0.25">
      <c r="A101" s="68">
        <v>214</v>
      </c>
      <c r="B101" s="78" t="s">
        <v>119</v>
      </c>
      <c r="C101" s="61">
        <v>320939</v>
      </c>
      <c r="D101" s="61">
        <v>0</v>
      </c>
      <c r="E101" s="61">
        <v>0</v>
      </c>
      <c r="F101" s="61">
        <v>-320939</v>
      </c>
      <c r="G101" s="61">
        <v>0</v>
      </c>
      <c r="H101" s="61">
        <v>0</v>
      </c>
      <c r="I101" s="61">
        <v>0</v>
      </c>
      <c r="J101" s="61">
        <v>0</v>
      </c>
      <c r="K101" s="61">
        <v>0</v>
      </c>
      <c r="L101" s="61">
        <v>2842330</v>
      </c>
    </row>
    <row r="102" spans="1:12" s="10" customFormat="1" x14ac:dyDescent="0.25">
      <c r="A102" s="68">
        <v>215</v>
      </c>
      <c r="B102" s="78" t="s">
        <v>120</v>
      </c>
      <c r="C102" s="61">
        <v>269434</v>
      </c>
      <c r="D102" s="61">
        <v>0</v>
      </c>
      <c r="E102" s="61">
        <v>0</v>
      </c>
      <c r="F102" s="61">
        <v>-269434</v>
      </c>
      <c r="G102" s="61">
        <v>0</v>
      </c>
      <c r="H102" s="61">
        <v>0</v>
      </c>
      <c r="I102" s="61">
        <v>0</v>
      </c>
      <c r="J102" s="61">
        <v>0</v>
      </c>
      <c r="K102" s="61">
        <v>0</v>
      </c>
      <c r="L102" s="61">
        <v>2386175</v>
      </c>
    </row>
    <row r="103" spans="1:12" s="10" customFormat="1" x14ac:dyDescent="0.25">
      <c r="A103" s="68">
        <v>216</v>
      </c>
      <c r="B103" s="78" t="s">
        <v>121</v>
      </c>
      <c r="C103" s="61">
        <v>1443150</v>
      </c>
      <c r="D103" s="61">
        <v>0</v>
      </c>
      <c r="E103" s="61">
        <v>0</v>
      </c>
      <c r="F103" s="61">
        <v>-1443150</v>
      </c>
      <c r="G103" s="61">
        <v>0</v>
      </c>
      <c r="H103" s="61">
        <v>0</v>
      </c>
      <c r="I103" s="61">
        <v>0</v>
      </c>
      <c r="J103" s="61">
        <v>0</v>
      </c>
      <c r="K103" s="61">
        <v>0</v>
      </c>
      <c r="L103" s="61">
        <v>12780936</v>
      </c>
    </row>
    <row r="104" spans="1:12" s="10" customFormat="1" x14ac:dyDescent="0.25">
      <c r="A104" s="68">
        <v>217</v>
      </c>
      <c r="B104" s="78" t="s">
        <v>122</v>
      </c>
      <c r="C104" s="61">
        <v>556257</v>
      </c>
      <c r="D104" s="61">
        <v>0</v>
      </c>
      <c r="E104" s="61">
        <v>0</v>
      </c>
      <c r="F104" s="61">
        <v>-556257</v>
      </c>
      <c r="G104" s="61">
        <v>0</v>
      </c>
      <c r="H104" s="61">
        <v>0</v>
      </c>
      <c r="I104" s="61">
        <v>0</v>
      </c>
      <c r="J104" s="61">
        <v>0</v>
      </c>
      <c r="K104" s="61">
        <v>0</v>
      </c>
      <c r="L104" s="61">
        <v>4926366</v>
      </c>
    </row>
    <row r="105" spans="1:12" s="10" customFormat="1" x14ac:dyDescent="0.25">
      <c r="A105" s="68">
        <v>218</v>
      </c>
      <c r="B105" s="78" t="s">
        <v>123</v>
      </c>
      <c r="C105" s="61">
        <v>62207</v>
      </c>
      <c r="D105" s="61">
        <v>0</v>
      </c>
      <c r="E105" s="61">
        <v>0</v>
      </c>
      <c r="F105" s="61">
        <v>-62207</v>
      </c>
      <c r="G105" s="61">
        <v>0</v>
      </c>
      <c r="H105" s="61">
        <v>0</v>
      </c>
      <c r="I105" s="61">
        <v>0</v>
      </c>
      <c r="J105" s="61">
        <v>0</v>
      </c>
      <c r="K105" s="61">
        <v>0</v>
      </c>
      <c r="L105" s="61">
        <v>550921</v>
      </c>
    </row>
    <row r="106" spans="1:12" s="10" customFormat="1" x14ac:dyDescent="0.25">
      <c r="A106" s="68">
        <v>219</v>
      </c>
      <c r="B106" s="78" t="s">
        <v>124</v>
      </c>
      <c r="C106" s="61">
        <v>0</v>
      </c>
      <c r="D106" s="61">
        <v>0</v>
      </c>
      <c r="E106" s="61">
        <v>0</v>
      </c>
      <c r="F106" s="61">
        <v>0</v>
      </c>
      <c r="G106" s="61">
        <v>0</v>
      </c>
      <c r="H106" s="61">
        <v>0</v>
      </c>
      <c r="I106" s="61">
        <v>0</v>
      </c>
      <c r="J106" s="61">
        <v>0</v>
      </c>
      <c r="K106" s="61">
        <v>0</v>
      </c>
      <c r="L106" s="61">
        <v>0</v>
      </c>
    </row>
    <row r="107" spans="1:12" s="10" customFormat="1" x14ac:dyDescent="0.25">
      <c r="A107" s="68">
        <v>220</v>
      </c>
      <c r="B107" s="78" t="s">
        <v>125</v>
      </c>
      <c r="C107" s="61">
        <v>0</v>
      </c>
      <c r="D107" s="61">
        <v>0</v>
      </c>
      <c r="E107" s="61">
        <v>0</v>
      </c>
      <c r="F107" s="61">
        <v>0</v>
      </c>
      <c r="G107" s="61">
        <v>0</v>
      </c>
      <c r="H107" s="61">
        <v>0</v>
      </c>
      <c r="I107" s="61">
        <v>0</v>
      </c>
      <c r="J107" s="61">
        <v>0</v>
      </c>
      <c r="K107" s="61">
        <v>0</v>
      </c>
      <c r="L107" s="61">
        <v>0</v>
      </c>
    </row>
    <row r="108" spans="1:12" s="10" customFormat="1" x14ac:dyDescent="0.25">
      <c r="A108" s="68">
        <v>221</v>
      </c>
      <c r="B108" s="78" t="s">
        <v>126</v>
      </c>
      <c r="C108" s="61">
        <v>979713</v>
      </c>
      <c r="D108" s="61">
        <v>0</v>
      </c>
      <c r="E108" s="61">
        <v>0</v>
      </c>
      <c r="F108" s="61">
        <v>-979713</v>
      </c>
      <c r="G108" s="61">
        <v>0</v>
      </c>
      <c r="H108" s="61">
        <v>0</v>
      </c>
      <c r="I108" s="61">
        <v>0</v>
      </c>
      <c r="J108" s="61">
        <v>0</v>
      </c>
      <c r="K108" s="61">
        <v>0</v>
      </c>
      <c r="L108" s="61">
        <v>8676610</v>
      </c>
    </row>
    <row r="109" spans="1:12" s="10" customFormat="1" x14ac:dyDescent="0.25">
      <c r="A109" s="68">
        <v>222</v>
      </c>
      <c r="B109" s="78" t="s">
        <v>127</v>
      </c>
      <c r="C109" s="61">
        <v>70801</v>
      </c>
      <c r="D109" s="61">
        <v>0</v>
      </c>
      <c r="E109" s="61">
        <v>0</v>
      </c>
      <c r="F109" s="61">
        <v>-70801</v>
      </c>
      <c r="G109" s="61">
        <v>0</v>
      </c>
      <c r="H109" s="61">
        <v>0</v>
      </c>
      <c r="I109" s="61">
        <v>0</v>
      </c>
      <c r="J109" s="61">
        <v>0</v>
      </c>
      <c r="K109" s="61">
        <v>0</v>
      </c>
      <c r="L109" s="61">
        <v>627031</v>
      </c>
    </row>
    <row r="110" spans="1:12" s="10" customFormat="1" x14ac:dyDescent="0.25">
      <c r="A110" s="68">
        <v>223</v>
      </c>
      <c r="B110" s="78" t="s">
        <v>128</v>
      </c>
      <c r="C110" s="61">
        <v>120974</v>
      </c>
      <c r="D110" s="61">
        <v>0</v>
      </c>
      <c r="E110" s="61">
        <v>0</v>
      </c>
      <c r="F110" s="61">
        <v>-120974</v>
      </c>
      <c r="G110" s="61">
        <v>0</v>
      </c>
      <c r="H110" s="61">
        <v>0</v>
      </c>
      <c r="I110" s="61">
        <v>0</v>
      </c>
      <c r="J110" s="61">
        <v>0</v>
      </c>
      <c r="K110" s="61">
        <v>0</v>
      </c>
      <c r="L110" s="61">
        <v>1071380</v>
      </c>
    </row>
    <row r="111" spans="1:12" s="10" customFormat="1" x14ac:dyDescent="0.25">
      <c r="A111" s="68">
        <v>226</v>
      </c>
      <c r="B111" s="78" t="s">
        <v>129</v>
      </c>
      <c r="C111" s="61">
        <v>4729</v>
      </c>
      <c r="D111" s="61">
        <v>0</v>
      </c>
      <c r="E111" s="61">
        <v>0</v>
      </c>
      <c r="F111" s="61">
        <v>-4729</v>
      </c>
      <c r="G111" s="61">
        <v>0</v>
      </c>
      <c r="H111" s="61">
        <v>0</v>
      </c>
      <c r="I111" s="61">
        <v>0</v>
      </c>
      <c r="J111" s="61">
        <v>0</v>
      </c>
      <c r="K111" s="61">
        <v>0</v>
      </c>
      <c r="L111" s="61">
        <v>41878</v>
      </c>
    </row>
    <row r="112" spans="1:12" s="10" customFormat="1" x14ac:dyDescent="0.25">
      <c r="A112" s="68">
        <v>229</v>
      </c>
      <c r="B112" s="78" t="s">
        <v>130</v>
      </c>
      <c r="C112" s="61">
        <v>362471</v>
      </c>
      <c r="D112" s="61">
        <v>0</v>
      </c>
      <c r="E112" s="61">
        <v>0</v>
      </c>
      <c r="F112" s="61">
        <v>-362471</v>
      </c>
      <c r="G112" s="61">
        <v>0</v>
      </c>
      <c r="H112" s="61">
        <v>0</v>
      </c>
      <c r="I112" s="61">
        <v>0</v>
      </c>
      <c r="J112" s="61">
        <v>0</v>
      </c>
      <c r="K112" s="61">
        <v>0</v>
      </c>
      <c r="L112" s="61">
        <v>3210146</v>
      </c>
    </row>
    <row r="113" spans="1:12" s="10" customFormat="1" x14ac:dyDescent="0.25">
      <c r="A113" s="68">
        <v>230</v>
      </c>
      <c r="B113" s="78" t="s">
        <v>131</v>
      </c>
      <c r="C113" s="61">
        <v>0</v>
      </c>
      <c r="D113" s="61">
        <v>0</v>
      </c>
      <c r="E113" s="61">
        <v>0</v>
      </c>
      <c r="F113" s="61">
        <v>0</v>
      </c>
      <c r="G113" s="61">
        <v>0</v>
      </c>
      <c r="H113" s="61">
        <v>0</v>
      </c>
      <c r="I113" s="61">
        <v>0</v>
      </c>
      <c r="J113" s="61">
        <v>0</v>
      </c>
      <c r="K113" s="61">
        <v>0</v>
      </c>
      <c r="L113" s="61">
        <v>0</v>
      </c>
    </row>
    <row r="114" spans="1:12" s="10" customFormat="1" x14ac:dyDescent="0.25">
      <c r="A114" s="68">
        <v>231</v>
      </c>
      <c r="B114" s="78" t="s">
        <v>132</v>
      </c>
      <c r="C114" s="61">
        <v>0</v>
      </c>
      <c r="D114" s="61">
        <v>0</v>
      </c>
      <c r="E114" s="61">
        <v>0</v>
      </c>
      <c r="F114" s="61">
        <v>0</v>
      </c>
      <c r="G114" s="61">
        <v>0</v>
      </c>
      <c r="H114" s="61">
        <v>0</v>
      </c>
      <c r="I114" s="61">
        <v>0</v>
      </c>
      <c r="J114" s="61">
        <v>0</v>
      </c>
      <c r="K114" s="61">
        <v>0</v>
      </c>
      <c r="L114" s="61">
        <v>0</v>
      </c>
    </row>
    <row r="115" spans="1:12" s="10" customFormat="1" x14ac:dyDescent="0.25">
      <c r="A115" s="68">
        <v>232</v>
      </c>
      <c r="B115" s="78" t="s">
        <v>133</v>
      </c>
      <c r="C115" s="61">
        <v>0</v>
      </c>
      <c r="D115" s="61">
        <v>0</v>
      </c>
      <c r="E115" s="61">
        <v>0</v>
      </c>
      <c r="F115" s="61">
        <v>0</v>
      </c>
      <c r="G115" s="61">
        <v>0</v>
      </c>
      <c r="H115" s="61">
        <v>0</v>
      </c>
      <c r="I115" s="61">
        <v>0</v>
      </c>
      <c r="J115" s="61">
        <v>0</v>
      </c>
      <c r="K115" s="61">
        <v>0</v>
      </c>
      <c r="L115" s="61">
        <v>0</v>
      </c>
    </row>
    <row r="116" spans="1:12" s="10" customFormat="1" x14ac:dyDescent="0.25">
      <c r="A116" s="68">
        <v>233</v>
      </c>
      <c r="B116" s="78" t="s">
        <v>134</v>
      </c>
      <c r="C116" s="61">
        <v>3267</v>
      </c>
      <c r="D116" s="61">
        <v>0</v>
      </c>
      <c r="E116" s="61">
        <v>0</v>
      </c>
      <c r="F116" s="61">
        <v>-3267</v>
      </c>
      <c r="G116" s="61">
        <v>0</v>
      </c>
      <c r="H116" s="61">
        <v>0</v>
      </c>
      <c r="I116" s="61">
        <v>0</v>
      </c>
      <c r="J116" s="61">
        <v>0</v>
      </c>
      <c r="K116" s="61">
        <v>0</v>
      </c>
      <c r="L116" s="61">
        <v>28927</v>
      </c>
    </row>
    <row r="117" spans="1:12" s="10" customFormat="1" x14ac:dyDescent="0.25">
      <c r="A117" s="68">
        <v>234</v>
      </c>
      <c r="B117" s="78" t="s">
        <v>135</v>
      </c>
      <c r="C117" s="61">
        <v>32079</v>
      </c>
      <c r="D117" s="61">
        <v>0</v>
      </c>
      <c r="E117" s="61">
        <v>0</v>
      </c>
      <c r="F117" s="61">
        <v>-32079</v>
      </c>
      <c r="G117" s="61">
        <v>0</v>
      </c>
      <c r="H117" s="61">
        <v>0</v>
      </c>
      <c r="I117" s="61">
        <v>0</v>
      </c>
      <c r="J117" s="61">
        <v>0</v>
      </c>
      <c r="K117" s="61">
        <v>0</v>
      </c>
      <c r="L117" s="61">
        <v>284099</v>
      </c>
    </row>
    <row r="118" spans="1:12" s="10" customFormat="1" x14ac:dyDescent="0.25">
      <c r="A118" s="68">
        <v>236</v>
      </c>
      <c r="B118" s="78" t="s">
        <v>136</v>
      </c>
      <c r="C118" s="61">
        <v>2887438</v>
      </c>
      <c r="D118" s="61">
        <v>0</v>
      </c>
      <c r="E118" s="61">
        <v>0</v>
      </c>
      <c r="F118" s="61">
        <v>-2887438</v>
      </c>
      <c r="G118" s="61">
        <v>0</v>
      </c>
      <c r="H118" s="61">
        <v>0</v>
      </c>
      <c r="I118" s="61">
        <v>0</v>
      </c>
      <c r="J118" s="61">
        <v>0</v>
      </c>
      <c r="K118" s="61">
        <v>0</v>
      </c>
      <c r="L118" s="61">
        <v>25571964</v>
      </c>
    </row>
    <row r="119" spans="1:12" s="10" customFormat="1" x14ac:dyDescent="0.25">
      <c r="A119" s="68">
        <v>238</v>
      </c>
      <c r="B119" s="78" t="s">
        <v>137</v>
      </c>
      <c r="C119" s="61">
        <v>88752</v>
      </c>
      <c r="D119" s="61">
        <v>0</v>
      </c>
      <c r="E119" s="61">
        <v>0</v>
      </c>
      <c r="F119" s="61">
        <v>-88752</v>
      </c>
      <c r="G119" s="61">
        <v>0</v>
      </c>
      <c r="H119" s="61">
        <v>0</v>
      </c>
      <c r="I119" s="61">
        <v>0</v>
      </c>
      <c r="J119" s="61">
        <v>0</v>
      </c>
      <c r="K119" s="61">
        <v>0</v>
      </c>
      <c r="L119" s="61">
        <v>786015</v>
      </c>
    </row>
    <row r="120" spans="1:12" s="10" customFormat="1" x14ac:dyDescent="0.25">
      <c r="A120" s="68">
        <v>239</v>
      </c>
      <c r="B120" s="78" t="s">
        <v>138</v>
      </c>
      <c r="C120" s="61">
        <v>11509</v>
      </c>
      <c r="D120" s="61">
        <v>0</v>
      </c>
      <c r="E120" s="61">
        <v>0</v>
      </c>
      <c r="F120" s="61">
        <v>-11509</v>
      </c>
      <c r="G120" s="61">
        <v>0</v>
      </c>
      <c r="H120" s="61">
        <v>0</v>
      </c>
      <c r="I120" s="61">
        <v>0</v>
      </c>
      <c r="J120" s="61">
        <v>0</v>
      </c>
      <c r="K120" s="61">
        <v>0</v>
      </c>
      <c r="L120" s="61">
        <v>101932</v>
      </c>
    </row>
    <row r="121" spans="1:12" s="10" customFormat="1" x14ac:dyDescent="0.25">
      <c r="A121" s="68">
        <v>241</v>
      </c>
      <c r="B121" s="78" t="s">
        <v>139</v>
      </c>
      <c r="C121" s="61">
        <v>47015</v>
      </c>
      <c r="D121" s="61">
        <v>0</v>
      </c>
      <c r="E121" s="61">
        <v>0</v>
      </c>
      <c r="F121" s="61">
        <v>-47015</v>
      </c>
      <c r="G121" s="61">
        <v>0</v>
      </c>
      <c r="H121" s="61">
        <v>0</v>
      </c>
      <c r="I121" s="61">
        <v>0</v>
      </c>
      <c r="J121" s="61">
        <v>0</v>
      </c>
      <c r="K121" s="61">
        <v>0</v>
      </c>
      <c r="L121" s="61">
        <v>416379</v>
      </c>
    </row>
    <row r="122" spans="1:12" s="10" customFormat="1" x14ac:dyDescent="0.25">
      <c r="A122" s="68">
        <v>242</v>
      </c>
      <c r="B122" s="78" t="s">
        <v>140</v>
      </c>
      <c r="C122" s="61">
        <v>388330</v>
      </c>
      <c r="D122" s="61">
        <v>0</v>
      </c>
      <c r="E122" s="61">
        <v>0</v>
      </c>
      <c r="F122" s="61">
        <v>-388330</v>
      </c>
      <c r="G122" s="61">
        <v>0</v>
      </c>
      <c r="H122" s="61">
        <v>0</v>
      </c>
      <c r="I122" s="61">
        <v>0</v>
      </c>
      <c r="J122" s="61">
        <v>0</v>
      </c>
      <c r="K122" s="61">
        <v>0</v>
      </c>
      <c r="L122" s="61">
        <v>3439169</v>
      </c>
    </row>
    <row r="123" spans="1:12" s="10" customFormat="1" x14ac:dyDescent="0.25">
      <c r="A123" s="68">
        <v>245</v>
      </c>
      <c r="B123" s="78" t="s">
        <v>141</v>
      </c>
      <c r="C123" s="61">
        <v>19994</v>
      </c>
      <c r="D123" s="61">
        <v>0</v>
      </c>
      <c r="E123" s="61">
        <v>0</v>
      </c>
      <c r="F123" s="61">
        <v>-19994</v>
      </c>
      <c r="G123" s="61">
        <v>0</v>
      </c>
      <c r="H123" s="61">
        <v>0</v>
      </c>
      <c r="I123" s="61">
        <v>0</v>
      </c>
      <c r="J123" s="61">
        <v>0</v>
      </c>
      <c r="K123" s="61">
        <v>0</v>
      </c>
      <c r="L123" s="61">
        <v>177071</v>
      </c>
    </row>
    <row r="124" spans="1:12" s="10" customFormat="1" x14ac:dyDescent="0.25">
      <c r="A124" s="68">
        <v>246</v>
      </c>
      <c r="B124" s="78" t="s">
        <v>142</v>
      </c>
      <c r="C124" s="61">
        <v>0</v>
      </c>
      <c r="D124" s="61">
        <v>0</v>
      </c>
      <c r="E124" s="61">
        <v>0</v>
      </c>
      <c r="F124" s="61">
        <v>0</v>
      </c>
      <c r="G124" s="61">
        <v>0</v>
      </c>
      <c r="H124" s="61">
        <v>0</v>
      </c>
      <c r="I124" s="61">
        <v>0</v>
      </c>
      <c r="J124" s="61">
        <v>0</v>
      </c>
      <c r="K124" s="61">
        <v>0</v>
      </c>
      <c r="L124" s="61">
        <v>0</v>
      </c>
    </row>
    <row r="125" spans="1:12" s="10" customFormat="1" x14ac:dyDescent="0.25">
      <c r="A125" s="68">
        <v>247</v>
      </c>
      <c r="B125" s="78" t="s">
        <v>143</v>
      </c>
      <c r="C125" s="61">
        <v>1863554</v>
      </c>
      <c r="D125" s="61">
        <v>0</v>
      </c>
      <c r="E125" s="61">
        <v>0</v>
      </c>
      <c r="F125" s="61">
        <v>-1863554</v>
      </c>
      <c r="G125" s="61">
        <v>0</v>
      </c>
      <c r="H125" s="61">
        <v>0</v>
      </c>
      <c r="I125" s="61">
        <v>0</v>
      </c>
      <c r="J125" s="61">
        <v>0</v>
      </c>
      <c r="K125" s="61">
        <v>0</v>
      </c>
      <c r="L125" s="61">
        <v>16504159</v>
      </c>
    </row>
    <row r="126" spans="1:12" s="10" customFormat="1" x14ac:dyDescent="0.25">
      <c r="A126" s="68">
        <v>261</v>
      </c>
      <c r="B126" s="78" t="s">
        <v>144</v>
      </c>
      <c r="C126" s="61">
        <v>97224</v>
      </c>
      <c r="D126" s="61">
        <v>0</v>
      </c>
      <c r="E126" s="61">
        <v>0</v>
      </c>
      <c r="F126" s="61">
        <v>-97224</v>
      </c>
      <c r="G126" s="61">
        <v>0</v>
      </c>
      <c r="H126" s="61">
        <v>0</v>
      </c>
      <c r="I126" s="61">
        <v>0</v>
      </c>
      <c r="J126" s="61">
        <v>0</v>
      </c>
      <c r="K126" s="61">
        <v>0</v>
      </c>
      <c r="L126" s="61">
        <v>861049</v>
      </c>
    </row>
    <row r="127" spans="1:12" s="10" customFormat="1" x14ac:dyDescent="0.25">
      <c r="A127" s="68">
        <v>262</v>
      </c>
      <c r="B127" s="78" t="s">
        <v>145</v>
      </c>
      <c r="C127" s="61">
        <v>365320</v>
      </c>
      <c r="D127" s="61">
        <v>0</v>
      </c>
      <c r="E127" s="61">
        <v>0</v>
      </c>
      <c r="F127" s="61">
        <v>-365320</v>
      </c>
      <c r="G127" s="61">
        <v>0</v>
      </c>
      <c r="H127" s="61">
        <v>0</v>
      </c>
      <c r="I127" s="61">
        <v>0</v>
      </c>
      <c r="J127" s="61">
        <v>0</v>
      </c>
      <c r="K127" s="61">
        <v>0</v>
      </c>
      <c r="L127" s="61">
        <v>3235382</v>
      </c>
    </row>
    <row r="128" spans="1:12" s="10" customFormat="1" x14ac:dyDescent="0.25">
      <c r="A128" s="68">
        <v>263</v>
      </c>
      <c r="B128" s="78" t="s">
        <v>146</v>
      </c>
      <c r="C128" s="61">
        <v>6101</v>
      </c>
      <c r="D128" s="61">
        <v>0</v>
      </c>
      <c r="E128" s="61">
        <v>0</v>
      </c>
      <c r="F128" s="61">
        <v>-6101</v>
      </c>
      <c r="G128" s="61">
        <v>0</v>
      </c>
      <c r="H128" s="61">
        <v>0</v>
      </c>
      <c r="I128" s="61">
        <v>0</v>
      </c>
      <c r="J128" s="61">
        <v>0</v>
      </c>
      <c r="K128" s="61">
        <v>0</v>
      </c>
      <c r="L128" s="61">
        <v>54033</v>
      </c>
    </row>
    <row r="129" spans="1:12" s="10" customFormat="1" x14ac:dyDescent="0.25">
      <c r="A129" s="68">
        <v>268</v>
      </c>
      <c r="B129" s="78" t="s">
        <v>147</v>
      </c>
      <c r="C129" s="61">
        <v>136676</v>
      </c>
      <c r="D129" s="61">
        <v>0</v>
      </c>
      <c r="E129" s="61">
        <v>0</v>
      </c>
      <c r="F129" s="61">
        <v>-136676</v>
      </c>
      <c r="G129" s="61">
        <v>0</v>
      </c>
      <c r="H129" s="61">
        <v>0</v>
      </c>
      <c r="I129" s="61">
        <v>0</v>
      </c>
      <c r="J129" s="61">
        <v>0</v>
      </c>
      <c r="K129" s="61">
        <v>0</v>
      </c>
      <c r="L129" s="61">
        <v>1210441</v>
      </c>
    </row>
    <row r="130" spans="1:12" s="10" customFormat="1" x14ac:dyDescent="0.25">
      <c r="A130" s="68">
        <v>270</v>
      </c>
      <c r="B130" s="78" t="s">
        <v>148</v>
      </c>
      <c r="C130" s="61">
        <v>40590</v>
      </c>
      <c r="D130" s="61">
        <v>0</v>
      </c>
      <c r="E130" s="61">
        <v>0</v>
      </c>
      <c r="F130" s="61">
        <v>-40590</v>
      </c>
      <c r="G130" s="61">
        <v>0</v>
      </c>
      <c r="H130" s="61">
        <v>0</v>
      </c>
      <c r="I130" s="61">
        <v>0</v>
      </c>
      <c r="J130" s="61">
        <v>0</v>
      </c>
      <c r="K130" s="61">
        <v>0</v>
      </c>
      <c r="L130" s="61">
        <v>359479</v>
      </c>
    </row>
    <row r="131" spans="1:12" s="10" customFormat="1" x14ac:dyDescent="0.25">
      <c r="A131" s="68">
        <v>275</v>
      </c>
      <c r="B131" s="78" t="s">
        <v>149</v>
      </c>
      <c r="C131" s="61">
        <v>59023</v>
      </c>
      <c r="D131" s="61">
        <v>0</v>
      </c>
      <c r="E131" s="61">
        <v>0</v>
      </c>
      <c r="F131" s="61">
        <v>-59023</v>
      </c>
      <c r="G131" s="61">
        <v>0</v>
      </c>
      <c r="H131" s="61">
        <v>0</v>
      </c>
      <c r="I131" s="61">
        <v>0</v>
      </c>
      <c r="J131" s="61">
        <v>0</v>
      </c>
      <c r="K131" s="61">
        <v>0</v>
      </c>
      <c r="L131" s="61">
        <v>522731</v>
      </c>
    </row>
    <row r="132" spans="1:12" s="10" customFormat="1" x14ac:dyDescent="0.25">
      <c r="A132" s="68">
        <v>276</v>
      </c>
      <c r="B132" s="78" t="s">
        <v>150</v>
      </c>
      <c r="C132" s="61">
        <v>67557</v>
      </c>
      <c r="D132" s="61">
        <v>0</v>
      </c>
      <c r="E132" s="61">
        <v>0</v>
      </c>
      <c r="F132" s="61">
        <v>-67557</v>
      </c>
      <c r="G132" s="61">
        <v>0</v>
      </c>
      <c r="H132" s="61">
        <v>0</v>
      </c>
      <c r="I132" s="61">
        <v>0</v>
      </c>
      <c r="J132" s="61">
        <v>0</v>
      </c>
      <c r="K132" s="61">
        <v>0</v>
      </c>
      <c r="L132" s="61">
        <v>598308</v>
      </c>
    </row>
    <row r="133" spans="1:12" s="10" customFormat="1" x14ac:dyDescent="0.25">
      <c r="A133" s="68">
        <v>277</v>
      </c>
      <c r="B133" s="78" t="s">
        <v>151</v>
      </c>
      <c r="C133" s="61">
        <v>26377</v>
      </c>
      <c r="D133" s="61">
        <v>0</v>
      </c>
      <c r="E133" s="61">
        <v>0</v>
      </c>
      <c r="F133" s="61">
        <v>-26377</v>
      </c>
      <c r="G133" s="61">
        <v>0</v>
      </c>
      <c r="H133" s="61">
        <v>0</v>
      </c>
      <c r="I133" s="61">
        <v>0</v>
      </c>
      <c r="J133" s="61">
        <v>0</v>
      </c>
      <c r="K133" s="61">
        <v>0</v>
      </c>
      <c r="L133" s="61">
        <v>233603</v>
      </c>
    </row>
    <row r="134" spans="1:12" s="10" customFormat="1" x14ac:dyDescent="0.25">
      <c r="A134" s="68">
        <v>278</v>
      </c>
      <c r="B134" s="78" t="s">
        <v>152</v>
      </c>
      <c r="C134" s="61">
        <v>51012</v>
      </c>
      <c r="D134" s="61">
        <v>0</v>
      </c>
      <c r="E134" s="61">
        <v>0</v>
      </c>
      <c r="F134" s="61">
        <v>-51012</v>
      </c>
      <c r="G134" s="61">
        <v>0</v>
      </c>
      <c r="H134" s="61">
        <v>0</v>
      </c>
      <c r="I134" s="61">
        <v>0</v>
      </c>
      <c r="J134" s="61">
        <v>0</v>
      </c>
      <c r="K134" s="61">
        <v>0</v>
      </c>
      <c r="L134" s="61">
        <v>451773</v>
      </c>
    </row>
    <row r="135" spans="1:12" s="10" customFormat="1" x14ac:dyDescent="0.25">
      <c r="A135" s="68">
        <v>279</v>
      </c>
      <c r="B135" s="78" t="s">
        <v>153</v>
      </c>
      <c r="C135" s="61">
        <v>52293</v>
      </c>
      <c r="D135" s="61">
        <v>0</v>
      </c>
      <c r="E135" s="61">
        <v>0</v>
      </c>
      <c r="F135" s="61">
        <v>-52293</v>
      </c>
      <c r="G135" s="61">
        <v>0</v>
      </c>
      <c r="H135" s="61">
        <v>0</v>
      </c>
      <c r="I135" s="61">
        <v>0</v>
      </c>
      <c r="J135" s="61">
        <v>0</v>
      </c>
      <c r="K135" s="61">
        <v>0</v>
      </c>
      <c r="L135" s="61">
        <v>463119</v>
      </c>
    </row>
    <row r="136" spans="1:12" s="10" customFormat="1" x14ac:dyDescent="0.25">
      <c r="A136" s="68">
        <v>280</v>
      </c>
      <c r="B136" s="78" t="s">
        <v>154</v>
      </c>
      <c r="C136" s="61">
        <v>608391</v>
      </c>
      <c r="D136" s="61">
        <v>0</v>
      </c>
      <c r="E136" s="61">
        <v>0</v>
      </c>
      <c r="F136" s="61">
        <v>-608391</v>
      </c>
      <c r="G136" s="61">
        <v>0</v>
      </c>
      <c r="H136" s="61">
        <v>0</v>
      </c>
      <c r="I136" s="61">
        <v>0</v>
      </c>
      <c r="J136" s="61">
        <v>0</v>
      </c>
      <c r="K136" s="61">
        <v>0</v>
      </c>
      <c r="L136" s="61">
        <v>5388078</v>
      </c>
    </row>
    <row r="137" spans="1:12" s="10" customFormat="1" x14ac:dyDescent="0.25">
      <c r="A137" s="68">
        <v>282</v>
      </c>
      <c r="B137" s="78" t="s">
        <v>155</v>
      </c>
      <c r="C137" s="61">
        <v>83654</v>
      </c>
      <c r="D137" s="61">
        <v>0</v>
      </c>
      <c r="E137" s="61">
        <v>0</v>
      </c>
      <c r="F137" s="61">
        <v>-83654</v>
      </c>
      <c r="G137" s="61">
        <v>0</v>
      </c>
      <c r="H137" s="61">
        <v>0</v>
      </c>
      <c r="I137" s="61">
        <v>0</v>
      </c>
      <c r="J137" s="61">
        <v>0</v>
      </c>
      <c r="K137" s="61">
        <v>0</v>
      </c>
      <c r="L137" s="61">
        <v>740863</v>
      </c>
    </row>
    <row r="138" spans="1:12" s="10" customFormat="1" x14ac:dyDescent="0.25">
      <c r="A138" s="68">
        <v>283</v>
      </c>
      <c r="B138" s="78" t="s">
        <v>156</v>
      </c>
      <c r="C138" s="61">
        <v>144683</v>
      </c>
      <c r="D138" s="61">
        <v>0</v>
      </c>
      <c r="E138" s="61">
        <v>0</v>
      </c>
      <c r="F138" s="61">
        <v>-144683</v>
      </c>
      <c r="G138" s="61">
        <v>0</v>
      </c>
      <c r="H138" s="61">
        <v>0</v>
      </c>
      <c r="I138" s="61">
        <v>0</v>
      </c>
      <c r="J138" s="61">
        <v>0</v>
      </c>
      <c r="K138" s="61">
        <v>0</v>
      </c>
      <c r="L138" s="61">
        <v>1281353</v>
      </c>
    </row>
    <row r="139" spans="1:12" s="10" customFormat="1" x14ac:dyDescent="0.25">
      <c r="A139" s="68">
        <v>284</v>
      </c>
      <c r="B139" s="78" t="s">
        <v>157</v>
      </c>
      <c r="C139" s="61">
        <v>21870</v>
      </c>
      <c r="D139" s="61">
        <v>0</v>
      </c>
      <c r="E139" s="61">
        <v>0</v>
      </c>
      <c r="F139" s="61">
        <v>-21870</v>
      </c>
      <c r="G139" s="61">
        <v>0</v>
      </c>
      <c r="H139" s="61">
        <v>0</v>
      </c>
      <c r="I139" s="61">
        <v>0</v>
      </c>
      <c r="J139" s="61">
        <v>0</v>
      </c>
      <c r="K139" s="61">
        <v>0</v>
      </c>
      <c r="L139" s="61">
        <v>193690</v>
      </c>
    </row>
    <row r="140" spans="1:12" s="10" customFormat="1" x14ac:dyDescent="0.25">
      <c r="A140" s="68">
        <v>285</v>
      </c>
      <c r="B140" s="78" t="s">
        <v>158</v>
      </c>
      <c r="C140" s="61">
        <v>87115</v>
      </c>
      <c r="D140" s="61">
        <v>0</v>
      </c>
      <c r="E140" s="61">
        <v>0</v>
      </c>
      <c r="F140" s="61">
        <v>-87115</v>
      </c>
      <c r="G140" s="61">
        <v>0</v>
      </c>
      <c r="H140" s="61">
        <v>0</v>
      </c>
      <c r="I140" s="61">
        <v>0</v>
      </c>
      <c r="J140" s="61">
        <v>0</v>
      </c>
      <c r="K140" s="61">
        <v>0</v>
      </c>
      <c r="L140" s="61">
        <v>771517</v>
      </c>
    </row>
    <row r="141" spans="1:12" s="10" customFormat="1" x14ac:dyDescent="0.25">
      <c r="A141" s="68">
        <v>286</v>
      </c>
      <c r="B141" s="78" t="s">
        <v>159</v>
      </c>
      <c r="C141" s="61">
        <v>104093</v>
      </c>
      <c r="D141" s="61">
        <v>0</v>
      </c>
      <c r="E141" s="61">
        <v>0</v>
      </c>
      <c r="F141" s="61">
        <v>-104093</v>
      </c>
      <c r="G141" s="61">
        <v>0</v>
      </c>
      <c r="H141" s="61">
        <v>0</v>
      </c>
      <c r="I141" s="61">
        <v>0</v>
      </c>
      <c r="J141" s="61">
        <v>0</v>
      </c>
      <c r="K141" s="61">
        <v>0</v>
      </c>
      <c r="L141" s="61">
        <v>921878</v>
      </c>
    </row>
    <row r="142" spans="1:12" s="10" customFormat="1" x14ac:dyDescent="0.25">
      <c r="A142" s="68">
        <v>287</v>
      </c>
      <c r="B142" s="78" t="s">
        <v>160</v>
      </c>
      <c r="C142" s="61">
        <v>30232</v>
      </c>
      <c r="D142" s="61">
        <v>0</v>
      </c>
      <c r="E142" s="61">
        <v>0</v>
      </c>
      <c r="F142" s="61">
        <v>-30232</v>
      </c>
      <c r="G142" s="61">
        <v>0</v>
      </c>
      <c r="H142" s="61">
        <v>0</v>
      </c>
      <c r="I142" s="61">
        <v>0</v>
      </c>
      <c r="J142" s="61">
        <v>0</v>
      </c>
      <c r="K142" s="61">
        <v>0</v>
      </c>
      <c r="L142" s="61">
        <v>267742</v>
      </c>
    </row>
    <row r="143" spans="1:12" s="10" customFormat="1" x14ac:dyDescent="0.25">
      <c r="A143" s="68">
        <v>288</v>
      </c>
      <c r="B143" s="78" t="s">
        <v>161</v>
      </c>
      <c r="C143" s="61">
        <v>47098</v>
      </c>
      <c r="D143" s="61">
        <v>0</v>
      </c>
      <c r="E143" s="61">
        <v>0</v>
      </c>
      <c r="F143" s="61">
        <v>-47098</v>
      </c>
      <c r="G143" s="61">
        <v>0</v>
      </c>
      <c r="H143" s="61">
        <v>0</v>
      </c>
      <c r="I143" s="61">
        <v>0</v>
      </c>
      <c r="J143" s="61">
        <v>0</v>
      </c>
      <c r="K143" s="61">
        <v>0</v>
      </c>
      <c r="L143" s="61">
        <v>417118</v>
      </c>
    </row>
    <row r="144" spans="1:12" s="10" customFormat="1" x14ac:dyDescent="0.25">
      <c r="A144" s="68">
        <v>290</v>
      </c>
      <c r="B144" s="78" t="s">
        <v>162</v>
      </c>
      <c r="C144" s="61">
        <v>126295</v>
      </c>
      <c r="D144" s="61">
        <v>0</v>
      </c>
      <c r="E144" s="61">
        <v>0</v>
      </c>
      <c r="F144" s="61">
        <v>-126295</v>
      </c>
      <c r="G144" s="61">
        <v>0</v>
      </c>
      <c r="H144" s="61">
        <v>0</v>
      </c>
      <c r="I144" s="61">
        <v>0</v>
      </c>
      <c r="J144" s="61">
        <v>0</v>
      </c>
      <c r="K144" s="61">
        <v>0</v>
      </c>
      <c r="L144" s="61">
        <v>1118499</v>
      </c>
    </row>
    <row r="145" spans="1:12" s="10" customFormat="1" x14ac:dyDescent="0.25">
      <c r="A145" s="68">
        <v>291</v>
      </c>
      <c r="B145" s="78" t="s">
        <v>163</v>
      </c>
      <c r="C145" s="61">
        <v>90547</v>
      </c>
      <c r="D145" s="61">
        <v>0</v>
      </c>
      <c r="E145" s="61">
        <v>0</v>
      </c>
      <c r="F145" s="61">
        <v>-90547</v>
      </c>
      <c r="G145" s="61">
        <v>0</v>
      </c>
      <c r="H145" s="61">
        <v>0</v>
      </c>
      <c r="I145" s="61">
        <v>0</v>
      </c>
      <c r="J145" s="61">
        <v>0</v>
      </c>
      <c r="K145" s="61">
        <v>0</v>
      </c>
      <c r="L145" s="61">
        <v>801910</v>
      </c>
    </row>
    <row r="146" spans="1:12" s="10" customFormat="1" x14ac:dyDescent="0.25">
      <c r="A146" s="68">
        <v>292</v>
      </c>
      <c r="B146" s="78" t="s">
        <v>164</v>
      </c>
      <c r="C146" s="61">
        <v>75756</v>
      </c>
      <c r="D146" s="61">
        <v>0</v>
      </c>
      <c r="E146" s="61">
        <v>0</v>
      </c>
      <c r="F146" s="61">
        <v>-75756</v>
      </c>
      <c r="G146" s="61">
        <v>0</v>
      </c>
      <c r="H146" s="61">
        <v>0</v>
      </c>
      <c r="I146" s="61">
        <v>0</v>
      </c>
      <c r="J146" s="61">
        <v>0</v>
      </c>
      <c r="K146" s="61">
        <v>0</v>
      </c>
      <c r="L146" s="61">
        <v>670912</v>
      </c>
    </row>
    <row r="147" spans="1:12" s="10" customFormat="1" x14ac:dyDescent="0.25">
      <c r="A147" s="68">
        <v>293</v>
      </c>
      <c r="B147" s="78" t="s">
        <v>165</v>
      </c>
      <c r="C147" s="61">
        <v>91103</v>
      </c>
      <c r="D147" s="61">
        <v>0</v>
      </c>
      <c r="E147" s="61">
        <v>0</v>
      </c>
      <c r="F147" s="61">
        <v>-91103</v>
      </c>
      <c r="G147" s="61">
        <v>0</v>
      </c>
      <c r="H147" s="61">
        <v>0</v>
      </c>
      <c r="I147" s="61">
        <v>0</v>
      </c>
      <c r="J147" s="61">
        <v>0</v>
      </c>
      <c r="K147" s="61">
        <v>0</v>
      </c>
      <c r="L147" s="61">
        <v>806833</v>
      </c>
    </row>
    <row r="148" spans="1:12" s="10" customFormat="1" x14ac:dyDescent="0.25">
      <c r="A148" s="68">
        <v>294</v>
      </c>
      <c r="B148" s="78" t="s">
        <v>166</v>
      </c>
      <c r="C148" s="61">
        <v>73995</v>
      </c>
      <c r="D148" s="61">
        <v>0</v>
      </c>
      <c r="E148" s="61">
        <v>0</v>
      </c>
      <c r="F148" s="61">
        <v>-73995</v>
      </c>
      <c r="G148" s="61">
        <v>0</v>
      </c>
      <c r="H148" s="61">
        <v>0</v>
      </c>
      <c r="I148" s="61">
        <v>0</v>
      </c>
      <c r="J148" s="61">
        <v>0</v>
      </c>
      <c r="K148" s="61">
        <v>0</v>
      </c>
      <c r="L148" s="61">
        <v>655324</v>
      </c>
    </row>
    <row r="149" spans="1:12" s="10" customFormat="1" x14ac:dyDescent="0.25">
      <c r="A149" s="68">
        <v>295</v>
      </c>
      <c r="B149" s="78" t="s">
        <v>167</v>
      </c>
      <c r="C149" s="61">
        <v>301048</v>
      </c>
      <c r="D149" s="61">
        <v>0</v>
      </c>
      <c r="E149" s="61">
        <v>0</v>
      </c>
      <c r="F149" s="61">
        <v>-301048</v>
      </c>
      <c r="G149" s="61">
        <v>0</v>
      </c>
      <c r="H149" s="61">
        <v>0</v>
      </c>
      <c r="I149" s="61">
        <v>0</v>
      </c>
      <c r="J149" s="61">
        <v>0</v>
      </c>
      <c r="K149" s="61">
        <v>0</v>
      </c>
      <c r="L149" s="61">
        <v>2666166</v>
      </c>
    </row>
    <row r="150" spans="1:12" s="10" customFormat="1" x14ac:dyDescent="0.25">
      <c r="A150" s="68">
        <v>296</v>
      </c>
      <c r="B150" s="78" t="s">
        <v>168</v>
      </c>
      <c r="C150" s="61">
        <v>50918</v>
      </c>
      <c r="D150" s="61">
        <v>0</v>
      </c>
      <c r="E150" s="61">
        <v>0</v>
      </c>
      <c r="F150" s="61">
        <v>-50918</v>
      </c>
      <c r="G150" s="61">
        <v>0</v>
      </c>
      <c r="H150" s="61">
        <v>0</v>
      </c>
      <c r="I150" s="61">
        <v>0</v>
      </c>
      <c r="J150" s="61">
        <v>0</v>
      </c>
      <c r="K150" s="61">
        <v>0</v>
      </c>
      <c r="L150" s="61">
        <v>450947</v>
      </c>
    </row>
    <row r="151" spans="1:12" s="10" customFormat="1" x14ac:dyDescent="0.25">
      <c r="A151" s="68">
        <v>297</v>
      </c>
      <c r="B151" s="78" t="s">
        <v>169</v>
      </c>
      <c r="C151" s="61">
        <v>109420</v>
      </c>
      <c r="D151" s="61">
        <v>0</v>
      </c>
      <c r="E151" s="61">
        <v>0</v>
      </c>
      <c r="F151" s="61">
        <v>-109420</v>
      </c>
      <c r="G151" s="61">
        <v>0</v>
      </c>
      <c r="H151" s="61">
        <v>0</v>
      </c>
      <c r="I151" s="61">
        <v>0</v>
      </c>
      <c r="J151" s="61">
        <v>0</v>
      </c>
      <c r="K151" s="61">
        <v>0</v>
      </c>
      <c r="L151" s="61">
        <v>969056</v>
      </c>
    </row>
    <row r="152" spans="1:12" s="10" customFormat="1" x14ac:dyDescent="0.25">
      <c r="A152" s="68">
        <v>298</v>
      </c>
      <c r="B152" s="78" t="s">
        <v>170</v>
      </c>
      <c r="C152" s="61">
        <v>99394</v>
      </c>
      <c r="D152" s="61">
        <v>0</v>
      </c>
      <c r="E152" s="61">
        <v>0</v>
      </c>
      <c r="F152" s="61">
        <v>-99394</v>
      </c>
      <c r="G152" s="61">
        <v>0</v>
      </c>
      <c r="H152" s="61">
        <v>0</v>
      </c>
      <c r="I152" s="61">
        <v>0</v>
      </c>
      <c r="J152" s="61">
        <v>0</v>
      </c>
      <c r="K152" s="61">
        <v>0</v>
      </c>
      <c r="L152" s="61">
        <v>880260</v>
      </c>
    </row>
    <row r="153" spans="1:12" s="10" customFormat="1" x14ac:dyDescent="0.25">
      <c r="A153" s="68">
        <v>299</v>
      </c>
      <c r="B153" s="78" t="s">
        <v>171</v>
      </c>
      <c r="C153" s="61">
        <v>64622</v>
      </c>
      <c r="D153" s="61">
        <v>0</v>
      </c>
      <c r="E153" s="61">
        <v>0</v>
      </c>
      <c r="F153" s="61">
        <v>-64622</v>
      </c>
      <c r="G153" s="61">
        <v>0</v>
      </c>
      <c r="H153" s="61">
        <v>0</v>
      </c>
      <c r="I153" s="61">
        <v>0</v>
      </c>
      <c r="J153" s="61">
        <v>0</v>
      </c>
      <c r="K153" s="61">
        <v>0</v>
      </c>
      <c r="L153" s="61">
        <v>572308</v>
      </c>
    </row>
    <row r="154" spans="1:12" s="10" customFormat="1" x14ac:dyDescent="0.25">
      <c r="A154" s="68">
        <v>301</v>
      </c>
      <c r="B154" s="78" t="s">
        <v>172</v>
      </c>
      <c r="C154" s="61">
        <v>208107</v>
      </c>
      <c r="D154" s="61">
        <v>0</v>
      </c>
      <c r="E154" s="61">
        <v>0</v>
      </c>
      <c r="F154" s="61">
        <v>-208107</v>
      </c>
      <c r="G154" s="61">
        <v>0</v>
      </c>
      <c r="H154" s="61">
        <v>0</v>
      </c>
      <c r="I154" s="61">
        <v>0</v>
      </c>
      <c r="J154" s="61">
        <v>0</v>
      </c>
      <c r="K154" s="61">
        <v>0</v>
      </c>
      <c r="L154" s="61">
        <v>1843052</v>
      </c>
    </row>
    <row r="155" spans="1:12" s="10" customFormat="1" x14ac:dyDescent="0.25">
      <c r="A155" s="68">
        <v>305</v>
      </c>
      <c r="B155" s="78" t="s">
        <v>173</v>
      </c>
      <c r="C155" s="61">
        <v>0</v>
      </c>
      <c r="D155" s="61">
        <v>0</v>
      </c>
      <c r="E155" s="61">
        <v>0</v>
      </c>
      <c r="F155" s="61">
        <v>0</v>
      </c>
      <c r="G155" s="61">
        <v>0</v>
      </c>
      <c r="H155" s="61">
        <v>0</v>
      </c>
      <c r="I155" s="61">
        <v>0</v>
      </c>
      <c r="J155" s="61">
        <v>0</v>
      </c>
      <c r="K155" s="61">
        <v>0</v>
      </c>
      <c r="L155" s="61">
        <v>0</v>
      </c>
    </row>
    <row r="156" spans="1:12" s="10" customFormat="1" x14ac:dyDescent="0.25">
      <c r="A156" s="68">
        <v>310</v>
      </c>
      <c r="B156" s="78" t="s">
        <v>174</v>
      </c>
      <c r="C156" s="61">
        <v>72223</v>
      </c>
      <c r="D156" s="61">
        <v>0</v>
      </c>
      <c r="E156" s="61">
        <v>0</v>
      </c>
      <c r="F156" s="61">
        <v>-72223</v>
      </c>
      <c r="G156" s="61">
        <v>0</v>
      </c>
      <c r="H156" s="61">
        <v>0</v>
      </c>
      <c r="I156" s="61">
        <v>0</v>
      </c>
      <c r="J156" s="61">
        <v>0</v>
      </c>
      <c r="K156" s="61">
        <v>0</v>
      </c>
      <c r="L156" s="61">
        <v>639621</v>
      </c>
    </row>
    <row r="157" spans="1:12" s="10" customFormat="1" x14ac:dyDescent="0.25">
      <c r="A157" s="68">
        <v>311</v>
      </c>
      <c r="B157" s="78" t="s">
        <v>175</v>
      </c>
      <c r="C157" s="61">
        <v>0</v>
      </c>
      <c r="D157" s="61">
        <v>0</v>
      </c>
      <c r="E157" s="61">
        <v>0</v>
      </c>
      <c r="F157" s="61">
        <v>0</v>
      </c>
      <c r="G157" s="61">
        <v>0</v>
      </c>
      <c r="H157" s="61">
        <v>0</v>
      </c>
      <c r="I157" s="61">
        <v>0</v>
      </c>
      <c r="J157" s="61">
        <v>0</v>
      </c>
      <c r="K157" s="61">
        <v>0</v>
      </c>
      <c r="L157" s="61">
        <v>0</v>
      </c>
    </row>
    <row r="158" spans="1:12" s="10" customFormat="1" x14ac:dyDescent="0.25">
      <c r="A158" s="68">
        <v>319</v>
      </c>
      <c r="B158" s="78" t="s">
        <v>176</v>
      </c>
      <c r="C158" s="61">
        <v>0</v>
      </c>
      <c r="D158" s="61">
        <v>0</v>
      </c>
      <c r="E158" s="61">
        <v>0</v>
      </c>
      <c r="F158" s="61">
        <v>0</v>
      </c>
      <c r="G158" s="61">
        <v>0</v>
      </c>
      <c r="H158" s="61">
        <v>0</v>
      </c>
      <c r="I158" s="61">
        <v>0</v>
      </c>
      <c r="J158" s="61">
        <v>0</v>
      </c>
      <c r="K158" s="61">
        <v>0</v>
      </c>
      <c r="L158" s="61">
        <v>0</v>
      </c>
    </row>
    <row r="159" spans="1:12" s="10" customFormat="1" x14ac:dyDescent="0.25">
      <c r="A159" s="68">
        <v>320</v>
      </c>
      <c r="B159" s="78" t="s">
        <v>177</v>
      </c>
      <c r="C159" s="61">
        <v>35233</v>
      </c>
      <c r="D159" s="61">
        <v>0</v>
      </c>
      <c r="E159" s="61">
        <v>0</v>
      </c>
      <c r="F159" s="61">
        <v>-35233</v>
      </c>
      <c r="G159" s="61">
        <v>0</v>
      </c>
      <c r="H159" s="61">
        <v>0</v>
      </c>
      <c r="I159" s="61">
        <v>0</v>
      </c>
      <c r="J159" s="61">
        <v>0</v>
      </c>
      <c r="K159" s="61">
        <v>0</v>
      </c>
      <c r="L159" s="61">
        <v>312034</v>
      </c>
    </row>
    <row r="160" spans="1:12" s="10" customFormat="1" x14ac:dyDescent="0.25">
      <c r="A160" s="68">
        <v>325</v>
      </c>
      <c r="B160" s="78" t="s">
        <v>178</v>
      </c>
      <c r="C160" s="61">
        <v>0</v>
      </c>
      <c r="D160" s="61">
        <v>0</v>
      </c>
      <c r="E160" s="61">
        <v>0</v>
      </c>
      <c r="F160" s="61">
        <v>0</v>
      </c>
      <c r="G160" s="61">
        <v>0</v>
      </c>
      <c r="H160" s="61">
        <v>0</v>
      </c>
      <c r="I160" s="61">
        <v>0</v>
      </c>
      <c r="J160" s="61">
        <v>0</v>
      </c>
      <c r="K160" s="61">
        <v>0</v>
      </c>
      <c r="L160" s="61">
        <v>0</v>
      </c>
    </row>
    <row r="161" spans="1:12" s="10" customFormat="1" x14ac:dyDescent="0.25">
      <c r="A161" s="68">
        <v>326</v>
      </c>
      <c r="B161" s="78" t="s">
        <v>179</v>
      </c>
      <c r="C161" s="61">
        <v>0</v>
      </c>
      <c r="D161" s="61">
        <v>0</v>
      </c>
      <c r="E161" s="61">
        <v>0</v>
      </c>
      <c r="F161" s="61">
        <v>0</v>
      </c>
      <c r="G161" s="61">
        <v>0</v>
      </c>
      <c r="H161" s="61">
        <v>0</v>
      </c>
      <c r="I161" s="61">
        <v>0</v>
      </c>
      <c r="J161" s="61">
        <v>0</v>
      </c>
      <c r="K161" s="61">
        <v>0</v>
      </c>
      <c r="L161" s="61">
        <v>0</v>
      </c>
    </row>
    <row r="162" spans="1:12" s="10" customFormat="1" x14ac:dyDescent="0.25">
      <c r="A162" s="68">
        <v>330</v>
      </c>
      <c r="B162" s="78" t="s">
        <v>180</v>
      </c>
      <c r="C162" s="61">
        <v>394</v>
      </c>
      <c r="D162" s="61">
        <v>0</v>
      </c>
      <c r="E162" s="61">
        <v>0</v>
      </c>
      <c r="F162" s="61">
        <v>-394</v>
      </c>
      <c r="G162" s="61">
        <v>0</v>
      </c>
      <c r="H162" s="61">
        <v>0</v>
      </c>
      <c r="I162" s="61">
        <v>0</v>
      </c>
      <c r="J162" s="61">
        <v>0</v>
      </c>
      <c r="K162" s="61">
        <v>0</v>
      </c>
      <c r="L162" s="61">
        <v>3485</v>
      </c>
    </row>
    <row r="163" spans="1:12" s="10" customFormat="1" x14ac:dyDescent="0.25">
      <c r="A163" s="68">
        <v>350</v>
      </c>
      <c r="B163" s="78" t="s">
        <v>181</v>
      </c>
      <c r="C163" s="61">
        <v>17733</v>
      </c>
      <c r="D163" s="61">
        <v>0</v>
      </c>
      <c r="E163" s="61">
        <v>0</v>
      </c>
      <c r="F163" s="61">
        <v>-17733</v>
      </c>
      <c r="G163" s="61">
        <v>0</v>
      </c>
      <c r="H163" s="61">
        <v>0</v>
      </c>
      <c r="I163" s="61">
        <v>0</v>
      </c>
      <c r="J163" s="61">
        <v>0</v>
      </c>
      <c r="K163" s="61">
        <v>0</v>
      </c>
      <c r="L163" s="61">
        <v>157048</v>
      </c>
    </row>
    <row r="164" spans="1:12" s="10" customFormat="1" x14ac:dyDescent="0.25">
      <c r="A164" s="68">
        <v>360</v>
      </c>
      <c r="B164" s="78" t="s">
        <v>182</v>
      </c>
      <c r="C164" s="61">
        <v>8986</v>
      </c>
      <c r="D164" s="61">
        <v>0</v>
      </c>
      <c r="E164" s="61">
        <v>0</v>
      </c>
      <c r="F164" s="61">
        <v>-8986</v>
      </c>
      <c r="G164" s="61">
        <v>0</v>
      </c>
      <c r="H164" s="61">
        <v>0</v>
      </c>
      <c r="I164" s="61">
        <v>0</v>
      </c>
      <c r="J164" s="61">
        <v>0</v>
      </c>
      <c r="K164" s="61">
        <v>0</v>
      </c>
      <c r="L164" s="61">
        <v>79583</v>
      </c>
    </row>
    <row r="165" spans="1:12" s="10" customFormat="1" x14ac:dyDescent="0.25">
      <c r="A165" s="68">
        <v>400</v>
      </c>
      <c r="B165" s="78" t="s">
        <v>183</v>
      </c>
      <c r="C165" s="61">
        <v>928</v>
      </c>
      <c r="D165" s="61">
        <v>0</v>
      </c>
      <c r="E165" s="61">
        <v>0</v>
      </c>
      <c r="F165" s="61">
        <v>-928</v>
      </c>
      <c r="G165" s="61">
        <v>0</v>
      </c>
      <c r="H165" s="61">
        <v>0</v>
      </c>
      <c r="I165" s="61">
        <v>0</v>
      </c>
      <c r="J165" s="61">
        <v>0</v>
      </c>
      <c r="K165" s="61">
        <v>0</v>
      </c>
      <c r="L165" s="61">
        <v>8216</v>
      </c>
    </row>
    <row r="166" spans="1:12" s="10" customFormat="1" x14ac:dyDescent="0.25">
      <c r="A166" s="68">
        <v>402</v>
      </c>
      <c r="B166" s="78" t="s">
        <v>184</v>
      </c>
      <c r="C166" s="61">
        <v>70125</v>
      </c>
      <c r="D166" s="61">
        <v>0</v>
      </c>
      <c r="E166" s="61">
        <v>0</v>
      </c>
      <c r="F166" s="61">
        <v>-70125</v>
      </c>
      <c r="G166" s="61">
        <v>0</v>
      </c>
      <c r="H166" s="61">
        <v>0</v>
      </c>
      <c r="I166" s="61">
        <v>0</v>
      </c>
      <c r="J166" s="61">
        <v>0</v>
      </c>
      <c r="K166" s="61">
        <v>0</v>
      </c>
      <c r="L166" s="61">
        <v>621053</v>
      </c>
    </row>
    <row r="167" spans="1:12" s="10" customFormat="1" x14ac:dyDescent="0.25">
      <c r="A167" s="68">
        <v>403</v>
      </c>
      <c r="B167" s="78" t="s">
        <v>185</v>
      </c>
      <c r="C167" s="61">
        <v>207385</v>
      </c>
      <c r="D167" s="61">
        <v>0</v>
      </c>
      <c r="E167" s="61">
        <v>0</v>
      </c>
      <c r="F167" s="61">
        <v>-207385</v>
      </c>
      <c r="G167" s="61">
        <v>0</v>
      </c>
      <c r="H167" s="61">
        <v>0</v>
      </c>
      <c r="I167" s="61">
        <v>0</v>
      </c>
      <c r="J167" s="61">
        <v>0</v>
      </c>
      <c r="K167" s="61">
        <v>0</v>
      </c>
      <c r="L167" s="61">
        <v>1836656</v>
      </c>
    </row>
    <row r="168" spans="1:12" s="10" customFormat="1" x14ac:dyDescent="0.25">
      <c r="A168" s="68">
        <v>405</v>
      </c>
      <c r="B168" s="78" t="s">
        <v>186</v>
      </c>
      <c r="C168" s="61">
        <v>2103</v>
      </c>
      <c r="D168" s="61">
        <v>0</v>
      </c>
      <c r="E168" s="61">
        <v>0</v>
      </c>
      <c r="F168" s="61">
        <v>-2103</v>
      </c>
      <c r="G168" s="61">
        <v>0</v>
      </c>
      <c r="H168" s="61">
        <v>0</v>
      </c>
      <c r="I168" s="61">
        <v>0</v>
      </c>
      <c r="J168" s="61">
        <v>0</v>
      </c>
      <c r="K168" s="61">
        <v>0</v>
      </c>
      <c r="L168" s="61">
        <v>18627</v>
      </c>
    </row>
    <row r="169" spans="1:12" s="10" customFormat="1" x14ac:dyDescent="0.25">
      <c r="A169" s="68">
        <v>407</v>
      </c>
      <c r="B169" s="78" t="s">
        <v>187</v>
      </c>
      <c r="C169" s="61">
        <v>0</v>
      </c>
      <c r="D169" s="61">
        <v>0</v>
      </c>
      <c r="E169" s="61">
        <v>0</v>
      </c>
      <c r="F169" s="61">
        <v>0</v>
      </c>
      <c r="G169" s="61">
        <v>0</v>
      </c>
      <c r="H169" s="61">
        <v>0</v>
      </c>
      <c r="I169" s="61">
        <v>0</v>
      </c>
      <c r="J169" s="61">
        <v>0</v>
      </c>
      <c r="K169" s="61">
        <v>0</v>
      </c>
      <c r="L169" s="61">
        <v>0</v>
      </c>
    </row>
    <row r="170" spans="1:12" s="10" customFormat="1" x14ac:dyDescent="0.25">
      <c r="A170" s="68">
        <v>408</v>
      </c>
      <c r="B170" s="78" t="s">
        <v>188</v>
      </c>
      <c r="C170" s="61">
        <v>0</v>
      </c>
      <c r="D170" s="61">
        <v>0</v>
      </c>
      <c r="E170" s="61">
        <v>0</v>
      </c>
      <c r="F170" s="61">
        <v>0</v>
      </c>
      <c r="G170" s="61">
        <v>0</v>
      </c>
      <c r="H170" s="61">
        <v>0</v>
      </c>
      <c r="I170" s="61">
        <v>0</v>
      </c>
      <c r="J170" s="61">
        <v>0</v>
      </c>
      <c r="K170" s="61">
        <v>0</v>
      </c>
      <c r="L170" s="61">
        <v>0</v>
      </c>
    </row>
    <row r="171" spans="1:12" s="10" customFormat="1" x14ac:dyDescent="0.25">
      <c r="A171" s="68">
        <v>409</v>
      </c>
      <c r="B171" s="78" t="s">
        <v>189</v>
      </c>
      <c r="C171" s="61">
        <v>82398</v>
      </c>
      <c r="D171" s="61">
        <v>0</v>
      </c>
      <c r="E171" s="61">
        <v>0</v>
      </c>
      <c r="F171" s="61">
        <v>-82398</v>
      </c>
      <c r="G171" s="61">
        <v>0</v>
      </c>
      <c r="H171" s="61">
        <v>0</v>
      </c>
      <c r="I171" s="61">
        <v>0</v>
      </c>
      <c r="J171" s="61">
        <v>0</v>
      </c>
      <c r="K171" s="61">
        <v>0</v>
      </c>
      <c r="L171" s="61">
        <v>729743</v>
      </c>
    </row>
    <row r="172" spans="1:12" s="10" customFormat="1" x14ac:dyDescent="0.25">
      <c r="A172" s="68">
        <v>411</v>
      </c>
      <c r="B172" s="78" t="s">
        <v>190</v>
      </c>
      <c r="C172" s="61">
        <v>110648</v>
      </c>
      <c r="D172" s="61">
        <v>0</v>
      </c>
      <c r="E172" s="61">
        <v>0</v>
      </c>
      <c r="F172" s="61">
        <v>-110648</v>
      </c>
      <c r="G172" s="61">
        <v>0</v>
      </c>
      <c r="H172" s="61">
        <v>0</v>
      </c>
      <c r="I172" s="61">
        <v>0</v>
      </c>
      <c r="J172" s="61">
        <v>0</v>
      </c>
      <c r="K172" s="61">
        <v>0</v>
      </c>
      <c r="L172" s="61">
        <v>979933</v>
      </c>
    </row>
    <row r="173" spans="1:12" s="10" customFormat="1" x14ac:dyDescent="0.25">
      <c r="A173" s="68">
        <v>413</v>
      </c>
      <c r="B173" s="78" t="s">
        <v>191</v>
      </c>
      <c r="C173" s="61">
        <v>3383</v>
      </c>
      <c r="D173" s="61">
        <v>0</v>
      </c>
      <c r="E173" s="61">
        <v>0</v>
      </c>
      <c r="F173" s="61">
        <v>-3383</v>
      </c>
      <c r="G173" s="61">
        <v>0</v>
      </c>
      <c r="H173" s="61">
        <v>0</v>
      </c>
      <c r="I173" s="61">
        <v>0</v>
      </c>
      <c r="J173" s="61">
        <v>0</v>
      </c>
      <c r="K173" s="61">
        <v>0</v>
      </c>
      <c r="L173" s="61">
        <v>29961</v>
      </c>
    </row>
    <row r="174" spans="1:12" s="10" customFormat="1" x14ac:dyDescent="0.25">
      <c r="A174" s="68">
        <v>417</v>
      </c>
      <c r="B174" s="78" t="s">
        <v>192</v>
      </c>
      <c r="C174" s="61">
        <v>1760</v>
      </c>
      <c r="D174" s="61">
        <v>0</v>
      </c>
      <c r="E174" s="61">
        <v>0</v>
      </c>
      <c r="F174" s="61">
        <v>-1760</v>
      </c>
      <c r="G174" s="61">
        <v>0</v>
      </c>
      <c r="H174" s="61">
        <v>0</v>
      </c>
      <c r="I174" s="61">
        <v>0</v>
      </c>
      <c r="J174" s="61">
        <v>0</v>
      </c>
      <c r="K174" s="61">
        <v>0</v>
      </c>
      <c r="L174" s="61">
        <v>15589</v>
      </c>
    </row>
    <row r="175" spans="1:12" s="10" customFormat="1" x14ac:dyDescent="0.25">
      <c r="A175" s="68">
        <v>423</v>
      </c>
      <c r="B175" s="78" t="s">
        <v>193</v>
      </c>
      <c r="C175" s="61">
        <v>19389</v>
      </c>
      <c r="D175" s="61">
        <v>0</v>
      </c>
      <c r="E175" s="61">
        <v>0</v>
      </c>
      <c r="F175" s="61">
        <v>-19389</v>
      </c>
      <c r="G175" s="61">
        <v>0</v>
      </c>
      <c r="H175" s="61">
        <v>0</v>
      </c>
      <c r="I175" s="61">
        <v>0</v>
      </c>
      <c r="J175" s="61">
        <v>0</v>
      </c>
      <c r="K175" s="61">
        <v>0</v>
      </c>
      <c r="L175" s="61">
        <v>171712</v>
      </c>
    </row>
    <row r="176" spans="1:12" s="10" customFormat="1" x14ac:dyDescent="0.25">
      <c r="A176" s="68">
        <v>425</v>
      </c>
      <c r="B176" s="78" t="s">
        <v>194</v>
      </c>
      <c r="C176" s="61">
        <v>60308</v>
      </c>
      <c r="D176" s="61">
        <v>0</v>
      </c>
      <c r="E176" s="61">
        <v>0</v>
      </c>
      <c r="F176" s="61">
        <v>-60308</v>
      </c>
      <c r="G176" s="61">
        <v>0</v>
      </c>
      <c r="H176" s="61">
        <v>0</v>
      </c>
      <c r="I176" s="61">
        <v>0</v>
      </c>
      <c r="J176" s="61">
        <v>0</v>
      </c>
      <c r="K176" s="61">
        <v>0</v>
      </c>
      <c r="L176" s="61">
        <v>534111</v>
      </c>
    </row>
    <row r="177" spans="1:12" s="10" customFormat="1" x14ac:dyDescent="0.25">
      <c r="A177" s="68">
        <v>440</v>
      </c>
      <c r="B177" s="78" t="s">
        <v>195</v>
      </c>
      <c r="C177" s="61">
        <v>367464</v>
      </c>
      <c r="D177" s="61">
        <v>0</v>
      </c>
      <c r="E177" s="61">
        <v>0</v>
      </c>
      <c r="F177" s="61">
        <v>-367464</v>
      </c>
      <c r="G177" s="61">
        <v>0</v>
      </c>
      <c r="H177" s="61">
        <v>0</v>
      </c>
      <c r="I177" s="61">
        <v>0</v>
      </c>
      <c r="J177" s="61">
        <v>0</v>
      </c>
      <c r="K177" s="61">
        <v>0</v>
      </c>
      <c r="L177" s="61">
        <v>3254364</v>
      </c>
    </row>
    <row r="178" spans="1:12" s="10" customFormat="1" x14ac:dyDescent="0.25">
      <c r="A178" s="68">
        <v>450</v>
      </c>
      <c r="B178" s="78" t="s">
        <v>196</v>
      </c>
      <c r="C178" s="61">
        <v>0</v>
      </c>
      <c r="D178" s="61">
        <v>0</v>
      </c>
      <c r="E178" s="61">
        <v>0</v>
      </c>
      <c r="F178" s="61">
        <v>0</v>
      </c>
      <c r="G178" s="61">
        <v>0</v>
      </c>
      <c r="H178" s="61">
        <v>0</v>
      </c>
      <c r="I178" s="61">
        <v>0</v>
      </c>
      <c r="J178" s="61">
        <v>0</v>
      </c>
      <c r="K178" s="61">
        <v>0</v>
      </c>
      <c r="L178" s="61">
        <v>0</v>
      </c>
    </row>
    <row r="179" spans="1:12" s="10" customFormat="1" x14ac:dyDescent="0.25">
      <c r="A179" s="68">
        <v>451</v>
      </c>
      <c r="B179" s="78" t="s">
        <v>197</v>
      </c>
      <c r="C179" s="61">
        <v>0</v>
      </c>
      <c r="D179" s="61">
        <v>0</v>
      </c>
      <c r="E179" s="61">
        <v>0</v>
      </c>
      <c r="F179" s="61">
        <v>0</v>
      </c>
      <c r="G179" s="61">
        <v>0</v>
      </c>
      <c r="H179" s="61">
        <v>0</v>
      </c>
      <c r="I179" s="61">
        <v>0</v>
      </c>
      <c r="J179" s="61">
        <v>0</v>
      </c>
      <c r="K179" s="61">
        <v>0</v>
      </c>
      <c r="L179" s="61">
        <v>0</v>
      </c>
    </row>
    <row r="180" spans="1:12" s="10" customFormat="1" x14ac:dyDescent="0.25">
      <c r="A180" s="68">
        <v>452</v>
      </c>
      <c r="B180" s="78" t="s">
        <v>198</v>
      </c>
      <c r="C180" s="61">
        <v>0</v>
      </c>
      <c r="D180" s="61">
        <v>0</v>
      </c>
      <c r="E180" s="61">
        <v>0</v>
      </c>
      <c r="F180" s="61">
        <v>0</v>
      </c>
      <c r="G180" s="61">
        <v>0</v>
      </c>
      <c r="H180" s="61">
        <v>0</v>
      </c>
      <c r="I180" s="61">
        <v>0</v>
      </c>
      <c r="J180" s="61">
        <v>0</v>
      </c>
      <c r="K180" s="61">
        <v>0</v>
      </c>
      <c r="L180" s="61">
        <v>0</v>
      </c>
    </row>
    <row r="181" spans="1:12" s="10" customFormat="1" x14ac:dyDescent="0.25">
      <c r="A181" s="68">
        <v>453</v>
      </c>
      <c r="B181" s="78" t="s">
        <v>199</v>
      </c>
      <c r="C181" s="61">
        <v>0</v>
      </c>
      <c r="D181" s="61">
        <v>0</v>
      </c>
      <c r="E181" s="61">
        <v>0</v>
      </c>
      <c r="F181" s="61">
        <v>0</v>
      </c>
      <c r="G181" s="61">
        <v>0</v>
      </c>
      <c r="H181" s="61">
        <v>0</v>
      </c>
      <c r="I181" s="61">
        <v>0</v>
      </c>
      <c r="J181" s="61">
        <v>0</v>
      </c>
      <c r="K181" s="61">
        <v>0</v>
      </c>
      <c r="L181" s="61">
        <v>0</v>
      </c>
    </row>
    <row r="182" spans="1:12" s="10" customFormat="1" x14ac:dyDescent="0.25">
      <c r="A182" s="68">
        <v>454</v>
      </c>
      <c r="B182" s="78" t="s">
        <v>200</v>
      </c>
      <c r="C182" s="61">
        <v>1432</v>
      </c>
      <c r="D182" s="61">
        <v>0</v>
      </c>
      <c r="E182" s="61">
        <v>0</v>
      </c>
      <c r="F182" s="61">
        <v>-1432</v>
      </c>
      <c r="G182" s="61">
        <v>0</v>
      </c>
      <c r="H182" s="61">
        <v>0</v>
      </c>
      <c r="I182" s="61">
        <v>0</v>
      </c>
      <c r="J182" s="61">
        <v>0</v>
      </c>
      <c r="K182" s="61">
        <v>0</v>
      </c>
      <c r="L182" s="61">
        <v>12686</v>
      </c>
    </row>
    <row r="183" spans="1:12" s="10" customFormat="1" x14ac:dyDescent="0.25">
      <c r="A183" s="68">
        <v>501</v>
      </c>
      <c r="B183" s="78" t="s">
        <v>201</v>
      </c>
      <c r="C183" s="61">
        <v>3483023</v>
      </c>
      <c r="D183" s="61">
        <v>0</v>
      </c>
      <c r="E183" s="61">
        <v>0</v>
      </c>
      <c r="F183" s="61">
        <v>-3483023</v>
      </c>
      <c r="G183" s="61">
        <v>0</v>
      </c>
      <c r="H183" s="61">
        <v>0</v>
      </c>
      <c r="I183" s="61">
        <v>0</v>
      </c>
      <c r="J183" s="61">
        <v>0</v>
      </c>
      <c r="K183" s="61">
        <v>0</v>
      </c>
      <c r="L183" s="61">
        <v>30846570</v>
      </c>
    </row>
    <row r="184" spans="1:12" s="10" customFormat="1" x14ac:dyDescent="0.25">
      <c r="A184" s="68">
        <v>502</v>
      </c>
      <c r="B184" s="78" t="s">
        <v>202</v>
      </c>
      <c r="C184" s="61">
        <v>0</v>
      </c>
      <c r="D184" s="61">
        <v>0</v>
      </c>
      <c r="E184" s="61">
        <v>0</v>
      </c>
      <c r="F184" s="61">
        <v>0</v>
      </c>
      <c r="G184" s="61">
        <v>0</v>
      </c>
      <c r="H184" s="61">
        <v>0</v>
      </c>
      <c r="I184" s="61">
        <v>0</v>
      </c>
      <c r="J184" s="61">
        <v>0</v>
      </c>
      <c r="K184" s="61">
        <v>0</v>
      </c>
      <c r="L184" s="61">
        <v>0</v>
      </c>
    </row>
    <row r="185" spans="1:12" s="10" customFormat="1" x14ac:dyDescent="0.25">
      <c r="A185" s="68">
        <v>505</v>
      </c>
      <c r="B185" s="78" t="s">
        <v>203</v>
      </c>
      <c r="C185" s="61">
        <v>27122</v>
      </c>
      <c r="D185" s="61">
        <v>0</v>
      </c>
      <c r="E185" s="61">
        <v>0</v>
      </c>
      <c r="F185" s="61">
        <v>-27122</v>
      </c>
      <c r="G185" s="61">
        <v>0</v>
      </c>
      <c r="H185" s="61">
        <v>0</v>
      </c>
      <c r="I185" s="61">
        <v>0</v>
      </c>
      <c r="J185" s="61">
        <v>0</v>
      </c>
      <c r="K185" s="61">
        <v>0</v>
      </c>
      <c r="L185" s="61">
        <v>240196</v>
      </c>
    </row>
    <row r="186" spans="1:12" s="10" customFormat="1" x14ac:dyDescent="0.25">
      <c r="A186" s="68">
        <v>506</v>
      </c>
      <c r="B186" s="78" t="s">
        <v>204</v>
      </c>
      <c r="C186" s="61">
        <v>10188</v>
      </c>
      <c r="D186" s="61">
        <v>0</v>
      </c>
      <c r="E186" s="61">
        <v>0</v>
      </c>
      <c r="F186" s="61">
        <v>-10188</v>
      </c>
      <c r="G186" s="61">
        <v>0</v>
      </c>
      <c r="H186" s="61">
        <v>0</v>
      </c>
      <c r="I186" s="61">
        <v>0</v>
      </c>
      <c r="J186" s="61">
        <v>0</v>
      </c>
      <c r="K186" s="61">
        <v>0</v>
      </c>
      <c r="L186" s="61">
        <v>90224</v>
      </c>
    </row>
    <row r="187" spans="1:12" s="10" customFormat="1" x14ac:dyDescent="0.25">
      <c r="A187" s="68">
        <v>507</v>
      </c>
      <c r="B187" s="78" t="s">
        <v>205</v>
      </c>
      <c r="C187" s="61">
        <v>0</v>
      </c>
      <c r="D187" s="61">
        <v>0</v>
      </c>
      <c r="E187" s="61">
        <v>0</v>
      </c>
      <c r="F187" s="61">
        <v>0</v>
      </c>
      <c r="G187" s="61">
        <v>0</v>
      </c>
      <c r="H187" s="61">
        <v>0</v>
      </c>
      <c r="I187" s="61">
        <v>0</v>
      </c>
      <c r="J187" s="61">
        <v>0</v>
      </c>
      <c r="K187" s="61">
        <v>0</v>
      </c>
      <c r="L187" s="61">
        <v>0</v>
      </c>
    </row>
    <row r="188" spans="1:12" s="10" customFormat="1" x14ac:dyDescent="0.25">
      <c r="A188" s="68">
        <v>522</v>
      </c>
      <c r="B188" s="78" t="s">
        <v>418</v>
      </c>
      <c r="C188" s="61">
        <v>15089</v>
      </c>
      <c r="D188" s="61">
        <v>0</v>
      </c>
      <c r="E188" s="61">
        <v>0</v>
      </c>
      <c r="F188" s="61">
        <v>-15089</v>
      </c>
      <c r="G188" s="61">
        <v>0</v>
      </c>
      <c r="H188" s="61">
        <v>0</v>
      </c>
      <c r="I188" s="61">
        <v>0</v>
      </c>
      <c r="J188" s="61">
        <v>0</v>
      </c>
      <c r="K188" s="61">
        <v>0</v>
      </c>
      <c r="L188" s="61">
        <v>133633</v>
      </c>
    </row>
    <row r="189" spans="1:12" s="10" customFormat="1" x14ac:dyDescent="0.25">
      <c r="A189" s="68">
        <v>601</v>
      </c>
      <c r="B189" s="78" t="s">
        <v>206</v>
      </c>
      <c r="C189" s="61">
        <v>1286647</v>
      </c>
      <c r="D189" s="61">
        <v>0</v>
      </c>
      <c r="E189" s="61">
        <v>0</v>
      </c>
      <c r="F189" s="61">
        <v>-1286647</v>
      </c>
      <c r="G189" s="61">
        <v>0</v>
      </c>
      <c r="H189" s="61">
        <v>0</v>
      </c>
      <c r="I189" s="61">
        <v>0</v>
      </c>
      <c r="J189" s="61">
        <v>0</v>
      </c>
      <c r="K189" s="61">
        <v>0</v>
      </c>
      <c r="L189" s="61">
        <v>11394907</v>
      </c>
    </row>
    <row r="190" spans="1:12" s="10" customFormat="1" x14ac:dyDescent="0.25">
      <c r="A190" s="68">
        <v>602</v>
      </c>
      <c r="B190" s="78" t="s">
        <v>207</v>
      </c>
      <c r="C190" s="61">
        <v>216762</v>
      </c>
      <c r="D190" s="61">
        <v>0</v>
      </c>
      <c r="E190" s="61">
        <v>0</v>
      </c>
      <c r="F190" s="61">
        <v>-216762</v>
      </c>
      <c r="G190" s="61">
        <v>0</v>
      </c>
      <c r="H190" s="61">
        <v>0</v>
      </c>
      <c r="I190" s="61">
        <v>0</v>
      </c>
      <c r="J190" s="61">
        <v>0</v>
      </c>
      <c r="K190" s="61">
        <v>0</v>
      </c>
      <c r="L190" s="61">
        <v>1919709</v>
      </c>
    </row>
    <row r="191" spans="1:12" s="10" customFormat="1" x14ac:dyDescent="0.25">
      <c r="A191" s="68">
        <v>606</v>
      </c>
      <c r="B191" s="78" t="s">
        <v>208</v>
      </c>
      <c r="C191" s="61">
        <v>3759</v>
      </c>
      <c r="D191" s="61">
        <v>0</v>
      </c>
      <c r="E191" s="61">
        <v>0</v>
      </c>
      <c r="F191" s="61">
        <v>-3759</v>
      </c>
      <c r="G191" s="61">
        <v>0</v>
      </c>
      <c r="H191" s="61">
        <v>0</v>
      </c>
      <c r="I191" s="61">
        <v>0</v>
      </c>
      <c r="J191" s="61">
        <v>0</v>
      </c>
      <c r="K191" s="61">
        <v>0</v>
      </c>
      <c r="L191" s="61">
        <v>33290</v>
      </c>
    </row>
    <row r="192" spans="1:12" s="10" customFormat="1" x14ac:dyDescent="0.25">
      <c r="A192" s="68">
        <v>701</v>
      </c>
      <c r="B192" s="78" t="s">
        <v>209</v>
      </c>
      <c r="C192" s="61">
        <v>172758</v>
      </c>
      <c r="D192" s="61">
        <v>0</v>
      </c>
      <c r="E192" s="61">
        <v>0</v>
      </c>
      <c r="F192" s="61">
        <v>-172758</v>
      </c>
      <c r="G192" s="61">
        <v>0</v>
      </c>
      <c r="H192" s="61">
        <v>0</v>
      </c>
      <c r="I192" s="61">
        <v>0</v>
      </c>
      <c r="J192" s="61">
        <v>0</v>
      </c>
      <c r="K192" s="61">
        <v>0</v>
      </c>
      <c r="L192" s="61">
        <v>1529996</v>
      </c>
    </row>
    <row r="193" spans="1:12" s="10" customFormat="1" x14ac:dyDescent="0.25">
      <c r="A193" s="68">
        <v>702</v>
      </c>
      <c r="B193" s="78" t="s">
        <v>210</v>
      </c>
      <c r="C193" s="61">
        <v>93214</v>
      </c>
      <c r="D193" s="61">
        <v>0</v>
      </c>
      <c r="E193" s="61">
        <v>0</v>
      </c>
      <c r="F193" s="61">
        <v>-93214</v>
      </c>
      <c r="G193" s="61">
        <v>0</v>
      </c>
      <c r="H193" s="61">
        <v>0</v>
      </c>
      <c r="I193" s="61">
        <v>0</v>
      </c>
      <c r="J193" s="61">
        <v>0</v>
      </c>
      <c r="K193" s="61">
        <v>0</v>
      </c>
      <c r="L193" s="61">
        <v>825528</v>
      </c>
    </row>
    <row r="194" spans="1:12" s="10" customFormat="1" x14ac:dyDescent="0.25">
      <c r="A194" s="68">
        <v>703</v>
      </c>
      <c r="B194" s="78" t="s">
        <v>211</v>
      </c>
      <c r="C194" s="61">
        <v>262765</v>
      </c>
      <c r="D194" s="61">
        <v>0</v>
      </c>
      <c r="E194" s="61">
        <v>0</v>
      </c>
      <c r="F194" s="61">
        <v>-262765</v>
      </c>
      <c r="G194" s="61">
        <v>0</v>
      </c>
      <c r="H194" s="61">
        <v>0</v>
      </c>
      <c r="I194" s="61">
        <v>0</v>
      </c>
      <c r="J194" s="61">
        <v>0</v>
      </c>
      <c r="K194" s="61">
        <v>0</v>
      </c>
      <c r="L194" s="61">
        <v>2327121</v>
      </c>
    </row>
    <row r="195" spans="1:12" s="10" customFormat="1" x14ac:dyDescent="0.25">
      <c r="A195" s="68">
        <v>704</v>
      </c>
      <c r="B195" s="78" t="s">
        <v>212</v>
      </c>
      <c r="C195" s="61">
        <v>218615</v>
      </c>
      <c r="D195" s="61">
        <v>0</v>
      </c>
      <c r="E195" s="61">
        <v>0</v>
      </c>
      <c r="F195" s="61">
        <v>-218615</v>
      </c>
      <c r="G195" s="61">
        <v>0</v>
      </c>
      <c r="H195" s="61">
        <v>0</v>
      </c>
      <c r="I195" s="61">
        <v>0</v>
      </c>
      <c r="J195" s="61">
        <v>0</v>
      </c>
      <c r="K195" s="61">
        <v>0</v>
      </c>
      <c r="L195" s="61">
        <v>1936117</v>
      </c>
    </row>
    <row r="196" spans="1:12" s="10" customFormat="1" x14ac:dyDescent="0.25">
      <c r="A196" s="68">
        <v>705</v>
      </c>
      <c r="B196" s="78" t="s">
        <v>213</v>
      </c>
      <c r="C196" s="61">
        <v>204796</v>
      </c>
      <c r="D196" s="61">
        <v>0</v>
      </c>
      <c r="E196" s="61">
        <v>0</v>
      </c>
      <c r="F196" s="61">
        <v>-204796</v>
      </c>
      <c r="G196" s="61">
        <v>0</v>
      </c>
      <c r="H196" s="61">
        <v>0</v>
      </c>
      <c r="I196" s="61">
        <v>0</v>
      </c>
      <c r="J196" s="61">
        <v>0</v>
      </c>
      <c r="K196" s="61">
        <v>0</v>
      </c>
      <c r="L196" s="61">
        <v>1813725</v>
      </c>
    </row>
    <row r="197" spans="1:12" s="10" customFormat="1" x14ac:dyDescent="0.25">
      <c r="A197" s="68">
        <v>706</v>
      </c>
      <c r="B197" s="78" t="s">
        <v>214</v>
      </c>
      <c r="C197" s="61">
        <v>249705</v>
      </c>
      <c r="D197" s="61">
        <v>0</v>
      </c>
      <c r="E197" s="61">
        <v>0</v>
      </c>
      <c r="F197" s="61">
        <v>-249705</v>
      </c>
      <c r="G197" s="61">
        <v>0</v>
      </c>
      <c r="H197" s="61">
        <v>0</v>
      </c>
      <c r="I197" s="61">
        <v>0</v>
      </c>
      <c r="J197" s="61">
        <v>0</v>
      </c>
      <c r="K197" s="61">
        <v>0</v>
      </c>
      <c r="L197" s="61">
        <v>2211454</v>
      </c>
    </row>
    <row r="198" spans="1:12" s="10" customFormat="1" x14ac:dyDescent="0.25">
      <c r="A198" s="68">
        <v>707</v>
      </c>
      <c r="B198" s="78" t="s">
        <v>215</v>
      </c>
      <c r="C198" s="61">
        <v>282</v>
      </c>
      <c r="D198" s="61">
        <v>0</v>
      </c>
      <c r="E198" s="61">
        <v>0</v>
      </c>
      <c r="F198" s="61">
        <v>-282</v>
      </c>
      <c r="G198" s="61">
        <v>0</v>
      </c>
      <c r="H198" s="61">
        <v>0</v>
      </c>
      <c r="I198" s="61">
        <v>0</v>
      </c>
      <c r="J198" s="61">
        <v>0</v>
      </c>
      <c r="K198" s="61">
        <v>0</v>
      </c>
      <c r="L198" s="61">
        <v>2503</v>
      </c>
    </row>
    <row r="199" spans="1:12" s="10" customFormat="1" x14ac:dyDescent="0.25">
      <c r="A199" s="68">
        <v>708</v>
      </c>
      <c r="B199" s="78" t="s">
        <v>216</v>
      </c>
      <c r="C199" s="61">
        <v>37041</v>
      </c>
      <c r="D199" s="61">
        <v>0</v>
      </c>
      <c r="E199" s="61">
        <v>0</v>
      </c>
      <c r="F199" s="61">
        <v>-37041</v>
      </c>
      <c r="G199" s="61">
        <v>0</v>
      </c>
      <c r="H199" s="61">
        <v>0</v>
      </c>
      <c r="I199" s="61">
        <v>0</v>
      </c>
      <c r="J199" s="61">
        <v>0</v>
      </c>
      <c r="K199" s="61">
        <v>0</v>
      </c>
      <c r="L199" s="61">
        <v>328050</v>
      </c>
    </row>
    <row r="200" spans="1:12" s="10" customFormat="1" x14ac:dyDescent="0.25">
      <c r="A200" s="68">
        <v>709</v>
      </c>
      <c r="B200" s="78" t="s">
        <v>217</v>
      </c>
      <c r="C200" s="61">
        <v>0</v>
      </c>
      <c r="D200" s="61">
        <v>0</v>
      </c>
      <c r="E200" s="61">
        <v>0</v>
      </c>
      <c r="F200" s="61">
        <v>0</v>
      </c>
      <c r="G200" s="61">
        <v>0</v>
      </c>
      <c r="H200" s="61">
        <v>0</v>
      </c>
      <c r="I200" s="61">
        <v>0</v>
      </c>
      <c r="J200" s="61">
        <v>0</v>
      </c>
      <c r="K200" s="61">
        <v>0</v>
      </c>
      <c r="L200" s="61">
        <v>0</v>
      </c>
    </row>
    <row r="201" spans="1:12" s="10" customFormat="1" x14ac:dyDescent="0.25">
      <c r="A201" s="68">
        <v>711</v>
      </c>
      <c r="B201" s="78" t="s">
        <v>218</v>
      </c>
      <c r="C201" s="61">
        <v>69962</v>
      </c>
      <c r="D201" s="61">
        <v>0</v>
      </c>
      <c r="E201" s="61">
        <v>0</v>
      </c>
      <c r="F201" s="61">
        <v>-69962</v>
      </c>
      <c r="G201" s="61">
        <v>0</v>
      </c>
      <c r="H201" s="61">
        <v>0</v>
      </c>
      <c r="I201" s="61">
        <v>0</v>
      </c>
      <c r="J201" s="61">
        <v>0</v>
      </c>
      <c r="K201" s="61">
        <v>0</v>
      </c>
      <c r="L201" s="61">
        <v>619600</v>
      </c>
    </row>
    <row r="202" spans="1:12" s="10" customFormat="1" x14ac:dyDescent="0.25">
      <c r="A202" s="68">
        <v>716</v>
      </c>
      <c r="B202" s="78" t="s">
        <v>219</v>
      </c>
      <c r="C202" s="61">
        <v>96868</v>
      </c>
      <c r="D202" s="61">
        <v>0</v>
      </c>
      <c r="E202" s="61">
        <v>0</v>
      </c>
      <c r="F202" s="61">
        <v>-96868</v>
      </c>
      <c r="G202" s="61">
        <v>0</v>
      </c>
      <c r="H202" s="61">
        <v>0</v>
      </c>
      <c r="I202" s="61">
        <v>0</v>
      </c>
      <c r="J202" s="61">
        <v>0</v>
      </c>
      <c r="K202" s="61">
        <v>0</v>
      </c>
      <c r="L202" s="61">
        <v>857889</v>
      </c>
    </row>
    <row r="203" spans="1:12" s="10" customFormat="1" x14ac:dyDescent="0.25">
      <c r="A203" s="68">
        <v>717</v>
      </c>
      <c r="B203" s="78" t="s">
        <v>220</v>
      </c>
      <c r="C203" s="61">
        <v>0</v>
      </c>
      <c r="D203" s="61">
        <v>0</v>
      </c>
      <c r="E203" s="61">
        <v>0</v>
      </c>
      <c r="F203" s="61">
        <v>0</v>
      </c>
      <c r="G203" s="61">
        <v>0</v>
      </c>
      <c r="H203" s="61">
        <v>0</v>
      </c>
      <c r="I203" s="61">
        <v>0</v>
      </c>
      <c r="J203" s="61">
        <v>0</v>
      </c>
      <c r="K203" s="61">
        <v>0</v>
      </c>
      <c r="L203" s="61">
        <v>0</v>
      </c>
    </row>
    <row r="204" spans="1:12" s="10" customFormat="1" x14ac:dyDescent="0.25">
      <c r="A204" s="68">
        <v>718</v>
      </c>
      <c r="B204" s="78" t="s">
        <v>221</v>
      </c>
      <c r="C204" s="61">
        <v>121319</v>
      </c>
      <c r="D204" s="61">
        <v>0</v>
      </c>
      <c r="E204" s="61">
        <v>0</v>
      </c>
      <c r="F204" s="61">
        <v>-121319</v>
      </c>
      <c r="G204" s="61">
        <v>0</v>
      </c>
      <c r="H204" s="61">
        <v>0</v>
      </c>
      <c r="I204" s="61">
        <v>0</v>
      </c>
      <c r="J204" s="61">
        <v>0</v>
      </c>
      <c r="K204" s="61">
        <v>0</v>
      </c>
      <c r="L204" s="61">
        <v>1074432</v>
      </c>
    </row>
    <row r="205" spans="1:12" s="10" customFormat="1" x14ac:dyDescent="0.25">
      <c r="A205" s="68">
        <v>719</v>
      </c>
      <c r="B205" s="78" t="s">
        <v>222</v>
      </c>
      <c r="C205" s="61">
        <v>0</v>
      </c>
      <c r="D205" s="61">
        <v>0</v>
      </c>
      <c r="E205" s="61">
        <v>0</v>
      </c>
      <c r="F205" s="61">
        <v>0</v>
      </c>
      <c r="G205" s="61">
        <v>0</v>
      </c>
      <c r="H205" s="61">
        <v>0</v>
      </c>
      <c r="I205" s="61">
        <v>0</v>
      </c>
      <c r="J205" s="61">
        <v>0</v>
      </c>
      <c r="K205" s="61">
        <v>0</v>
      </c>
      <c r="L205" s="61">
        <v>0</v>
      </c>
    </row>
    <row r="206" spans="1:12" s="10" customFormat="1" x14ac:dyDescent="0.25">
      <c r="A206" s="68">
        <v>720</v>
      </c>
      <c r="B206" s="78" t="s">
        <v>223</v>
      </c>
      <c r="C206" s="61">
        <v>238453</v>
      </c>
      <c r="D206" s="61">
        <v>0</v>
      </c>
      <c r="E206" s="61">
        <v>0</v>
      </c>
      <c r="F206" s="61">
        <v>-238453</v>
      </c>
      <c r="G206" s="61">
        <v>0</v>
      </c>
      <c r="H206" s="61">
        <v>0</v>
      </c>
      <c r="I206" s="61">
        <v>0</v>
      </c>
      <c r="J206" s="61">
        <v>0</v>
      </c>
      <c r="K206" s="61">
        <v>0</v>
      </c>
      <c r="L206" s="61">
        <v>2111806</v>
      </c>
    </row>
    <row r="207" spans="1:12" s="10" customFormat="1" x14ac:dyDescent="0.25">
      <c r="A207" s="68">
        <v>721</v>
      </c>
      <c r="B207" s="78" t="s">
        <v>224</v>
      </c>
      <c r="C207" s="61">
        <v>0</v>
      </c>
      <c r="D207" s="61">
        <v>0</v>
      </c>
      <c r="E207" s="61">
        <v>0</v>
      </c>
      <c r="F207" s="61">
        <v>0</v>
      </c>
      <c r="G207" s="61">
        <v>0</v>
      </c>
      <c r="H207" s="61">
        <v>0</v>
      </c>
      <c r="I207" s="61">
        <v>0</v>
      </c>
      <c r="J207" s="61">
        <v>0</v>
      </c>
      <c r="K207" s="61">
        <v>0</v>
      </c>
      <c r="L207" s="61">
        <v>0</v>
      </c>
    </row>
    <row r="208" spans="1:12" s="10" customFormat="1" x14ac:dyDescent="0.25">
      <c r="A208" s="68">
        <v>722</v>
      </c>
      <c r="B208" s="78" t="s">
        <v>225</v>
      </c>
      <c r="C208" s="61">
        <v>0</v>
      </c>
      <c r="D208" s="61">
        <v>0</v>
      </c>
      <c r="E208" s="61">
        <v>0</v>
      </c>
      <c r="F208" s="61">
        <v>0</v>
      </c>
      <c r="G208" s="61">
        <v>0</v>
      </c>
      <c r="H208" s="61">
        <v>0</v>
      </c>
      <c r="I208" s="61">
        <v>0</v>
      </c>
      <c r="J208" s="61">
        <v>0</v>
      </c>
      <c r="K208" s="61">
        <v>0</v>
      </c>
      <c r="L208" s="61">
        <v>0</v>
      </c>
    </row>
    <row r="209" spans="1:12" s="10" customFormat="1" x14ac:dyDescent="0.25">
      <c r="A209" s="68">
        <v>723</v>
      </c>
      <c r="B209" s="78" t="s">
        <v>226</v>
      </c>
      <c r="C209" s="61">
        <v>103018</v>
      </c>
      <c r="D209" s="61">
        <v>0</v>
      </c>
      <c r="E209" s="61">
        <v>0</v>
      </c>
      <c r="F209" s="61">
        <v>-103018</v>
      </c>
      <c r="G209" s="61">
        <v>0</v>
      </c>
      <c r="H209" s="61">
        <v>0</v>
      </c>
      <c r="I209" s="61">
        <v>0</v>
      </c>
      <c r="J209" s="61">
        <v>0</v>
      </c>
      <c r="K209" s="61">
        <v>0</v>
      </c>
      <c r="L209" s="61">
        <v>912354</v>
      </c>
    </row>
    <row r="210" spans="1:12" s="10" customFormat="1" x14ac:dyDescent="0.25">
      <c r="A210" s="68">
        <v>724</v>
      </c>
      <c r="B210" s="78" t="s">
        <v>227</v>
      </c>
      <c r="C210" s="61">
        <v>120836</v>
      </c>
      <c r="D210" s="61">
        <v>0</v>
      </c>
      <c r="E210" s="61">
        <v>0</v>
      </c>
      <c r="F210" s="61">
        <v>-120836</v>
      </c>
      <c r="G210" s="61">
        <v>0</v>
      </c>
      <c r="H210" s="61">
        <v>0</v>
      </c>
      <c r="I210" s="61">
        <v>0</v>
      </c>
      <c r="J210" s="61">
        <v>0</v>
      </c>
      <c r="K210" s="61">
        <v>0</v>
      </c>
      <c r="L210" s="61">
        <v>1070156</v>
      </c>
    </row>
    <row r="211" spans="1:12" s="10" customFormat="1" x14ac:dyDescent="0.25">
      <c r="A211" s="68">
        <v>725</v>
      </c>
      <c r="B211" s="78" t="s">
        <v>228</v>
      </c>
      <c r="C211" s="61">
        <v>0</v>
      </c>
      <c r="D211" s="61">
        <v>0</v>
      </c>
      <c r="E211" s="61">
        <v>0</v>
      </c>
      <c r="F211" s="61">
        <v>0</v>
      </c>
      <c r="G211" s="61">
        <v>0</v>
      </c>
      <c r="H211" s="61">
        <v>0</v>
      </c>
      <c r="I211" s="61">
        <v>0</v>
      </c>
      <c r="J211" s="61">
        <v>0</v>
      </c>
      <c r="K211" s="61">
        <v>0</v>
      </c>
      <c r="L211" s="61">
        <v>0</v>
      </c>
    </row>
    <row r="212" spans="1:12" s="10" customFormat="1" x14ac:dyDescent="0.25">
      <c r="A212" s="68">
        <v>726</v>
      </c>
      <c r="B212" s="78" t="s">
        <v>229</v>
      </c>
      <c r="C212" s="61">
        <v>0</v>
      </c>
      <c r="D212" s="61">
        <v>0</v>
      </c>
      <c r="E212" s="61">
        <v>0</v>
      </c>
      <c r="F212" s="61">
        <v>0</v>
      </c>
      <c r="G212" s="61">
        <v>0</v>
      </c>
      <c r="H212" s="61">
        <v>0</v>
      </c>
      <c r="I212" s="61">
        <v>0</v>
      </c>
      <c r="J212" s="61">
        <v>0</v>
      </c>
      <c r="K212" s="61">
        <v>0</v>
      </c>
      <c r="L212" s="61">
        <v>0</v>
      </c>
    </row>
    <row r="213" spans="1:12" s="10" customFormat="1" x14ac:dyDescent="0.25">
      <c r="A213" s="68">
        <v>728</v>
      </c>
      <c r="B213" s="78" t="s">
        <v>230</v>
      </c>
      <c r="C213" s="61">
        <v>142533</v>
      </c>
      <c r="D213" s="61">
        <v>0</v>
      </c>
      <c r="E213" s="61">
        <v>0</v>
      </c>
      <c r="F213" s="61">
        <v>-142533</v>
      </c>
      <c r="G213" s="61">
        <v>0</v>
      </c>
      <c r="H213" s="61">
        <v>0</v>
      </c>
      <c r="I213" s="61">
        <v>0</v>
      </c>
      <c r="J213" s="61">
        <v>0</v>
      </c>
      <c r="K213" s="61">
        <v>0</v>
      </c>
      <c r="L213" s="61">
        <v>1262310</v>
      </c>
    </row>
    <row r="214" spans="1:12" s="10" customFormat="1" x14ac:dyDescent="0.25">
      <c r="A214" s="68">
        <v>729</v>
      </c>
      <c r="B214" s="78" t="s">
        <v>231</v>
      </c>
      <c r="C214" s="61">
        <v>114321</v>
      </c>
      <c r="D214" s="61">
        <v>0</v>
      </c>
      <c r="E214" s="61">
        <v>0</v>
      </c>
      <c r="F214" s="61">
        <v>-114321</v>
      </c>
      <c r="G214" s="61">
        <v>0</v>
      </c>
      <c r="H214" s="61">
        <v>0</v>
      </c>
      <c r="I214" s="61">
        <v>0</v>
      </c>
      <c r="J214" s="61">
        <v>0</v>
      </c>
      <c r="K214" s="61">
        <v>0</v>
      </c>
      <c r="L214" s="61">
        <v>1012457</v>
      </c>
    </row>
    <row r="215" spans="1:12" s="10" customFormat="1" x14ac:dyDescent="0.25">
      <c r="A215" s="68">
        <v>730</v>
      </c>
      <c r="B215" s="78" t="s">
        <v>232</v>
      </c>
      <c r="C215" s="61">
        <v>0</v>
      </c>
      <c r="D215" s="61">
        <v>0</v>
      </c>
      <c r="E215" s="61">
        <v>0</v>
      </c>
      <c r="F215" s="61">
        <v>0</v>
      </c>
      <c r="G215" s="61">
        <v>0</v>
      </c>
      <c r="H215" s="61">
        <v>0</v>
      </c>
      <c r="I215" s="61">
        <v>0</v>
      </c>
      <c r="J215" s="61">
        <v>0</v>
      </c>
      <c r="K215" s="61">
        <v>0</v>
      </c>
      <c r="L215" s="61">
        <v>0</v>
      </c>
    </row>
    <row r="216" spans="1:12" s="10" customFormat="1" x14ac:dyDescent="0.25">
      <c r="A216" s="68">
        <v>731</v>
      </c>
      <c r="B216" s="78" t="s">
        <v>233</v>
      </c>
      <c r="C216" s="61">
        <v>0</v>
      </c>
      <c r="D216" s="61">
        <v>0</v>
      </c>
      <c r="E216" s="61">
        <v>0</v>
      </c>
      <c r="F216" s="61">
        <v>0</v>
      </c>
      <c r="G216" s="61">
        <v>0</v>
      </c>
      <c r="H216" s="61">
        <v>0</v>
      </c>
      <c r="I216" s="61">
        <v>0</v>
      </c>
      <c r="J216" s="61">
        <v>0</v>
      </c>
      <c r="K216" s="61">
        <v>0</v>
      </c>
      <c r="L216" s="61">
        <v>0</v>
      </c>
    </row>
    <row r="217" spans="1:12" s="10" customFormat="1" x14ac:dyDescent="0.25">
      <c r="A217" s="68">
        <v>733</v>
      </c>
      <c r="B217" s="78" t="s">
        <v>234</v>
      </c>
      <c r="C217" s="61">
        <v>0</v>
      </c>
      <c r="D217" s="61">
        <v>0</v>
      </c>
      <c r="E217" s="61">
        <v>0</v>
      </c>
      <c r="F217" s="61">
        <v>0</v>
      </c>
      <c r="G217" s="61">
        <v>0</v>
      </c>
      <c r="H217" s="61">
        <v>0</v>
      </c>
      <c r="I217" s="61">
        <v>0</v>
      </c>
      <c r="J217" s="61">
        <v>0</v>
      </c>
      <c r="K217" s="61">
        <v>0</v>
      </c>
      <c r="L217" s="61">
        <v>0</v>
      </c>
    </row>
    <row r="218" spans="1:12" s="10" customFormat="1" x14ac:dyDescent="0.25">
      <c r="A218" s="68">
        <v>734</v>
      </c>
      <c r="B218" s="78" t="s">
        <v>235</v>
      </c>
      <c r="C218" s="61">
        <v>0</v>
      </c>
      <c r="D218" s="61">
        <v>0</v>
      </c>
      <c r="E218" s="61">
        <v>0</v>
      </c>
      <c r="F218" s="61">
        <v>0</v>
      </c>
      <c r="G218" s="61">
        <v>0</v>
      </c>
      <c r="H218" s="61">
        <v>0</v>
      </c>
      <c r="I218" s="61">
        <v>0</v>
      </c>
      <c r="J218" s="61">
        <v>0</v>
      </c>
      <c r="K218" s="61">
        <v>0</v>
      </c>
      <c r="L218" s="61">
        <v>0</v>
      </c>
    </row>
    <row r="219" spans="1:12" s="10" customFormat="1" x14ac:dyDescent="0.25">
      <c r="A219" s="68">
        <v>735</v>
      </c>
      <c r="B219" s="78" t="s">
        <v>236</v>
      </c>
      <c r="C219" s="61">
        <v>201080</v>
      </c>
      <c r="D219" s="61">
        <v>0</v>
      </c>
      <c r="E219" s="61">
        <v>0</v>
      </c>
      <c r="F219" s="61">
        <v>-201080</v>
      </c>
      <c r="G219" s="61">
        <v>0</v>
      </c>
      <c r="H219" s="61">
        <v>0</v>
      </c>
      <c r="I219" s="61">
        <v>0</v>
      </c>
      <c r="J219" s="61">
        <v>0</v>
      </c>
      <c r="K219" s="61">
        <v>0</v>
      </c>
      <c r="L219" s="61">
        <v>1780821</v>
      </c>
    </row>
    <row r="220" spans="1:12" s="10" customFormat="1" x14ac:dyDescent="0.25">
      <c r="A220" s="68">
        <v>736</v>
      </c>
      <c r="B220" s="78" t="s">
        <v>237</v>
      </c>
      <c r="C220" s="61">
        <v>0</v>
      </c>
      <c r="D220" s="61">
        <v>0</v>
      </c>
      <c r="E220" s="61">
        <v>0</v>
      </c>
      <c r="F220" s="61">
        <v>0</v>
      </c>
      <c r="G220" s="61">
        <v>0</v>
      </c>
      <c r="H220" s="61">
        <v>0</v>
      </c>
      <c r="I220" s="61">
        <v>0</v>
      </c>
      <c r="J220" s="61">
        <v>0</v>
      </c>
      <c r="K220" s="61">
        <v>0</v>
      </c>
      <c r="L220" s="61">
        <v>0</v>
      </c>
    </row>
    <row r="221" spans="1:12" s="10" customFormat="1" x14ac:dyDescent="0.25">
      <c r="A221" s="68">
        <v>737</v>
      </c>
      <c r="B221" s="78" t="s">
        <v>238</v>
      </c>
      <c r="C221" s="61">
        <v>81018</v>
      </c>
      <c r="D221" s="61">
        <v>0</v>
      </c>
      <c r="E221" s="61">
        <v>0</v>
      </c>
      <c r="F221" s="61">
        <v>-81018</v>
      </c>
      <c r="G221" s="61">
        <v>0</v>
      </c>
      <c r="H221" s="61">
        <v>0</v>
      </c>
      <c r="I221" s="61">
        <v>0</v>
      </c>
      <c r="J221" s="61">
        <v>0</v>
      </c>
      <c r="K221" s="61">
        <v>0</v>
      </c>
      <c r="L221" s="61">
        <v>717518</v>
      </c>
    </row>
    <row r="222" spans="1:12" s="10" customFormat="1" x14ac:dyDescent="0.25">
      <c r="A222" s="68">
        <v>738</v>
      </c>
      <c r="B222" s="78" t="s">
        <v>239</v>
      </c>
      <c r="C222" s="61">
        <v>0</v>
      </c>
      <c r="D222" s="61">
        <v>0</v>
      </c>
      <c r="E222" s="61">
        <v>0</v>
      </c>
      <c r="F222" s="61">
        <v>0</v>
      </c>
      <c r="G222" s="61">
        <v>0</v>
      </c>
      <c r="H222" s="61">
        <v>0</v>
      </c>
      <c r="I222" s="61">
        <v>0</v>
      </c>
      <c r="J222" s="61">
        <v>0</v>
      </c>
      <c r="K222" s="61">
        <v>0</v>
      </c>
      <c r="L222" s="61">
        <v>0</v>
      </c>
    </row>
    <row r="223" spans="1:12" s="10" customFormat="1" x14ac:dyDescent="0.25">
      <c r="A223" s="68">
        <v>739</v>
      </c>
      <c r="B223" s="78" t="s">
        <v>240</v>
      </c>
      <c r="C223" s="61">
        <v>60845</v>
      </c>
      <c r="D223" s="61">
        <v>0</v>
      </c>
      <c r="E223" s="61">
        <v>0</v>
      </c>
      <c r="F223" s="61">
        <v>-60845</v>
      </c>
      <c r="G223" s="61">
        <v>0</v>
      </c>
      <c r="H223" s="61">
        <v>0</v>
      </c>
      <c r="I223" s="61">
        <v>0</v>
      </c>
      <c r="J223" s="61">
        <v>0</v>
      </c>
      <c r="K223" s="61">
        <v>0</v>
      </c>
      <c r="L223" s="61">
        <v>538862</v>
      </c>
    </row>
    <row r="224" spans="1:12" s="10" customFormat="1" x14ac:dyDescent="0.25">
      <c r="A224" s="68">
        <v>740</v>
      </c>
      <c r="B224" s="78" t="s">
        <v>241</v>
      </c>
      <c r="C224" s="61">
        <v>0</v>
      </c>
      <c r="D224" s="61">
        <v>0</v>
      </c>
      <c r="E224" s="61">
        <v>0</v>
      </c>
      <c r="F224" s="61">
        <v>0</v>
      </c>
      <c r="G224" s="61">
        <v>0</v>
      </c>
      <c r="H224" s="61">
        <v>0</v>
      </c>
      <c r="I224" s="61">
        <v>0</v>
      </c>
      <c r="J224" s="61">
        <v>0</v>
      </c>
      <c r="K224" s="61">
        <v>0</v>
      </c>
      <c r="L224" s="61">
        <v>0</v>
      </c>
    </row>
    <row r="225" spans="1:12" s="10" customFormat="1" x14ac:dyDescent="0.25">
      <c r="A225" s="68">
        <v>741</v>
      </c>
      <c r="B225" s="78" t="s">
        <v>242</v>
      </c>
      <c r="C225" s="61">
        <v>190409</v>
      </c>
      <c r="D225" s="61">
        <v>0</v>
      </c>
      <c r="E225" s="61">
        <v>0</v>
      </c>
      <c r="F225" s="61">
        <v>-190409</v>
      </c>
      <c r="G225" s="61">
        <v>0</v>
      </c>
      <c r="H225" s="61">
        <v>0</v>
      </c>
      <c r="I225" s="61">
        <v>0</v>
      </c>
      <c r="J225" s="61">
        <v>0</v>
      </c>
      <c r="K225" s="61">
        <v>0</v>
      </c>
      <c r="L225" s="61">
        <v>1686314</v>
      </c>
    </row>
    <row r="226" spans="1:12" s="10" customFormat="1" x14ac:dyDescent="0.25">
      <c r="A226" s="68">
        <v>742</v>
      </c>
      <c r="B226" s="78" t="s">
        <v>243</v>
      </c>
      <c r="C226" s="61">
        <v>68156</v>
      </c>
      <c r="D226" s="61">
        <v>0</v>
      </c>
      <c r="E226" s="61">
        <v>0</v>
      </c>
      <c r="F226" s="61">
        <v>-68156</v>
      </c>
      <c r="G226" s="61">
        <v>0</v>
      </c>
      <c r="H226" s="61">
        <v>0</v>
      </c>
      <c r="I226" s="61">
        <v>0</v>
      </c>
      <c r="J226" s="61">
        <v>0</v>
      </c>
      <c r="K226" s="61">
        <v>0</v>
      </c>
      <c r="L226" s="61">
        <v>603611</v>
      </c>
    </row>
    <row r="227" spans="1:12" s="10" customFormat="1" x14ac:dyDescent="0.25">
      <c r="A227" s="68">
        <v>743</v>
      </c>
      <c r="B227" s="78" t="s">
        <v>244</v>
      </c>
      <c r="C227" s="61">
        <v>109386</v>
      </c>
      <c r="D227" s="61">
        <v>0</v>
      </c>
      <c r="E227" s="61">
        <v>0</v>
      </c>
      <c r="F227" s="61">
        <v>-109386</v>
      </c>
      <c r="G227" s="61">
        <v>0</v>
      </c>
      <c r="H227" s="61">
        <v>0</v>
      </c>
      <c r="I227" s="61">
        <v>0</v>
      </c>
      <c r="J227" s="61">
        <v>0</v>
      </c>
      <c r="K227" s="61">
        <v>0</v>
      </c>
      <c r="L227" s="61">
        <v>968751</v>
      </c>
    </row>
    <row r="228" spans="1:12" s="10" customFormat="1" x14ac:dyDescent="0.25">
      <c r="A228" s="68">
        <v>744</v>
      </c>
      <c r="B228" s="78" t="s">
        <v>245</v>
      </c>
      <c r="C228" s="61">
        <v>0</v>
      </c>
      <c r="D228" s="61">
        <v>0</v>
      </c>
      <c r="E228" s="61">
        <v>0</v>
      </c>
      <c r="F228" s="61">
        <v>0</v>
      </c>
      <c r="G228" s="61">
        <v>0</v>
      </c>
      <c r="H228" s="61">
        <v>0</v>
      </c>
      <c r="I228" s="61">
        <v>0</v>
      </c>
      <c r="J228" s="61">
        <v>0</v>
      </c>
      <c r="K228" s="61">
        <v>0</v>
      </c>
      <c r="L228" s="61">
        <v>0</v>
      </c>
    </row>
    <row r="229" spans="1:12" s="10" customFormat="1" x14ac:dyDescent="0.25">
      <c r="A229" s="68">
        <v>745</v>
      </c>
      <c r="B229" s="78" t="s">
        <v>246</v>
      </c>
      <c r="C229" s="61">
        <v>129447</v>
      </c>
      <c r="D229" s="61">
        <v>0</v>
      </c>
      <c r="E229" s="61">
        <v>0</v>
      </c>
      <c r="F229" s="61">
        <v>-129447</v>
      </c>
      <c r="G229" s="61">
        <v>0</v>
      </c>
      <c r="H229" s="61">
        <v>0</v>
      </c>
      <c r="I229" s="61">
        <v>0</v>
      </c>
      <c r="J229" s="61">
        <v>0</v>
      </c>
      <c r="K229" s="61">
        <v>0</v>
      </c>
      <c r="L229" s="61">
        <v>1146418</v>
      </c>
    </row>
    <row r="230" spans="1:12" s="10" customFormat="1" x14ac:dyDescent="0.25">
      <c r="A230" s="68">
        <v>747</v>
      </c>
      <c r="B230" s="78" t="s">
        <v>247</v>
      </c>
      <c r="C230" s="61">
        <v>107598</v>
      </c>
      <c r="D230" s="61">
        <v>0</v>
      </c>
      <c r="E230" s="61">
        <v>0</v>
      </c>
      <c r="F230" s="61">
        <v>-107598</v>
      </c>
      <c r="G230" s="61">
        <v>0</v>
      </c>
      <c r="H230" s="61">
        <v>0</v>
      </c>
      <c r="I230" s="61">
        <v>0</v>
      </c>
      <c r="J230" s="61">
        <v>0</v>
      </c>
      <c r="K230" s="61">
        <v>0</v>
      </c>
      <c r="L230" s="61">
        <v>952920</v>
      </c>
    </row>
    <row r="231" spans="1:12" s="10" customFormat="1" x14ac:dyDescent="0.25">
      <c r="A231" s="68">
        <v>748</v>
      </c>
      <c r="B231" s="78" t="s">
        <v>248</v>
      </c>
      <c r="C231" s="61">
        <v>61284</v>
      </c>
      <c r="D231" s="61">
        <v>0</v>
      </c>
      <c r="E231" s="61">
        <v>0</v>
      </c>
      <c r="F231" s="61">
        <v>-61284</v>
      </c>
      <c r="G231" s="61">
        <v>0</v>
      </c>
      <c r="H231" s="61">
        <v>0</v>
      </c>
      <c r="I231" s="61">
        <v>0</v>
      </c>
      <c r="J231" s="61">
        <v>0</v>
      </c>
      <c r="K231" s="61">
        <v>0</v>
      </c>
      <c r="L231" s="61">
        <v>542747</v>
      </c>
    </row>
    <row r="232" spans="1:12" s="10" customFormat="1" x14ac:dyDescent="0.25">
      <c r="A232" s="68">
        <v>749</v>
      </c>
      <c r="B232" s="78" t="s">
        <v>249</v>
      </c>
      <c r="C232" s="61">
        <v>113922</v>
      </c>
      <c r="D232" s="61">
        <v>0</v>
      </c>
      <c r="E232" s="61">
        <v>0</v>
      </c>
      <c r="F232" s="61">
        <v>-113922</v>
      </c>
      <c r="G232" s="61">
        <v>0</v>
      </c>
      <c r="H232" s="61">
        <v>0</v>
      </c>
      <c r="I232" s="61">
        <v>0</v>
      </c>
      <c r="J232" s="61">
        <v>0</v>
      </c>
      <c r="K232" s="61">
        <v>0</v>
      </c>
      <c r="L232" s="61">
        <v>1008924</v>
      </c>
    </row>
    <row r="233" spans="1:12" s="10" customFormat="1" x14ac:dyDescent="0.25">
      <c r="A233" s="68">
        <v>750</v>
      </c>
      <c r="B233" s="78" t="s">
        <v>250</v>
      </c>
      <c r="C233" s="61">
        <v>0</v>
      </c>
      <c r="D233" s="61">
        <v>0</v>
      </c>
      <c r="E233" s="61">
        <v>0</v>
      </c>
      <c r="F233" s="61">
        <v>0</v>
      </c>
      <c r="G233" s="61">
        <v>0</v>
      </c>
      <c r="H233" s="61">
        <v>0</v>
      </c>
      <c r="I233" s="61">
        <v>0</v>
      </c>
      <c r="J233" s="61">
        <v>0</v>
      </c>
      <c r="K233" s="61">
        <v>0</v>
      </c>
      <c r="L233" s="61">
        <v>0</v>
      </c>
    </row>
    <row r="234" spans="1:12" s="10" customFormat="1" x14ac:dyDescent="0.25">
      <c r="A234" s="68">
        <v>751</v>
      </c>
      <c r="B234" s="78" t="s">
        <v>251</v>
      </c>
      <c r="C234" s="61">
        <v>4385</v>
      </c>
      <c r="D234" s="61">
        <v>0</v>
      </c>
      <c r="E234" s="61">
        <v>0</v>
      </c>
      <c r="F234" s="61">
        <v>-4385</v>
      </c>
      <c r="G234" s="61">
        <v>0</v>
      </c>
      <c r="H234" s="61">
        <v>0</v>
      </c>
      <c r="I234" s="61">
        <v>0</v>
      </c>
      <c r="J234" s="61">
        <v>0</v>
      </c>
      <c r="K234" s="61">
        <v>0</v>
      </c>
      <c r="L234" s="61">
        <v>38836</v>
      </c>
    </row>
    <row r="235" spans="1:12" s="10" customFormat="1" x14ac:dyDescent="0.25">
      <c r="A235" s="68">
        <v>752</v>
      </c>
      <c r="B235" s="78" t="s">
        <v>252</v>
      </c>
      <c r="C235" s="61">
        <v>181408</v>
      </c>
      <c r="D235" s="61">
        <v>0</v>
      </c>
      <c r="E235" s="61">
        <v>0</v>
      </c>
      <c r="F235" s="61">
        <v>-181408</v>
      </c>
      <c r="G235" s="61">
        <v>0</v>
      </c>
      <c r="H235" s="61">
        <v>0</v>
      </c>
      <c r="I235" s="61">
        <v>0</v>
      </c>
      <c r="J235" s="61">
        <v>0</v>
      </c>
      <c r="K235" s="61">
        <v>0</v>
      </c>
      <c r="L235" s="61">
        <v>1606600</v>
      </c>
    </row>
    <row r="236" spans="1:12" s="10" customFormat="1" x14ac:dyDescent="0.25">
      <c r="A236" s="68">
        <v>753</v>
      </c>
      <c r="B236" s="78" t="s">
        <v>253</v>
      </c>
      <c r="C236" s="61">
        <v>145047</v>
      </c>
      <c r="D236" s="61">
        <v>0</v>
      </c>
      <c r="E236" s="61">
        <v>0</v>
      </c>
      <c r="F236" s="61">
        <v>-145047</v>
      </c>
      <c r="G236" s="61">
        <v>0</v>
      </c>
      <c r="H236" s="61">
        <v>0</v>
      </c>
      <c r="I236" s="61">
        <v>0</v>
      </c>
      <c r="J236" s="61">
        <v>0</v>
      </c>
      <c r="K236" s="61">
        <v>0</v>
      </c>
      <c r="L236" s="61">
        <v>1284574</v>
      </c>
    </row>
    <row r="237" spans="1:12" s="10" customFormat="1" x14ac:dyDescent="0.25">
      <c r="A237" s="68">
        <v>754</v>
      </c>
      <c r="B237" s="78" t="s">
        <v>254</v>
      </c>
      <c r="C237" s="61">
        <v>72759</v>
      </c>
      <c r="D237" s="61">
        <v>0</v>
      </c>
      <c r="E237" s="61">
        <v>0</v>
      </c>
      <c r="F237" s="61">
        <v>-72759</v>
      </c>
      <c r="G237" s="61">
        <v>0</v>
      </c>
      <c r="H237" s="61">
        <v>0</v>
      </c>
      <c r="I237" s="61">
        <v>0</v>
      </c>
      <c r="J237" s="61">
        <v>0</v>
      </c>
      <c r="K237" s="61">
        <v>0</v>
      </c>
      <c r="L237" s="61">
        <v>644373</v>
      </c>
    </row>
    <row r="238" spans="1:12" s="10" customFormat="1" x14ac:dyDescent="0.25">
      <c r="A238" s="68">
        <v>756</v>
      </c>
      <c r="B238" s="78" t="s">
        <v>255</v>
      </c>
      <c r="C238" s="61">
        <v>299423</v>
      </c>
      <c r="D238" s="61">
        <v>0</v>
      </c>
      <c r="E238" s="61">
        <v>0</v>
      </c>
      <c r="F238" s="61">
        <v>-299423</v>
      </c>
      <c r="G238" s="61">
        <v>0</v>
      </c>
      <c r="H238" s="61">
        <v>0</v>
      </c>
      <c r="I238" s="61">
        <v>0</v>
      </c>
      <c r="J238" s="61">
        <v>0</v>
      </c>
      <c r="K238" s="61">
        <v>0</v>
      </c>
      <c r="L238" s="61">
        <v>2651776</v>
      </c>
    </row>
    <row r="239" spans="1:12" s="10" customFormat="1" x14ac:dyDescent="0.25">
      <c r="A239" s="68">
        <v>757</v>
      </c>
      <c r="B239" s="78" t="s">
        <v>256</v>
      </c>
      <c r="C239" s="61">
        <v>62608</v>
      </c>
      <c r="D239" s="61">
        <v>0</v>
      </c>
      <c r="E239" s="61">
        <v>0</v>
      </c>
      <c r="F239" s="61">
        <v>-62608</v>
      </c>
      <c r="G239" s="61">
        <v>0</v>
      </c>
      <c r="H239" s="61">
        <v>0</v>
      </c>
      <c r="I239" s="61">
        <v>0</v>
      </c>
      <c r="J239" s="61">
        <v>0</v>
      </c>
      <c r="K239" s="61">
        <v>0</v>
      </c>
      <c r="L239" s="61">
        <v>554471</v>
      </c>
    </row>
    <row r="240" spans="1:12" s="10" customFormat="1" x14ac:dyDescent="0.25">
      <c r="A240" s="68">
        <v>759</v>
      </c>
      <c r="B240" s="78" t="s">
        <v>257</v>
      </c>
      <c r="C240" s="61">
        <v>0</v>
      </c>
      <c r="D240" s="61">
        <v>0</v>
      </c>
      <c r="E240" s="61">
        <v>0</v>
      </c>
      <c r="F240" s="61">
        <v>0</v>
      </c>
      <c r="G240" s="61">
        <v>0</v>
      </c>
      <c r="H240" s="61">
        <v>0</v>
      </c>
      <c r="I240" s="61">
        <v>0</v>
      </c>
      <c r="J240" s="61">
        <v>0</v>
      </c>
      <c r="K240" s="61">
        <v>0</v>
      </c>
      <c r="L240" s="61">
        <v>0</v>
      </c>
    </row>
    <row r="241" spans="1:12" s="10" customFormat="1" x14ac:dyDescent="0.25">
      <c r="A241" s="68">
        <v>760</v>
      </c>
      <c r="B241" s="78" t="s">
        <v>258</v>
      </c>
      <c r="C241" s="61">
        <v>0</v>
      </c>
      <c r="D241" s="61">
        <v>0</v>
      </c>
      <c r="E241" s="61">
        <v>0</v>
      </c>
      <c r="F241" s="61">
        <v>0</v>
      </c>
      <c r="G241" s="61">
        <v>0</v>
      </c>
      <c r="H241" s="61">
        <v>0</v>
      </c>
      <c r="I241" s="61">
        <v>0</v>
      </c>
      <c r="J241" s="61">
        <v>0</v>
      </c>
      <c r="K241" s="61">
        <v>0</v>
      </c>
      <c r="L241" s="61">
        <v>0</v>
      </c>
    </row>
    <row r="242" spans="1:12" s="10" customFormat="1" x14ac:dyDescent="0.25">
      <c r="A242" s="68">
        <v>761</v>
      </c>
      <c r="B242" s="78" t="s">
        <v>259</v>
      </c>
      <c r="C242" s="61">
        <v>56790</v>
      </c>
      <c r="D242" s="61">
        <v>0</v>
      </c>
      <c r="E242" s="61">
        <v>0</v>
      </c>
      <c r="F242" s="61">
        <v>-56790</v>
      </c>
      <c r="G242" s="61">
        <v>0</v>
      </c>
      <c r="H242" s="61">
        <v>0</v>
      </c>
      <c r="I242" s="61">
        <v>0</v>
      </c>
      <c r="J242" s="61">
        <v>0</v>
      </c>
      <c r="K242" s="61">
        <v>0</v>
      </c>
      <c r="L242" s="61">
        <v>502945</v>
      </c>
    </row>
    <row r="243" spans="1:12" s="10" customFormat="1" x14ac:dyDescent="0.25">
      <c r="A243" s="68">
        <v>762</v>
      </c>
      <c r="B243" s="78" t="s">
        <v>260</v>
      </c>
      <c r="C243" s="61">
        <v>0</v>
      </c>
      <c r="D243" s="61">
        <v>0</v>
      </c>
      <c r="E243" s="61">
        <v>0</v>
      </c>
      <c r="F243" s="61">
        <v>0</v>
      </c>
      <c r="G243" s="61">
        <v>0</v>
      </c>
      <c r="H243" s="61">
        <v>0</v>
      </c>
      <c r="I243" s="61">
        <v>0</v>
      </c>
      <c r="J243" s="61">
        <v>0</v>
      </c>
      <c r="K243" s="61">
        <v>0</v>
      </c>
      <c r="L243" s="61">
        <v>0</v>
      </c>
    </row>
    <row r="244" spans="1:12" s="10" customFormat="1" x14ac:dyDescent="0.25">
      <c r="A244" s="68">
        <v>765</v>
      </c>
      <c r="B244" s="78" t="s">
        <v>261</v>
      </c>
      <c r="C244" s="61">
        <v>642818</v>
      </c>
      <c r="D244" s="61">
        <v>0</v>
      </c>
      <c r="E244" s="61">
        <v>0</v>
      </c>
      <c r="F244" s="61">
        <v>-642818</v>
      </c>
      <c r="G244" s="61">
        <v>0</v>
      </c>
      <c r="H244" s="61">
        <v>0</v>
      </c>
      <c r="I244" s="61">
        <v>0</v>
      </c>
      <c r="J244" s="61">
        <v>0</v>
      </c>
      <c r="K244" s="61">
        <v>0</v>
      </c>
      <c r="L244" s="61">
        <v>5692980</v>
      </c>
    </row>
    <row r="245" spans="1:12" s="10" customFormat="1" x14ac:dyDescent="0.25">
      <c r="A245" s="68">
        <v>766</v>
      </c>
      <c r="B245" s="78" t="s">
        <v>262</v>
      </c>
      <c r="C245" s="61">
        <v>4799</v>
      </c>
      <c r="D245" s="61">
        <v>0</v>
      </c>
      <c r="E245" s="61">
        <v>0</v>
      </c>
      <c r="F245" s="61">
        <v>-4799</v>
      </c>
      <c r="G245" s="61">
        <v>0</v>
      </c>
      <c r="H245" s="61">
        <v>0</v>
      </c>
      <c r="I245" s="61">
        <v>0</v>
      </c>
      <c r="J245" s="61">
        <v>0</v>
      </c>
      <c r="K245" s="61">
        <v>0</v>
      </c>
      <c r="L245" s="61">
        <v>42501</v>
      </c>
    </row>
    <row r="246" spans="1:12" s="10" customFormat="1" x14ac:dyDescent="0.25">
      <c r="A246" s="68">
        <v>767</v>
      </c>
      <c r="B246" s="78" t="s">
        <v>263</v>
      </c>
      <c r="C246" s="61">
        <v>590405</v>
      </c>
      <c r="D246" s="61">
        <v>0</v>
      </c>
      <c r="E246" s="61">
        <v>0</v>
      </c>
      <c r="F246" s="61">
        <v>-590405</v>
      </c>
      <c r="G246" s="61">
        <v>0</v>
      </c>
      <c r="H246" s="61">
        <v>0</v>
      </c>
      <c r="I246" s="61">
        <v>0</v>
      </c>
      <c r="J246" s="61">
        <v>0</v>
      </c>
      <c r="K246" s="61">
        <v>0</v>
      </c>
      <c r="L246" s="61">
        <v>5228789</v>
      </c>
    </row>
    <row r="247" spans="1:12" s="10" customFormat="1" x14ac:dyDescent="0.25">
      <c r="A247" s="68">
        <v>768</v>
      </c>
      <c r="B247" s="78" t="s">
        <v>264</v>
      </c>
      <c r="C247" s="61">
        <v>128459</v>
      </c>
      <c r="D247" s="61">
        <v>0</v>
      </c>
      <c r="E247" s="61">
        <v>0</v>
      </c>
      <c r="F247" s="61">
        <v>-128459</v>
      </c>
      <c r="G247" s="61">
        <v>0</v>
      </c>
      <c r="H247" s="61">
        <v>0</v>
      </c>
      <c r="I247" s="61">
        <v>0</v>
      </c>
      <c r="J247" s="61">
        <v>0</v>
      </c>
      <c r="K247" s="61">
        <v>0</v>
      </c>
      <c r="L247" s="61">
        <v>1137670</v>
      </c>
    </row>
    <row r="248" spans="1:12" s="10" customFormat="1" x14ac:dyDescent="0.25">
      <c r="A248" s="68">
        <v>769</v>
      </c>
      <c r="B248" s="78" t="s">
        <v>265</v>
      </c>
      <c r="C248" s="61">
        <v>210355</v>
      </c>
      <c r="D248" s="61">
        <v>0</v>
      </c>
      <c r="E248" s="61">
        <v>0</v>
      </c>
      <c r="F248" s="61">
        <v>-210355</v>
      </c>
      <c r="G248" s="61">
        <v>0</v>
      </c>
      <c r="H248" s="61">
        <v>0</v>
      </c>
      <c r="I248" s="61">
        <v>0</v>
      </c>
      <c r="J248" s="61">
        <v>0</v>
      </c>
      <c r="K248" s="61">
        <v>0</v>
      </c>
      <c r="L248" s="61">
        <v>1862958</v>
      </c>
    </row>
    <row r="249" spans="1:12" s="10" customFormat="1" x14ac:dyDescent="0.25">
      <c r="A249" s="68">
        <v>770</v>
      </c>
      <c r="B249" s="78" t="s">
        <v>266</v>
      </c>
      <c r="C249" s="61">
        <v>112042</v>
      </c>
      <c r="D249" s="61">
        <v>0</v>
      </c>
      <c r="E249" s="61">
        <v>0</v>
      </c>
      <c r="F249" s="61">
        <v>-112042</v>
      </c>
      <c r="G249" s="61">
        <v>0</v>
      </c>
      <c r="H249" s="61">
        <v>0</v>
      </c>
      <c r="I249" s="61">
        <v>0</v>
      </c>
      <c r="J249" s="61">
        <v>0</v>
      </c>
      <c r="K249" s="61">
        <v>0</v>
      </c>
      <c r="L249" s="61">
        <v>992274</v>
      </c>
    </row>
    <row r="250" spans="1:12" s="10" customFormat="1" x14ac:dyDescent="0.25">
      <c r="A250" s="68">
        <v>771</v>
      </c>
      <c r="B250" s="78" t="s">
        <v>267</v>
      </c>
      <c r="C250" s="61">
        <v>77206</v>
      </c>
      <c r="D250" s="61">
        <v>0</v>
      </c>
      <c r="E250" s="61">
        <v>0</v>
      </c>
      <c r="F250" s="61">
        <v>-77206</v>
      </c>
      <c r="G250" s="61">
        <v>0</v>
      </c>
      <c r="H250" s="61">
        <v>0</v>
      </c>
      <c r="I250" s="61">
        <v>0</v>
      </c>
      <c r="J250" s="61">
        <v>0</v>
      </c>
      <c r="K250" s="61">
        <v>0</v>
      </c>
      <c r="L250" s="61">
        <v>683759</v>
      </c>
    </row>
    <row r="251" spans="1:12" s="10" customFormat="1" x14ac:dyDescent="0.25">
      <c r="A251" s="68">
        <v>772</v>
      </c>
      <c r="B251" s="78" t="s">
        <v>268</v>
      </c>
      <c r="C251" s="61">
        <v>126062</v>
      </c>
      <c r="D251" s="61">
        <v>0</v>
      </c>
      <c r="E251" s="61">
        <v>0</v>
      </c>
      <c r="F251" s="61">
        <v>-126062</v>
      </c>
      <c r="G251" s="61">
        <v>0</v>
      </c>
      <c r="H251" s="61">
        <v>0</v>
      </c>
      <c r="I251" s="61">
        <v>0</v>
      </c>
      <c r="J251" s="61">
        <v>0</v>
      </c>
      <c r="K251" s="61">
        <v>0</v>
      </c>
      <c r="L251" s="61">
        <v>1116445</v>
      </c>
    </row>
    <row r="252" spans="1:12" s="10" customFormat="1" x14ac:dyDescent="0.25">
      <c r="A252" s="68">
        <v>773</v>
      </c>
      <c r="B252" s="78" t="s">
        <v>269</v>
      </c>
      <c r="C252" s="61">
        <v>80369</v>
      </c>
      <c r="D252" s="61">
        <v>0</v>
      </c>
      <c r="E252" s="61">
        <v>0</v>
      </c>
      <c r="F252" s="61">
        <v>-80369</v>
      </c>
      <c r="G252" s="61">
        <v>0</v>
      </c>
      <c r="H252" s="61">
        <v>0</v>
      </c>
      <c r="I252" s="61">
        <v>0</v>
      </c>
      <c r="J252" s="61">
        <v>0</v>
      </c>
      <c r="K252" s="61">
        <v>0</v>
      </c>
      <c r="L252" s="61">
        <v>711770</v>
      </c>
    </row>
    <row r="253" spans="1:12" s="10" customFormat="1" x14ac:dyDescent="0.25">
      <c r="A253" s="68">
        <v>774</v>
      </c>
      <c r="B253" s="78" t="s">
        <v>270</v>
      </c>
      <c r="C253" s="61">
        <v>104273</v>
      </c>
      <c r="D253" s="61">
        <v>0</v>
      </c>
      <c r="E253" s="61">
        <v>0</v>
      </c>
      <c r="F253" s="61">
        <v>-104273</v>
      </c>
      <c r="G253" s="61">
        <v>0</v>
      </c>
      <c r="H253" s="61">
        <v>0</v>
      </c>
      <c r="I253" s="61">
        <v>0</v>
      </c>
      <c r="J253" s="61">
        <v>0</v>
      </c>
      <c r="K253" s="61">
        <v>0</v>
      </c>
      <c r="L253" s="61">
        <v>923471</v>
      </c>
    </row>
    <row r="254" spans="1:12" s="10" customFormat="1" x14ac:dyDescent="0.25">
      <c r="A254" s="68">
        <v>775</v>
      </c>
      <c r="B254" s="78" t="s">
        <v>271</v>
      </c>
      <c r="C254" s="61">
        <v>124937</v>
      </c>
      <c r="D254" s="61">
        <v>0</v>
      </c>
      <c r="E254" s="61">
        <v>0</v>
      </c>
      <c r="F254" s="61">
        <v>-124937</v>
      </c>
      <c r="G254" s="61">
        <v>0</v>
      </c>
      <c r="H254" s="61">
        <v>0</v>
      </c>
      <c r="I254" s="61">
        <v>0</v>
      </c>
      <c r="J254" s="61">
        <v>0</v>
      </c>
      <c r="K254" s="61">
        <v>0</v>
      </c>
      <c r="L254" s="61">
        <v>1106480</v>
      </c>
    </row>
    <row r="255" spans="1:12" s="10" customFormat="1" x14ac:dyDescent="0.25">
      <c r="A255" s="68">
        <v>776</v>
      </c>
      <c r="B255" s="78" t="s">
        <v>272</v>
      </c>
      <c r="C255" s="61">
        <v>117188</v>
      </c>
      <c r="D255" s="61">
        <v>0</v>
      </c>
      <c r="E255" s="61">
        <v>0</v>
      </c>
      <c r="F255" s="61">
        <v>-117188</v>
      </c>
      <c r="G255" s="61">
        <v>0</v>
      </c>
      <c r="H255" s="61">
        <v>0</v>
      </c>
      <c r="I255" s="61">
        <v>0</v>
      </c>
      <c r="J255" s="61">
        <v>0</v>
      </c>
      <c r="K255" s="61">
        <v>0</v>
      </c>
      <c r="L255" s="61">
        <v>1037849</v>
      </c>
    </row>
    <row r="256" spans="1:12" s="10" customFormat="1" x14ac:dyDescent="0.25">
      <c r="A256" s="68">
        <v>777</v>
      </c>
      <c r="B256" s="78" t="s">
        <v>273</v>
      </c>
      <c r="C256" s="61">
        <v>565067</v>
      </c>
      <c r="D256" s="61">
        <v>0</v>
      </c>
      <c r="E256" s="61">
        <v>0</v>
      </c>
      <c r="F256" s="61">
        <v>-565067</v>
      </c>
      <c r="G256" s="61">
        <v>0</v>
      </c>
      <c r="H256" s="61">
        <v>0</v>
      </c>
      <c r="I256" s="61">
        <v>0</v>
      </c>
      <c r="J256" s="61">
        <v>0</v>
      </c>
      <c r="K256" s="61">
        <v>0</v>
      </c>
      <c r="L256" s="61">
        <v>5004390</v>
      </c>
    </row>
    <row r="257" spans="1:12" s="10" customFormat="1" x14ac:dyDescent="0.25">
      <c r="A257" s="68">
        <v>778</v>
      </c>
      <c r="B257" s="78" t="s">
        <v>274</v>
      </c>
      <c r="C257" s="61">
        <v>146010</v>
      </c>
      <c r="D257" s="61">
        <v>0</v>
      </c>
      <c r="E257" s="61">
        <v>0</v>
      </c>
      <c r="F257" s="61">
        <v>-146010</v>
      </c>
      <c r="G257" s="61">
        <v>0</v>
      </c>
      <c r="H257" s="61">
        <v>0</v>
      </c>
      <c r="I257" s="61">
        <v>0</v>
      </c>
      <c r="J257" s="61">
        <v>0</v>
      </c>
      <c r="K257" s="61">
        <v>0</v>
      </c>
      <c r="L257" s="61">
        <v>1293103</v>
      </c>
    </row>
    <row r="258" spans="1:12" s="10" customFormat="1" x14ac:dyDescent="0.25">
      <c r="A258" s="68">
        <v>779</v>
      </c>
      <c r="B258" s="78" t="s">
        <v>420</v>
      </c>
      <c r="C258" s="61">
        <v>169558</v>
      </c>
      <c r="D258" s="61">
        <v>0</v>
      </c>
      <c r="E258" s="61">
        <v>0</v>
      </c>
      <c r="F258" s="61">
        <v>-169558</v>
      </c>
      <c r="G258" s="61">
        <v>0</v>
      </c>
      <c r="H258" s="61">
        <v>0</v>
      </c>
      <c r="I258" s="61">
        <v>0</v>
      </c>
      <c r="J258" s="61">
        <v>0</v>
      </c>
      <c r="K258" s="61">
        <v>0</v>
      </c>
      <c r="L258" s="61">
        <v>1501650</v>
      </c>
    </row>
    <row r="259" spans="1:12" s="10" customFormat="1" x14ac:dyDescent="0.25">
      <c r="A259" s="68">
        <v>785</v>
      </c>
      <c r="B259" s="78" t="s">
        <v>275</v>
      </c>
      <c r="C259" s="61">
        <v>145103</v>
      </c>
      <c r="D259" s="61">
        <v>0</v>
      </c>
      <c r="E259" s="61">
        <v>0</v>
      </c>
      <c r="F259" s="61">
        <v>-145103</v>
      </c>
      <c r="G259" s="61">
        <v>0</v>
      </c>
      <c r="H259" s="61">
        <v>0</v>
      </c>
      <c r="I259" s="61">
        <v>0</v>
      </c>
      <c r="J259" s="61">
        <v>0</v>
      </c>
      <c r="K259" s="61">
        <v>0</v>
      </c>
      <c r="L259" s="61">
        <v>1285069</v>
      </c>
    </row>
    <row r="260" spans="1:12" s="10" customFormat="1" x14ac:dyDescent="0.25">
      <c r="A260" s="68">
        <v>786</v>
      </c>
      <c r="B260" s="78" t="s">
        <v>276</v>
      </c>
      <c r="C260" s="61">
        <v>0</v>
      </c>
      <c r="D260" s="61">
        <v>0</v>
      </c>
      <c r="E260" s="61">
        <v>0</v>
      </c>
      <c r="F260" s="61">
        <v>0</v>
      </c>
      <c r="G260" s="61">
        <v>0</v>
      </c>
      <c r="H260" s="61">
        <v>0</v>
      </c>
      <c r="I260" s="61">
        <v>0</v>
      </c>
      <c r="J260" s="61">
        <v>0</v>
      </c>
      <c r="K260" s="61">
        <v>0</v>
      </c>
      <c r="L260" s="61">
        <v>0</v>
      </c>
    </row>
    <row r="261" spans="1:12" s="10" customFormat="1" x14ac:dyDescent="0.25">
      <c r="A261" s="68">
        <v>794</v>
      </c>
      <c r="B261" s="78" t="s">
        <v>277</v>
      </c>
      <c r="C261" s="61">
        <v>167524</v>
      </c>
      <c r="D261" s="61">
        <v>0</v>
      </c>
      <c r="E261" s="61">
        <v>0</v>
      </c>
      <c r="F261" s="61">
        <v>-167524</v>
      </c>
      <c r="G261" s="61">
        <v>0</v>
      </c>
      <c r="H261" s="61">
        <v>0</v>
      </c>
      <c r="I261" s="61">
        <v>0</v>
      </c>
      <c r="J261" s="61">
        <v>0</v>
      </c>
      <c r="K261" s="61">
        <v>0</v>
      </c>
      <c r="L261" s="61">
        <v>1483639</v>
      </c>
    </row>
    <row r="262" spans="1:12" s="10" customFormat="1" x14ac:dyDescent="0.25">
      <c r="A262" s="68">
        <v>820</v>
      </c>
      <c r="B262" s="78" t="s">
        <v>278</v>
      </c>
      <c r="C262" s="61">
        <v>0</v>
      </c>
      <c r="D262" s="61">
        <v>0</v>
      </c>
      <c r="E262" s="61">
        <v>0</v>
      </c>
      <c r="F262" s="61">
        <v>0</v>
      </c>
      <c r="G262" s="61">
        <v>0</v>
      </c>
      <c r="H262" s="61">
        <v>0</v>
      </c>
      <c r="I262" s="61">
        <v>0</v>
      </c>
      <c r="J262" s="61">
        <v>0</v>
      </c>
      <c r="K262" s="61">
        <v>0</v>
      </c>
      <c r="L262" s="61">
        <v>0</v>
      </c>
    </row>
    <row r="263" spans="1:12" s="10" customFormat="1" x14ac:dyDescent="0.25">
      <c r="A263" s="68">
        <v>834</v>
      </c>
      <c r="B263" s="78" t="s">
        <v>279</v>
      </c>
      <c r="C263" s="61">
        <v>1380</v>
      </c>
      <c r="D263" s="61">
        <v>0</v>
      </c>
      <c r="E263" s="61">
        <v>0</v>
      </c>
      <c r="F263" s="61">
        <v>-1380</v>
      </c>
      <c r="G263" s="61">
        <v>0</v>
      </c>
      <c r="H263" s="61">
        <v>0</v>
      </c>
      <c r="I263" s="61">
        <v>0</v>
      </c>
      <c r="J263" s="61">
        <v>0</v>
      </c>
      <c r="K263" s="61">
        <v>0</v>
      </c>
      <c r="L263" s="61">
        <v>12216</v>
      </c>
    </row>
    <row r="264" spans="1:12" s="10" customFormat="1" x14ac:dyDescent="0.25">
      <c r="A264" s="68">
        <v>837</v>
      </c>
      <c r="B264" s="78" t="s">
        <v>280</v>
      </c>
      <c r="C264" s="61">
        <v>0</v>
      </c>
      <c r="D264" s="61">
        <v>0</v>
      </c>
      <c r="E264" s="61">
        <v>0</v>
      </c>
      <c r="F264" s="61">
        <v>0</v>
      </c>
      <c r="G264" s="61">
        <v>0</v>
      </c>
      <c r="H264" s="61">
        <v>0</v>
      </c>
      <c r="I264" s="61">
        <v>0</v>
      </c>
      <c r="J264" s="61">
        <v>0</v>
      </c>
      <c r="K264" s="61">
        <v>0</v>
      </c>
      <c r="L264" s="61">
        <v>0</v>
      </c>
    </row>
    <row r="265" spans="1:12" s="10" customFormat="1" x14ac:dyDescent="0.25">
      <c r="A265" s="68">
        <v>838</v>
      </c>
      <c r="B265" s="78" t="s">
        <v>281</v>
      </c>
      <c r="C265" s="61">
        <v>0</v>
      </c>
      <c r="D265" s="61">
        <v>0</v>
      </c>
      <c r="E265" s="61">
        <v>0</v>
      </c>
      <c r="F265" s="61">
        <v>0</v>
      </c>
      <c r="G265" s="61">
        <v>0</v>
      </c>
      <c r="H265" s="61">
        <v>0</v>
      </c>
      <c r="I265" s="61">
        <v>0</v>
      </c>
      <c r="J265" s="61">
        <v>0</v>
      </c>
      <c r="K265" s="61">
        <v>0</v>
      </c>
      <c r="L265" s="61">
        <v>0</v>
      </c>
    </row>
    <row r="266" spans="1:12" s="10" customFormat="1" x14ac:dyDescent="0.25">
      <c r="A266" s="68">
        <v>839</v>
      </c>
      <c r="B266" s="78" t="s">
        <v>282</v>
      </c>
      <c r="C266" s="61">
        <v>1017</v>
      </c>
      <c r="D266" s="61">
        <v>0</v>
      </c>
      <c r="E266" s="61">
        <v>0</v>
      </c>
      <c r="F266" s="61">
        <v>-1017</v>
      </c>
      <c r="G266" s="61">
        <v>0</v>
      </c>
      <c r="H266" s="61">
        <v>0</v>
      </c>
      <c r="I266" s="61">
        <v>0</v>
      </c>
      <c r="J266" s="61">
        <v>0</v>
      </c>
      <c r="K266" s="61">
        <v>0</v>
      </c>
      <c r="L266" s="61">
        <v>9006</v>
      </c>
    </row>
    <row r="267" spans="1:12" s="10" customFormat="1" x14ac:dyDescent="0.25">
      <c r="A267" s="68">
        <v>840</v>
      </c>
      <c r="B267" s="78" t="s">
        <v>283</v>
      </c>
      <c r="C267" s="61">
        <v>366</v>
      </c>
      <c r="D267" s="61">
        <v>0</v>
      </c>
      <c r="E267" s="61">
        <v>0</v>
      </c>
      <c r="F267" s="61">
        <v>-366</v>
      </c>
      <c r="G267" s="61">
        <v>0</v>
      </c>
      <c r="H267" s="61">
        <v>0</v>
      </c>
      <c r="I267" s="61">
        <v>0</v>
      </c>
      <c r="J267" s="61">
        <v>0</v>
      </c>
      <c r="K267" s="61">
        <v>0</v>
      </c>
      <c r="L267" s="61">
        <v>3246</v>
      </c>
    </row>
    <row r="268" spans="1:12" s="10" customFormat="1" x14ac:dyDescent="0.25">
      <c r="A268" s="68">
        <v>841</v>
      </c>
      <c r="B268" s="78" t="s">
        <v>284</v>
      </c>
      <c r="C268" s="61">
        <v>15063</v>
      </c>
      <c r="D268" s="61">
        <v>0</v>
      </c>
      <c r="E268" s="61">
        <v>0</v>
      </c>
      <c r="F268" s="61">
        <v>-15063</v>
      </c>
      <c r="G268" s="61">
        <v>0</v>
      </c>
      <c r="H268" s="61">
        <v>0</v>
      </c>
      <c r="I268" s="61">
        <v>0</v>
      </c>
      <c r="J268" s="61">
        <v>0</v>
      </c>
      <c r="K268" s="61">
        <v>0</v>
      </c>
      <c r="L268" s="61">
        <v>133407</v>
      </c>
    </row>
    <row r="269" spans="1:12" s="10" customFormat="1" x14ac:dyDescent="0.25">
      <c r="A269" s="68">
        <v>842</v>
      </c>
      <c r="B269" s="78" t="s">
        <v>285</v>
      </c>
      <c r="C269" s="61">
        <v>740</v>
      </c>
      <c r="D269" s="61">
        <v>0</v>
      </c>
      <c r="E269" s="61">
        <v>0</v>
      </c>
      <c r="F269" s="61">
        <v>-740</v>
      </c>
      <c r="G269" s="61">
        <v>0</v>
      </c>
      <c r="H269" s="61">
        <v>0</v>
      </c>
      <c r="I269" s="61">
        <v>0</v>
      </c>
      <c r="J269" s="61">
        <v>0</v>
      </c>
      <c r="K269" s="61">
        <v>0</v>
      </c>
      <c r="L269" s="61">
        <v>6556</v>
      </c>
    </row>
    <row r="270" spans="1:12" s="10" customFormat="1" x14ac:dyDescent="0.25">
      <c r="A270" s="68">
        <v>844</v>
      </c>
      <c r="B270" s="78" t="s">
        <v>286</v>
      </c>
      <c r="C270" s="61">
        <v>3020</v>
      </c>
      <c r="D270" s="61">
        <v>0</v>
      </c>
      <c r="E270" s="61">
        <v>0</v>
      </c>
      <c r="F270" s="61">
        <v>-3020</v>
      </c>
      <c r="G270" s="61">
        <v>0</v>
      </c>
      <c r="H270" s="61">
        <v>0</v>
      </c>
      <c r="I270" s="61">
        <v>0</v>
      </c>
      <c r="J270" s="61">
        <v>0</v>
      </c>
      <c r="K270" s="61">
        <v>0</v>
      </c>
      <c r="L270" s="61">
        <v>26744</v>
      </c>
    </row>
    <row r="271" spans="1:12" s="10" customFormat="1" x14ac:dyDescent="0.25">
      <c r="A271" s="68">
        <v>845</v>
      </c>
      <c r="B271" s="78" t="s">
        <v>287</v>
      </c>
      <c r="C271" s="61">
        <v>0</v>
      </c>
      <c r="D271" s="61">
        <v>0</v>
      </c>
      <c r="E271" s="61">
        <v>0</v>
      </c>
      <c r="F271" s="61">
        <v>0</v>
      </c>
      <c r="G271" s="61">
        <v>0</v>
      </c>
      <c r="H271" s="61">
        <v>0</v>
      </c>
      <c r="I271" s="61">
        <v>0</v>
      </c>
      <c r="J271" s="61">
        <v>0</v>
      </c>
      <c r="K271" s="61">
        <v>0</v>
      </c>
      <c r="L271" s="61">
        <v>0</v>
      </c>
    </row>
    <row r="272" spans="1:12" s="10" customFormat="1" x14ac:dyDescent="0.25">
      <c r="A272" s="68">
        <v>847</v>
      </c>
      <c r="B272" s="78" t="s">
        <v>288</v>
      </c>
      <c r="C272" s="61">
        <v>282</v>
      </c>
      <c r="D272" s="61">
        <v>0</v>
      </c>
      <c r="E272" s="61">
        <v>0</v>
      </c>
      <c r="F272" s="61">
        <v>-282</v>
      </c>
      <c r="G272" s="61">
        <v>0</v>
      </c>
      <c r="H272" s="61">
        <v>0</v>
      </c>
      <c r="I272" s="61">
        <v>0</v>
      </c>
      <c r="J272" s="61">
        <v>0</v>
      </c>
      <c r="K272" s="61">
        <v>0</v>
      </c>
      <c r="L272" s="61">
        <v>2501</v>
      </c>
    </row>
    <row r="273" spans="1:12" s="10" customFormat="1" x14ac:dyDescent="0.25">
      <c r="A273" s="68">
        <v>848</v>
      </c>
      <c r="B273" s="78" t="s">
        <v>289</v>
      </c>
      <c r="C273" s="61">
        <v>241627</v>
      </c>
      <c r="D273" s="61">
        <v>0</v>
      </c>
      <c r="E273" s="61">
        <v>0</v>
      </c>
      <c r="F273" s="61">
        <v>-241627</v>
      </c>
      <c r="G273" s="61">
        <v>0</v>
      </c>
      <c r="H273" s="61">
        <v>0</v>
      </c>
      <c r="I273" s="61">
        <v>0</v>
      </c>
      <c r="J273" s="61">
        <v>0</v>
      </c>
      <c r="K273" s="61">
        <v>0</v>
      </c>
      <c r="L273" s="61">
        <v>2139913</v>
      </c>
    </row>
    <row r="274" spans="1:12" s="10" customFormat="1" x14ac:dyDescent="0.25">
      <c r="A274" s="68">
        <v>850</v>
      </c>
      <c r="B274" s="78" t="s">
        <v>290</v>
      </c>
      <c r="C274" s="61">
        <v>0</v>
      </c>
      <c r="D274" s="61">
        <v>0</v>
      </c>
      <c r="E274" s="61">
        <v>0</v>
      </c>
      <c r="F274" s="61">
        <v>0</v>
      </c>
      <c r="G274" s="61">
        <v>0</v>
      </c>
      <c r="H274" s="61">
        <v>0</v>
      </c>
      <c r="I274" s="61">
        <v>0</v>
      </c>
      <c r="J274" s="61">
        <v>0</v>
      </c>
      <c r="K274" s="61">
        <v>0</v>
      </c>
      <c r="L274" s="61">
        <v>0</v>
      </c>
    </row>
    <row r="275" spans="1:12" s="10" customFormat="1" x14ac:dyDescent="0.25">
      <c r="A275" s="68">
        <v>851</v>
      </c>
      <c r="B275" s="78" t="s">
        <v>291</v>
      </c>
      <c r="C275" s="61">
        <v>5772</v>
      </c>
      <c r="D275" s="61">
        <v>0</v>
      </c>
      <c r="E275" s="61">
        <v>0</v>
      </c>
      <c r="F275" s="61">
        <v>-5772</v>
      </c>
      <c r="G275" s="61">
        <v>0</v>
      </c>
      <c r="H275" s="61">
        <v>0</v>
      </c>
      <c r="I275" s="61">
        <v>0</v>
      </c>
      <c r="J275" s="61">
        <v>0</v>
      </c>
      <c r="K275" s="61">
        <v>0</v>
      </c>
      <c r="L275" s="61">
        <v>51122</v>
      </c>
    </row>
    <row r="276" spans="1:12" s="10" customFormat="1" x14ac:dyDescent="0.25">
      <c r="A276" s="68">
        <v>852</v>
      </c>
      <c r="B276" s="78" t="s">
        <v>292</v>
      </c>
      <c r="C276" s="61">
        <v>7979</v>
      </c>
      <c r="D276" s="61">
        <v>0</v>
      </c>
      <c r="E276" s="61">
        <v>0</v>
      </c>
      <c r="F276" s="61">
        <v>-7979</v>
      </c>
      <c r="G276" s="61">
        <v>0</v>
      </c>
      <c r="H276" s="61">
        <v>0</v>
      </c>
      <c r="I276" s="61">
        <v>0</v>
      </c>
      <c r="J276" s="61">
        <v>0</v>
      </c>
      <c r="K276" s="61">
        <v>0</v>
      </c>
      <c r="L276" s="61">
        <v>70661</v>
      </c>
    </row>
    <row r="277" spans="1:12" s="10" customFormat="1" x14ac:dyDescent="0.25">
      <c r="A277" s="68">
        <v>853</v>
      </c>
      <c r="B277" s="78" t="s">
        <v>293</v>
      </c>
      <c r="C277" s="61">
        <v>0</v>
      </c>
      <c r="D277" s="61">
        <v>0</v>
      </c>
      <c r="E277" s="61">
        <v>0</v>
      </c>
      <c r="F277" s="61">
        <v>0</v>
      </c>
      <c r="G277" s="61">
        <v>0</v>
      </c>
      <c r="H277" s="61">
        <v>0</v>
      </c>
      <c r="I277" s="61">
        <v>0</v>
      </c>
      <c r="J277" s="61">
        <v>0</v>
      </c>
      <c r="K277" s="61">
        <v>0</v>
      </c>
      <c r="L277" s="61">
        <v>0</v>
      </c>
    </row>
    <row r="278" spans="1:12" s="10" customFormat="1" x14ac:dyDescent="0.25">
      <c r="A278" s="68">
        <v>856</v>
      </c>
      <c r="B278" s="78" t="s">
        <v>427</v>
      </c>
      <c r="C278" s="61">
        <v>1633</v>
      </c>
      <c r="D278" s="61">
        <v>0</v>
      </c>
      <c r="E278" s="61">
        <v>0</v>
      </c>
      <c r="F278" s="61">
        <v>-1633</v>
      </c>
      <c r="G278" s="61">
        <v>0</v>
      </c>
      <c r="H278" s="61">
        <v>0</v>
      </c>
      <c r="I278" s="61">
        <v>0</v>
      </c>
      <c r="J278" s="61">
        <v>0</v>
      </c>
      <c r="K278" s="61">
        <v>0</v>
      </c>
      <c r="L278" s="61">
        <v>14458</v>
      </c>
    </row>
    <row r="279" spans="1:12" s="10" customFormat="1" x14ac:dyDescent="0.25">
      <c r="A279" s="68">
        <v>859</v>
      </c>
      <c r="B279" s="78" t="s">
        <v>294</v>
      </c>
      <c r="C279" s="61">
        <v>0</v>
      </c>
      <c r="D279" s="61">
        <v>0</v>
      </c>
      <c r="E279" s="61">
        <v>0</v>
      </c>
      <c r="F279" s="61">
        <v>0</v>
      </c>
      <c r="G279" s="61">
        <v>0</v>
      </c>
      <c r="H279" s="61">
        <v>0</v>
      </c>
      <c r="I279" s="61">
        <v>0</v>
      </c>
      <c r="J279" s="61">
        <v>0</v>
      </c>
      <c r="K279" s="61">
        <v>0</v>
      </c>
      <c r="L279" s="61">
        <v>0</v>
      </c>
    </row>
    <row r="280" spans="1:12" s="10" customFormat="1" x14ac:dyDescent="0.25">
      <c r="A280" s="68">
        <v>861</v>
      </c>
      <c r="B280" s="78" t="s">
        <v>295</v>
      </c>
      <c r="C280" s="61">
        <v>0</v>
      </c>
      <c r="D280" s="61">
        <v>0</v>
      </c>
      <c r="E280" s="61">
        <v>0</v>
      </c>
      <c r="F280" s="61">
        <v>0</v>
      </c>
      <c r="G280" s="61">
        <v>0</v>
      </c>
      <c r="H280" s="61">
        <v>0</v>
      </c>
      <c r="I280" s="61">
        <v>0</v>
      </c>
      <c r="J280" s="61">
        <v>0</v>
      </c>
      <c r="K280" s="61">
        <v>0</v>
      </c>
      <c r="L280" s="61">
        <v>0</v>
      </c>
    </row>
    <row r="281" spans="1:12" s="10" customFormat="1" x14ac:dyDescent="0.25">
      <c r="A281" s="68">
        <v>862</v>
      </c>
      <c r="B281" s="78" t="s">
        <v>296</v>
      </c>
      <c r="C281" s="61">
        <v>0</v>
      </c>
      <c r="D281" s="61">
        <v>0</v>
      </c>
      <c r="E281" s="61">
        <v>0</v>
      </c>
      <c r="F281" s="61">
        <v>0</v>
      </c>
      <c r="G281" s="61">
        <v>0</v>
      </c>
      <c r="H281" s="61">
        <v>0</v>
      </c>
      <c r="I281" s="61">
        <v>0</v>
      </c>
      <c r="J281" s="61">
        <v>0</v>
      </c>
      <c r="K281" s="61">
        <v>0</v>
      </c>
      <c r="L281" s="61">
        <v>0</v>
      </c>
    </row>
    <row r="282" spans="1:12" s="10" customFormat="1" x14ac:dyDescent="0.25">
      <c r="A282" s="68">
        <v>863</v>
      </c>
      <c r="B282" s="78" t="s">
        <v>297</v>
      </c>
      <c r="C282" s="61">
        <v>0</v>
      </c>
      <c r="D282" s="61">
        <v>0</v>
      </c>
      <c r="E282" s="61">
        <v>0</v>
      </c>
      <c r="F282" s="61">
        <v>0</v>
      </c>
      <c r="G282" s="61">
        <v>0</v>
      </c>
      <c r="H282" s="61">
        <v>0</v>
      </c>
      <c r="I282" s="61">
        <v>0</v>
      </c>
      <c r="J282" s="61">
        <v>0</v>
      </c>
      <c r="K282" s="61">
        <v>0</v>
      </c>
      <c r="L282" s="61">
        <v>0</v>
      </c>
    </row>
    <row r="283" spans="1:12" s="10" customFormat="1" x14ac:dyDescent="0.25">
      <c r="A283" s="68">
        <v>864</v>
      </c>
      <c r="B283" s="78" t="s">
        <v>298</v>
      </c>
      <c r="C283" s="61">
        <v>0</v>
      </c>
      <c r="D283" s="61">
        <v>0</v>
      </c>
      <c r="E283" s="61">
        <v>0</v>
      </c>
      <c r="F283" s="61">
        <v>0</v>
      </c>
      <c r="G283" s="61">
        <v>0</v>
      </c>
      <c r="H283" s="61">
        <v>0</v>
      </c>
      <c r="I283" s="61">
        <v>0</v>
      </c>
      <c r="J283" s="61">
        <v>0</v>
      </c>
      <c r="K283" s="61">
        <v>0</v>
      </c>
      <c r="L283" s="61">
        <v>0</v>
      </c>
    </row>
    <row r="284" spans="1:12" s="10" customFormat="1" x14ac:dyDescent="0.25">
      <c r="A284" s="68">
        <v>865</v>
      </c>
      <c r="B284" s="78" t="s">
        <v>299</v>
      </c>
      <c r="C284" s="61">
        <v>0</v>
      </c>
      <c r="D284" s="61">
        <v>0</v>
      </c>
      <c r="E284" s="61">
        <v>0</v>
      </c>
      <c r="F284" s="61">
        <v>0</v>
      </c>
      <c r="G284" s="61">
        <v>0</v>
      </c>
      <c r="H284" s="61">
        <v>0</v>
      </c>
      <c r="I284" s="61">
        <v>0</v>
      </c>
      <c r="J284" s="61">
        <v>0</v>
      </c>
      <c r="K284" s="61">
        <v>0</v>
      </c>
      <c r="L284" s="61">
        <v>0</v>
      </c>
    </row>
    <row r="285" spans="1:12" s="10" customFormat="1" x14ac:dyDescent="0.25">
      <c r="A285" s="68">
        <v>866</v>
      </c>
      <c r="B285" s="60" t="s">
        <v>300</v>
      </c>
      <c r="C285" s="61">
        <v>0</v>
      </c>
      <c r="D285" s="61">
        <v>0</v>
      </c>
      <c r="E285" s="61">
        <v>0</v>
      </c>
      <c r="F285" s="61">
        <v>0</v>
      </c>
      <c r="G285" s="61">
        <v>0</v>
      </c>
      <c r="H285" s="61">
        <v>0</v>
      </c>
      <c r="I285" s="61">
        <v>0</v>
      </c>
      <c r="J285" s="61">
        <v>0</v>
      </c>
      <c r="K285" s="61">
        <v>0</v>
      </c>
      <c r="L285" s="61">
        <v>0</v>
      </c>
    </row>
    <row r="286" spans="1:12" s="10" customFormat="1" x14ac:dyDescent="0.25">
      <c r="A286" s="68">
        <v>867</v>
      </c>
      <c r="B286" s="78" t="s">
        <v>301</v>
      </c>
      <c r="C286" s="61">
        <v>0</v>
      </c>
      <c r="D286" s="61">
        <v>0</v>
      </c>
      <c r="E286" s="61">
        <v>0</v>
      </c>
      <c r="F286" s="61">
        <v>0</v>
      </c>
      <c r="G286" s="61">
        <v>0</v>
      </c>
      <c r="H286" s="61">
        <v>0</v>
      </c>
      <c r="I286" s="61">
        <v>0</v>
      </c>
      <c r="J286" s="61">
        <v>0</v>
      </c>
      <c r="K286" s="61">
        <v>0</v>
      </c>
      <c r="L286" s="61">
        <v>0</v>
      </c>
    </row>
    <row r="287" spans="1:12" s="10" customFormat="1" x14ac:dyDescent="0.25">
      <c r="A287" s="68">
        <v>868</v>
      </c>
      <c r="B287" s="78" t="s">
        <v>302</v>
      </c>
      <c r="C287" s="61">
        <v>0</v>
      </c>
      <c r="D287" s="61">
        <v>0</v>
      </c>
      <c r="E287" s="61">
        <v>0</v>
      </c>
      <c r="F287" s="61">
        <v>0</v>
      </c>
      <c r="G287" s="61">
        <v>0</v>
      </c>
      <c r="H287" s="61">
        <v>0</v>
      </c>
      <c r="I287" s="61">
        <v>0</v>
      </c>
      <c r="J287" s="61">
        <v>0</v>
      </c>
      <c r="K287" s="61">
        <v>0</v>
      </c>
      <c r="L287" s="61">
        <v>0</v>
      </c>
    </row>
    <row r="288" spans="1:12" s="10" customFormat="1" x14ac:dyDescent="0.25">
      <c r="A288" s="68">
        <v>869</v>
      </c>
      <c r="B288" s="69" t="s">
        <v>303</v>
      </c>
      <c r="C288" s="61">
        <v>0</v>
      </c>
      <c r="D288" s="61">
        <v>0</v>
      </c>
      <c r="E288" s="61">
        <v>0</v>
      </c>
      <c r="F288" s="61">
        <v>0</v>
      </c>
      <c r="G288" s="61">
        <v>0</v>
      </c>
      <c r="H288" s="61">
        <v>0</v>
      </c>
      <c r="I288" s="61">
        <v>0</v>
      </c>
      <c r="J288" s="61">
        <v>0</v>
      </c>
      <c r="K288" s="61">
        <v>0</v>
      </c>
      <c r="L288" s="61">
        <v>0</v>
      </c>
    </row>
    <row r="289" spans="1:12" s="10" customFormat="1" x14ac:dyDescent="0.25">
      <c r="A289" s="68">
        <v>876</v>
      </c>
      <c r="B289" s="78" t="s">
        <v>421</v>
      </c>
      <c r="C289" s="61">
        <v>1527</v>
      </c>
      <c r="D289" s="61">
        <v>0</v>
      </c>
      <c r="E289" s="61">
        <v>0</v>
      </c>
      <c r="F289" s="61">
        <v>-1527</v>
      </c>
      <c r="G289" s="61">
        <v>0</v>
      </c>
      <c r="H289" s="61">
        <v>0</v>
      </c>
      <c r="I289" s="61">
        <v>0</v>
      </c>
      <c r="J289" s="61">
        <v>0</v>
      </c>
      <c r="K289" s="61">
        <v>0</v>
      </c>
      <c r="L289" s="61">
        <v>13527</v>
      </c>
    </row>
    <row r="290" spans="1:12" s="10" customFormat="1" x14ac:dyDescent="0.25">
      <c r="A290" s="68">
        <v>879</v>
      </c>
      <c r="B290" s="78" t="s">
        <v>304</v>
      </c>
      <c r="C290" s="61">
        <v>0</v>
      </c>
      <c r="D290" s="61">
        <v>0</v>
      </c>
      <c r="E290" s="61">
        <v>0</v>
      </c>
      <c r="F290" s="61">
        <v>0</v>
      </c>
      <c r="G290" s="61">
        <v>0</v>
      </c>
      <c r="H290" s="61">
        <v>0</v>
      </c>
      <c r="I290" s="61">
        <v>0</v>
      </c>
      <c r="J290" s="61">
        <v>0</v>
      </c>
      <c r="K290" s="61">
        <v>0</v>
      </c>
      <c r="L290" s="61">
        <v>0</v>
      </c>
    </row>
    <row r="291" spans="1:12" s="10" customFormat="1" x14ac:dyDescent="0.25">
      <c r="A291" s="68">
        <v>882</v>
      </c>
      <c r="B291" s="78" t="s">
        <v>422</v>
      </c>
      <c r="C291" s="61">
        <v>1300</v>
      </c>
      <c r="D291" s="61">
        <v>0</v>
      </c>
      <c r="E291" s="61">
        <v>0</v>
      </c>
      <c r="F291" s="61">
        <v>-1300</v>
      </c>
      <c r="G291" s="61">
        <v>0</v>
      </c>
      <c r="H291" s="61">
        <v>0</v>
      </c>
      <c r="I291" s="61">
        <v>0</v>
      </c>
      <c r="J291" s="61">
        <v>0</v>
      </c>
      <c r="K291" s="61">
        <v>0</v>
      </c>
      <c r="L291" s="61">
        <v>11515</v>
      </c>
    </row>
    <row r="292" spans="1:12" s="10" customFormat="1" x14ac:dyDescent="0.25">
      <c r="A292" s="68">
        <v>902</v>
      </c>
      <c r="B292" s="78" t="s">
        <v>428</v>
      </c>
      <c r="C292" s="61">
        <v>2444</v>
      </c>
      <c r="D292" s="61">
        <v>0</v>
      </c>
      <c r="E292" s="61">
        <v>0</v>
      </c>
      <c r="F292" s="61">
        <v>-2444</v>
      </c>
      <c r="G292" s="61">
        <v>0</v>
      </c>
      <c r="H292" s="61">
        <v>0</v>
      </c>
      <c r="I292" s="61">
        <v>0</v>
      </c>
      <c r="J292" s="61">
        <v>0</v>
      </c>
      <c r="K292" s="61">
        <v>0</v>
      </c>
      <c r="L292" s="61">
        <v>21651</v>
      </c>
    </row>
    <row r="293" spans="1:12" s="10" customFormat="1" x14ac:dyDescent="0.25">
      <c r="A293" s="68">
        <v>903</v>
      </c>
      <c r="B293" s="78" t="s">
        <v>429</v>
      </c>
      <c r="C293" s="61">
        <v>5688</v>
      </c>
      <c r="D293" s="61">
        <v>0</v>
      </c>
      <c r="E293" s="61">
        <v>0</v>
      </c>
      <c r="F293" s="61">
        <v>-5688</v>
      </c>
      <c r="G293" s="61">
        <v>0</v>
      </c>
      <c r="H293" s="61">
        <v>0</v>
      </c>
      <c r="I293" s="61">
        <v>0</v>
      </c>
      <c r="J293" s="61">
        <v>0</v>
      </c>
      <c r="K293" s="61">
        <v>0</v>
      </c>
      <c r="L293" s="61">
        <v>50377</v>
      </c>
    </row>
    <row r="294" spans="1:12" s="10" customFormat="1" x14ac:dyDescent="0.25">
      <c r="A294" s="68">
        <v>911</v>
      </c>
      <c r="B294" s="78" t="s">
        <v>305</v>
      </c>
      <c r="C294" s="61">
        <v>0</v>
      </c>
      <c r="D294" s="61">
        <v>0</v>
      </c>
      <c r="E294" s="61">
        <v>0</v>
      </c>
      <c r="F294" s="61">
        <v>0</v>
      </c>
      <c r="G294" s="61">
        <v>0</v>
      </c>
      <c r="H294" s="61">
        <v>0</v>
      </c>
      <c r="I294" s="61">
        <v>0</v>
      </c>
      <c r="J294" s="61">
        <v>0</v>
      </c>
      <c r="K294" s="61">
        <v>0</v>
      </c>
      <c r="L294" s="61">
        <v>0</v>
      </c>
    </row>
    <row r="295" spans="1:12" s="10" customFormat="1" x14ac:dyDescent="0.25">
      <c r="A295" s="68">
        <v>912</v>
      </c>
      <c r="B295" s="78" t="s">
        <v>306</v>
      </c>
      <c r="C295" s="61">
        <v>81120</v>
      </c>
      <c r="D295" s="61">
        <v>0</v>
      </c>
      <c r="E295" s="61">
        <v>0</v>
      </c>
      <c r="F295" s="61">
        <v>-81120</v>
      </c>
      <c r="G295" s="61">
        <v>0</v>
      </c>
      <c r="H295" s="61">
        <v>0</v>
      </c>
      <c r="I295" s="61">
        <v>0</v>
      </c>
      <c r="J295" s="61">
        <v>0</v>
      </c>
      <c r="K295" s="61">
        <v>0</v>
      </c>
      <c r="L295" s="61">
        <v>718417</v>
      </c>
    </row>
    <row r="296" spans="1:12" s="10" customFormat="1" x14ac:dyDescent="0.25">
      <c r="A296" s="68">
        <v>913</v>
      </c>
      <c r="B296" s="78" t="s">
        <v>307</v>
      </c>
      <c r="C296" s="61">
        <v>282</v>
      </c>
      <c r="D296" s="61">
        <v>0</v>
      </c>
      <c r="E296" s="61">
        <v>0</v>
      </c>
      <c r="F296" s="61">
        <v>-282</v>
      </c>
      <c r="G296" s="61">
        <v>0</v>
      </c>
      <c r="H296" s="61">
        <v>0</v>
      </c>
      <c r="I296" s="61">
        <v>0</v>
      </c>
      <c r="J296" s="61">
        <v>0</v>
      </c>
      <c r="K296" s="61">
        <v>0</v>
      </c>
      <c r="L296" s="61">
        <v>2497</v>
      </c>
    </row>
    <row r="297" spans="1:12" s="10" customFormat="1" x14ac:dyDescent="0.25">
      <c r="A297" s="68">
        <v>916</v>
      </c>
      <c r="B297" s="78" t="s">
        <v>308</v>
      </c>
      <c r="C297" s="61">
        <v>0</v>
      </c>
      <c r="D297" s="61">
        <v>0</v>
      </c>
      <c r="E297" s="61">
        <v>0</v>
      </c>
      <c r="F297" s="61">
        <v>0</v>
      </c>
      <c r="G297" s="61">
        <v>0</v>
      </c>
      <c r="H297" s="61">
        <v>0</v>
      </c>
      <c r="I297" s="61">
        <v>0</v>
      </c>
      <c r="J297" s="61">
        <v>0</v>
      </c>
      <c r="K297" s="61">
        <v>0</v>
      </c>
      <c r="L297" s="61">
        <v>0</v>
      </c>
    </row>
    <row r="298" spans="1:12" s="10" customFormat="1" x14ac:dyDescent="0.25">
      <c r="A298" s="68">
        <v>920</v>
      </c>
      <c r="B298" s="78" t="s">
        <v>309</v>
      </c>
      <c r="C298" s="61">
        <v>0</v>
      </c>
      <c r="D298" s="61">
        <v>0</v>
      </c>
      <c r="E298" s="61">
        <v>0</v>
      </c>
      <c r="F298" s="61">
        <v>0</v>
      </c>
      <c r="G298" s="61">
        <v>0</v>
      </c>
      <c r="H298" s="61">
        <v>0</v>
      </c>
      <c r="I298" s="61">
        <v>0</v>
      </c>
      <c r="J298" s="61">
        <v>0</v>
      </c>
      <c r="K298" s="61">
        <v>0</v>
      </c>
      <c r="L298" s="61">
        <v>0</v>
      </c>
    </row>
    <row r="299" spans="1:12" s="10" customFormat="1" x14ac:dyDescent="0.25">
      <c r="A299" s="68">
        <v>922</v>
      </c>
      <c r="B299" s="78" t="s">
        <v>310</v>
      </c>
      <c r="C299" s="61">
        <v>91907</v>
      </c>
      <c r="D299" s="61">
        <v>0</v>
      </c>
      <c r="E299" s="61">
        <v>0</v>
      </c>
      <c r="F299" s="61">
        <v>-91907</v>
      </c>
      <c r="G299" s="61">
        <v>0</v>
      </c>
      <c r="H299" s="61">
        <v>0</v>
      </c>
      <c r="I299" s="61">
        <v>0</v>
      </c>
      <c r="J299" s="61">
        <v>0</v>
      </c>
      <c r="K299" s="61">
        <v>0</v>
      </c>
      <c r="L299" s="61">
        <v>813959</v>
      </c>
    </row>
    <row r="300" spans="1:12" s="10" customFormat="1" x14ac:dyDescent="0.25">
      <c r="A300" s="68">
        <v>937</v>
      </c>
      <c r="B300" s="78" t="s">
        <v>311</v>
      </c>
      <c r="C300" s="61">
        <v>16175</v>
      </c>
      <c r="D300" s="61">
        <v>0</v>
      </c>
      <c r="E300" s="61">
        <v>0</v>
      </c>
      <c r="F300" s="61">
        <v>-16175</v>
      </c>
      <c r="G300" s="61">
        <v>0</v>
      </c>
      <c r="H300" s="61">
        <v>0</v>
      </c>
      <c r="I300" s="61">
        <v>0</v>
      </c>
      <c r="J300" s="61">
        <v>0</v>
      </c>
      <c r="K300" s="61">
        <v>0</v>
      </c>
      <c r="L300" s="61">
        <v>143257</v>
      </c>
    </row>
    <row r="301" spans="1:12" s="10" customFormat="1" x14ac:dyDescent="0.25">
      <c r="A301" s="68">
        <v>938</v>
      </c>
      <c r="B301" s="78" t="s">
        <v>312</v>
      </c>
      <c r="C301" s="61">
        <v>5490</v>
      </c>
      <c r="D301" s="61">
        <v>0</v>
      </c>
      <c r="E301" s="61">
        <v>0</v>
      </c>
      <c r="F301" s="61">
        <v>-5490</v>
      </c>
      <c r="G301" s="61">
        <v>0</v>
      </c>
      <c r="H301" s="61">
        <v>0</v>
      </c>
      <c r="I301" s="61">
        <v>0</v>
      </c>
      <c r="J301" s="61">
        <v>0</v>
      </c>
      <c r="K301" s="61">
        <v>0</v>
      </c>
      <c r="L301" s="61">
        <v>48623</v>
      </c>
    </row>
    <row r="302" spans="1:12" s="10" customFormat="1" x14ac:dyDescent="0.25">
      <c r="A302" s="68">
        <v>942</v>
      </c>
      <c r="B302" s="78" t="s">
        <v>313</v>
      </c>
      <c r="C302" s="61">
        <v>11931</v>
      </c>
      <c r="D302" s="61">
        <v>0</v>
      </c>
      <c r="E302" s="61">
        <v>0</v>
      </c>
      <c r="F302" s="61">
        <v>-11931</v>
      </c>
      <c r="G302" s="61">
        <v>0</v>
      </c>
      <c r="H302" s="61">
        <v>0</v>
      </c>
      <c r="I302" s="61">
        <v>0</v>
      </c>
      <c r="J302" s="61">
        <v>0</v>
      </c>
      <c r="K302" s="61">
        <v>0</v>
      </c>
      <c r="L302" s="61">
        <v>105661</v>
      </c>
    </row>
    <row r="303" spans="1:12" s="10" customFormat="1" x14ac:dyDescent="0.25">
      <c r="A303" s="68">
        <v>946</v>
      </c>
      <c r="B303" s="78" t="s">
        <v>314</v>
      </c>
      <c r="C303" s="61">
        <v>0</v>
      </c>
      <c r="D303" s="61">
        <v>0</v>
      </c>
      <c r="E303" s="61">
        <v>0</v>
      </c>
      <c r="F303" s="61">
        <v>0</v>
      </c>
      <c r="G303" s="61">
        <v>0</v>
      </c>
      <c r="H303" s="61">
        <v>0</v>
      </c>
      <c r="I303" s="61">
        <v>0</v>
      </c>
      <c r="J303" s="61">
        <v>0</v>
      </c>
      <c r="K303" s="61">
        <v>0</v>
      </c>
      <c r="L303" s="61">
        <v>0</v>
      </c>
    </row>
    <row r="304" spans="1:12" s="10" customFormat="1" x14ac:dyDescent="0.25">
      <c r="A304" s="68">
        <v>948</v>
      </c>
      <c r="B304" s="78" t="s">
        <v>315</v>
      </c>
      <c r="C304" s="61">
        <v>7358</v>
      </c>
      <c r="D304" s="61">
        <v>0</v>
      </c>
      <c r="E304" s="61">
        <v>0</v>
      </c>
      <c r="F304" s="61">
        <v>-7358</v>
      </c>
      <c r="G304" s="61">
        <v>0</v>
      </c>
      <c r="H304" s="61">
        <v>0</v>
      </c>
      <c r="I304" s="61">
        <v>0</v>
      </c>
      <c r="J304" s="61">
        <v>0</v>
      </c>
      <c r="K304" s="61">
        <v>0</v>
      </c>
      <c r="L304" s="61">
        <v>65170</v>
      </c>
    </row>
    <row r="305" spans="1:12" s="10" customFormat="1" x14ac:dyDescent="0.25">
      <c r="A305" s="68">
        <v>957</v>
      </c>
      <c r="B305" s="78" t="s">
        <v>316</v>
      </c>
      <c r="C305" s="61">
        <v>2526</v>
      </c>
      <c r="D305" s="61">
        <v>0</v>
      </c>
      <c r="E305" s="61">
        <v>0</v>
      </c>
      <c r="F305" s="61">
        <v>-2526</v>
      </c>
      <c r="G305" s="61">
        <v>0</v>
      </c>
      <c r="H305" s="61">
        <v>0</v>
      </c>
      <c r="I305" s="61">
        <v>0</v>
      </c>
      <c r="J305" s="61">
        <v>0</v>
      </c>
      <c r="K305" s="61">
        <v>0</v>
      </c>
      <c r="L305" s="61">
        <v>22367</v>
      </c>
    </row>
    <row r="306" spans="1:12" s="10" customFormat="1" x14ac:dyDescent="0.25">
      <c r="A306" s="68">
        <v>960</v>
      </c>
      <c r="B306" s="78" t="s">
        <v>317</v>
      </c>
      <c r="C306" s="61">
        <v>32361</v>
      </c>
      <c r="D306" s="61">
        <v>0</v>
      </c>
      <c r="E306" s="61">
        <v>0</v>
      </c>
      <c r="F306" s="61">
        <v>-32361</v>
      </c>
      <c r="G306" s="61">
        <v>0</v>
      </c>
      <c r="H306" s="61">
        <v>0</v>
      </c>
      <c r="I306" s="61">
        <v>0</v>
      </c>
      <c r="J306" s="61">
        <v>0</v>
      </c>
      <c r="K306" s="61">
        <v>0</v>
      </c>
      <c r="L306" s="61">
        <v>286594</v>
      </c>
    </row>
    <row r="307" spans="1:12" s="10" customFormat="1" x14ac:dyDescent="0.25">
      <c r="A307" s="68">
        <v>961</v>
      </c>
      <c r="B307" s="78" t="s">
        <v>318</v>
      </c>
      <c r="C307" s="61">
        <v>31926</v>
      </c>
      <c r="D307" s="61">
        <v>0</v>
      </c>
      <c r="E307" s="61">
        <v>0</v>
      </c>
      <c r="F307" s="61">
        <v>-31926</v>
      </c>
      <c r="G307" s="61">
        <v>0</v>
      </c>
      <c r="H307" s="61">
        <v>0</v>
      </c>
      <c r="I307" s="61">
        <v>0</v>
      </c>
      <c r="J307" s="61">
        <v>0</v>
      </c>
      <c r="K307" s="61">
        <v>0</v>
      </c>
      <c r="L307" s="61">
        <v>282739</v>
      </c>
    </row>
    <row r="308" spans="1:12" s="10" customFormat="1" x14ac:dyDescent="0.25">
      <c r="A308" s="68">
        <v>962</v>
      </c>
      <c r="B308" s="78" t="s">
        <v>319</v>
      </c>
      <c r="C308" s="61">
        <v>0</v>
      </c>
      <c r="D308" s="61">
        <v>0</v>
      </c>
      <c r="E308" s="61">
        <v>0</v>
      </c>
      <c r="F308" s="61">
        <v>0</v>
      </c>
      <c r="G308" s="61">
        <v>0</v>
      </c>
      <c r="H308" s="61">
        <v>0</v>
      </c>
      <c r="I308" s="61">
        <v>0</v>
      </c>
      <c r="J308" s="61">
        <v>0</v>
      </c>
      <c r="K308" s="61">
        <v>0</v>
      </c>
      <c r="L308" s="61">
        <v>0</v>
      </c>
    </row>
    <row r="309" spans="1:12" s="10" customFormat="1" x14ac:dyDescent="0.25">
      <c r="A309" s="68">
        <v>963</v>
      </c>
      <c r="B309" s="78" t="s">
        <v>320</v>
      </c>
      <c r="C309" s="61">
        <v>0</v>
      </c>
      <c r="D309" s="61">
        <v>0</v>
      </c>
      <c r="E309" s="61">
        <v>0</v>
      </c>
      <c r="F309" s="61">
        <v>0</v>
      </c>
      <c r="G309" s="61">
        <v>0</v>
      </c>
      <c r="H309" s="61">
        <v>0</v>
      </c>
      <c r="I309" s="61">
        <v>0</v>
      </c>
      <c r="J309" s="61">
        <v>0</v>
      </c>
      <c r="K309" s="61">
        <v>0</v>
      </c>
      <c r="L309" s="61">
        <v>0</v>
      </c>
    </row>
    <row r="310" spans="1:12" s="10" customFormat="1" x14ac:dyDescent="0.25">
      <c r="A310" s="68">
        <v>964</v>
      </c>
      <c r="B310" s="78" t="s">
        <v>321</v>
      </c>
      <c r="C310" s="61">
        <v>0</v>
      </c>
      <c r="D310" s="61">
        <v>0</v>
      </c>
      <c r="E310" s="61">
        <v>0</v>
      </c>
      <c r="F310" s="61">
        <v>0</v>
      </c>
      <c r="G310" s="61">
        <v>0</v>
      </c>
      <c r="H310" s="61">
        <v>0</v>
      </c>
      <c r="I310" s="61">
        <v>0</v>
      </c>
      <c r="J310" s="61">
        <v>0</v>
      </c>
      <c r="K310" s="61">
        <v>0</v>
      </c>
      <c r="L310" s="61">
        <v>0</v>
      </c>
    </row>
    <row r="311" spans="1:12" s="10" customFormat="1" x14ac:dyDescent="0.25">
      <c r="A311" s="68">
        <v>968</v>
      </c>
      <c r="B311" s="78" t="s">
        <v>322</v>
      </c>
      <c r="C311" s="61">
        <v>0</v>
      </c>
      <c r="D311" s="61">
        <v>0</v>
      </c>
      <c r="E311" s="61">
        <v>0</v>
      </c>
      <c r="F311" s="61">
        <v>0</v>
      </c>
      <c r="G311" s="61">
        <v>0</v>
      </c>
      <c r="H311" s="61">
        <v>0</v>
      </c>
      <c r="I311" s="61">
        <v>0</v>
      </c>
      <c r="J311" s="61">
        <v>0</v>
      </c>
      <c r="K311" s="61">
        <v>0</v>
      </c>
      <c r="L311" s="61">
        <v>0</v>
      </c>
    </row>
    <row r="312" spans="1:12" s="10" customFormat="1" x14ac:dyDescent="0.25">
      <c r="A312" s="68">
        <v>972</v>
      </c>
      <c r="B312" s="78" t="s">
        <v>323</v>
      </c>
      <c r="C312" s="61">
        <v>0</v>
      </c>
      <c r="D312" s="61">
        <v>0</v>
      </c>
      <c r="E312" s="61">
        <v>0</v>
      </c>
      <c r="F312" s="61">
        <v>0</v>
      </c>
      <c r="G312" s="61">
        <v>0</v>
      </c>
      <c r="H312" s="61">
        <v>0</v>
      </c>
      <c r="I312" s="61">
        <v>0</v>
      </c>
      <c r="J312" s="61">
        <v>0</v>
      </c>
      <c r="K312" s="61">
        <v>0</v>
      </c>
      <c r="L312" s="61">
        <v>0</v>
      </c>
    </row>
    <row r="313" spans="1:12" s="10" customFormat="1" x14ac:dyDescent="0.25">
      <c r="A313" s="68">
        <v>977</v>
      </c>
      <c r="B313" s="78" t="s">
        <v>423</v>
      </c>
      <c r="C313" s="61">
        <v>3367</v>
      </c>
      <c r="D313" s="61">
        <v>0</v>
      </c>
      <c r="E313" s="61">
        <v>0</v>
      </c>
      <c r="F313" s="61">
        <v>-3367</v>
      </c>
      <c r="G313" s="61">
        <v>0</v>
      </c>
      <c r="H313" s="61">
        <v>0</v>
      </c>
      <c r="I313" s="61">
        <v>0</v>
      </c>
      <c r="J313" s="61">
        <v>0</v>
      </c>
      <c r="K313" s="61">
        <v>0</v>
      </c>
      <c r="L313" s="61">
        <v>29821</v>
      </c>
    </row>
    <row r="314" spans="1:12" s="10" customFormat="1" x14ac:dyDescent="0.25">
      <c r="A314" s="68">
        <v>980</v>
      </c>
      <c r="B314" s="78" t="s">
        <v>324</v>
      </c>
      <c r="C314" s="61">
        <v>0</v>
      </c>
      <c r="D314" s="61">
        <v>0</v>
      </c>
      <c r="E314" s="61">
        <v>0</v>
      </c>
      <c r="F314" s="61">
        <v>0</v>
      </c>
      <c r="G314" s="61">
        <v>0</v>
      </c>
      <c r="H314" s="61">
        <v>0</v>
      </c>
      <c r="I314" s="61">
        <v>0</v>
      </c>
      <c r="J314" s="61">
        <v>0</v>
      </c>
      <c r="K314" s="61">
        <v>0</v>
      </c>
      <c r="L314" s="61">
        <v>0</v>
      </c>
    </row>
    <row r="315" spans="1:12" s="10" customFormat="1" x14ac:dyDescent="0.25">
      <c r="A315" s="68">
        <v>986</v>
      </c>
      <c r="B315" s="78" t="s">
        <v>325</v>
      </c>
      <c r="C315" s="61">
        <v>0</v>
      </c>
      <c r="D315" s="61">
        <v>0</v>
      </c>
      <c r="E315" s="61">
        <v>0</v>
      </c>
      <c r="F315" s="61">
        <v>0</v>
      </c>
      <c r="G315" s="61">
        <v>0</v>
      </c>
      <c r="H315" s="61">
        <v>0</v>
      </c>
      <c r="I315" s="61">
        <v>0</v>
      </c>
      <c r="J315" s="61">
        <v>0</v>
      </c>
      <c r="K315" s="61">
        <v>0</v>
      </c>
      <c r="L315" s="61">
        <v>0</v>
      </c>
    </row>
    <row r="316" spans="1:12" s="10" customFormat="1" x14ac:dyDescent="0.25">
      <c r="A316" s="68">
        <v>989</v>
      </c>
      <c r="B316" s="78" t="s">
        <v>326</v>
      </c>
      <c r="C316" s="61">
        <v>0</v>
      </c>
      <c r="D316" s="61">
        <v>0</v>
      </c>
      <c r="E316" s="61">
        <v>0</v>
      </c>
      <c r="F316" s="61">
        <v>0</v>
      </c>
      <c r="G316" s="61">
        <v>0</v>
      </c>
      <c r="H316" s="61">
        <v>0</v>
      </c>
      <c r="I316" s="61">
        <v>0</v>
      </c>
      <c r="J316" s="61">
        <v>0</v>
      </c>
      <c r="K316" s="61">
        <v>0</v>
      </c>
      <c r="L316" s="61">
        <v>0</v>
      </c>
    </row>
    <row r="317" spans="1:12" s="10" customFormat="1" x14ac:dyDescent="0.25">
      <c r="A317" s="68">
        <v>992</v>
      </c>
      <c r="B317" s="78" t="s">
        <v>327</v>
      </c>
      <c r="C317" s="61">
        <v>0</v>
      </c>
      <c r="D317" s="61">
        <v>0</v>
      </c>
      <c r="E317" s="61">
        <v>0</v>
      </c>
      <c r="F317" s="61">
        <v>0</v>
      </c>
      <c r="G317" s="61">
        <v>0</v>
      </c>
      <c r="H317" s="61">
        <v>0</v>
      </c>
      <c r="I317" s="61">
        <v>0</v>
      </c>
      <c r="J317" s="61">
        <v>0</v>
      </c>
      <c r="K317" s="61">
        <v>0</v>
      </c>
      <c r="L317" s="61">
        <v>0</v>
      </c>
    </row>
    <row r="318" spans="1:12" s="10" customFormat="1" x14ac:dyDescent="0.25">
      <c r="A318" s="68">
        <v>993</v>
      </c>
      <c r="B318" s="78" t="s">
        <v>328</v>
      </c>
      <c r="C318" s="61">
        <v>0</v>
      </c>
      <c r="D318" s="61">
        <v>0</v>
      </c>
      <c r="E318" s="61">
        <v>0</v>
      </c>
      <c r="F318" s="61">
        <v>0</v>
      </c>
      <c r="G318" s="61">
        <v>0</v>
      </c>
      <c r="H318" s="61">
        <v>0</v>
      </c>
      <c r="I318" s="61">
        <v>0</v>
      </c>
      <c r="J318" s="61">
        <v>0</v>
      </c>
      <c r="K318" s="61">
        <v>0</v>
      </c>
      <c r="L318" s="61">
        <v>0</v>
      </c>
    </row>
    <row r="319" spans="1:12" s="10" customFormat="1" x14ac:dyDescent="0.25">
      <c r="A319" s="68">
        <v>995</v>
      </c>
      <c r="B319" s="78" t="s">
        <v>329</v>
      </c>
      <c r="C319" s="61">
        <v>0</v>
      </c>
      <c r="D319" s="61">
        <v>0</v>
      </c>
      <c r="E319" s="61">
        <v>0</v>
      </c>
      <c r="F319" s="61">
        <v>0</v>
      </c>
      <c r="G319" s="61">
        <v>0</v>
      </c>
      <c r="H319" s="61">
        <v>0</v>
      </c>
      <c r="I319" s="61">
        <v>0</v>
      </c>
      <c r="J319" s="61">
        <v>0</v>
      </c>
      <c r="K319" s="61">
        <v>0</v>
      </c>
      <c r="L319" s="61">
        <v>0</v>
      </c>
    </row>
    <row r="320" spans="1:12" s="10" customFormat="1" ht="14" x14ac:dyDescent="0.25">
      <c r="A320" s="68">
        <v>999</v>
      </c>
      <c r="B320" s="78" t="s">
        <v>330</v>
      </c>
      <c r="C320" s="79">
        <v>555595</v>
      </c>
      <c r="D320" s="79">
        <v>0</v>
      </c>
      <c r="E320" s="79">
        <v>0</v>
      </c>
      <c r="F320" s="79">
        <v>-555595</v>
      </c>
      <c r="G320" s="79">
        <v>0</v>
      </c>
      <c r="H320" s="79">
        <v>0</v>
      </c>
      <c r="I320" s="79">
        <v>0</v>
      </c>
      <c r="J320" s="79">
        <v>0</v>
      </c>
      <c r="K320" s="79">
        <v>0</v>
      </c>
      <c r="L320" s="79">
        <v>4920502</v>
      </c>
    </row>
    <row r="322" spans="1:12" s="32" customFormat="1" ht="14.5" x14ac:dyDescent="0.45">
      <c r="A322" s="28" t="s">
        <v>331</v>
      </c>
      <c r="B322" s="39"/>
      <c r="C322" s="31">
        <f>SUM(C5:C320)</f>
        <v>39736746</v>
      </c>
      <c r="D322" s="31">
        <f>SUM(D5:D320)</f>
        <v>0</v>
      </c>
      <c r="E322" s="31">
        <f>SUM(E5:E320)</f>
        <v>0</v>
      </c>
      <c r="F322" s="31">
        <f>SUM(F5:F320)</f>
        <v>-39736746</v>
      </c>
      <c r="G322" s="31">
        <f t="shared" ref="G322:L322" si="0">SUM(G5:G320)</f>
        <v>0</v>
      </c>
      <c r="H322" s="31">
        <f t="shared" si="0"/>
        <v>0</v>
      </c>
      <c r="I322" s="31">
        <f t="shared" si="0"/>
        <v>0</v>
      </c>
      <c r="J322" s="31">
        <f t="shared" si="0"/>
        <v>0</v>
      </c>
      <c r="K322" s="31">
        <f t="shared" si="0"/>
        <v>0</v>
      </c>
      <c r="L322" s="31">
        <f t="shared" si="0"/>
        <v>351919761</v>
      </c>
    </row>
  </sheetData>
  <mergeCells count="1">
    <mergeCell ref="C2:L2"/>
  </mergeCells>
  <printOptions horizontalCentered="1"/>
  <pageMargins left="0" right="0" top="0.25" bottom="0.5" header="0.3" footer="0.3"/>
  <pageSetup scale="75" fitToHeight="0" pageOrder="overThenDown" orientation="landscape" r:id="rId1"/>
  <headerFooter scaleWithDoc="0">
    <oddFooter>&amp;L&amp;Z&amp;F&amp;R&amp;D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C10C49-785B-4ACF-A60E-84F7F474C91C}">
  <sheetPr>
    <tabColor theme="6" tint="-0.249977111117893"/>
  </sheetPr>
  <dimension ref="A1:U327"/>
  <sheetViews>
    <sheetView topLeftCell="B293" workbookViewId="0">
      <selection activeCell="I19" sqref="I19"/>
    </sheetView>
  </sheetViews>
  <sheetFormatPr defaultColWidth="9.1796875" defaultRowHeight="12.5" x14ac:dyDescent="0.25"/>
  <cols>
    <col min="1" max="1" width="10.453125" style="2" bestFit="1" customWidth="1"/>
    <col min="2" max="2" width="37.26953125" style="2" bestFit="1" customWidth="1"/>
    <col min="3" max="3" width="11.26953125" style="2" bestFit="1" customWidth="1"/>
    <col min="4" max="4" width="16.54296875" style="2" bestFit="1" customWidth="1"/>
    <col min="5" max="5" width="11.81640625" style="2" customWidth="1"/>
    <col min="6" max="6" width="12.1796875" style="2" customWidth="1"/>
    <col min="7" max="7" width="11.81640625" style="2" bestFit="1" customWidth="1"/>
    <col min="8" max="8" width="16.26953125" style="2" customWidth="1"/>
    <col min="9" max="9" width="12.453125" style="2" customWidth="1"/>
    <col min="10" max="10" width="2.1796875" style="2" customWidth="1"/>
    <col min="11" max="11" width="13" style="2" customWidth="1"/>
    <col min="12" max="12" width="14" style="2" customWidth="1"/>
    <col min="13" max="13" width="15" style="2" bestFit="1" customWidth="1"/>
    <col min="14" max="14" width="16.54296875" style="2" customWidth="1"/>
    <col min="15" max="15" width="13.7265625" style="2" customWidth="1"/>
    <col min="16" max="16" width="1.7265625" style="2" customWidth="1"/>
    <col min="17" max="17" width="14.26953125" style="2" customWidth="1"/>
    <col min="18" max="18" width="1.54296875" style="2" customWidth="1"/>
    <col min="19" max="19" width="16" style="2" bestFit="1" customWidth="1"/>
    <col min="20" max="20" width="1.54296875" style="2" customWidth="1"/>
    <col min="21" max="21" width="13.7265625" style="2" customWidth="1"/>
    <col min="22" max="16384" width="9.1796875" style="2"/>
  </cols>
  <sheetData>
    <row r="1" spans="1:21" ht="15.5" x14ac:dyDescent="0.35">
      <c r="A1" s="1" t="s">
        <v>456</v>
      </c>
      <c r="B1" s="1"/>
      <c r="C1" s="3" t="s">
        <v>1</v>
      </c>
      <c r="D1" s="3" t="s">
        <v>2</v>
      </c>
      <c r="E1" s="3" t="s">
        <v>3</v>
      </c>
      <c r="F1" s="3" t="s">
        <v>4</v>
      </c>
      <c r="G1" s="3" t="s">
        <v>5</v>
      </c>
      <c r="H1" s="3" t="s">
        <v>6</v>
      </c>
      <c r="I1" s="3" t="s">
        <v>7</v>
      </c>
      <c r="J1" s="3"/>
      <c r="K1" s="3" t="s">
        <v>8</v>
      </c>
      <c r="L1" s="3" t="s">
        <v>9</v>
      </c>
      <c r="M1" s="3" t="s">
        <v>10</v>
      </c>
      <c r="N1" s="3" t="s">
        <v>11</v>
      </c>
      <c r="O1" s="3" t="s">
        <v>12</v>
      </c>
      <c r="P1" s="3"/>
      <c r="Q1" s="3" t="s">
        <v>369</v>
      </c>
      <c r="R1" s="3"/>
      <c r="S1" s="3" t="s">
        <v>370</v>
      </c>
      <c r="T1" s="3"/>
      <c r="U1" s="3" t="s">
        <v>371</v>
      </c>
    </row>
    <row r="2" spans="1:21" x14ac:dyDescent="0.25">
      <c r="A2" s="95" t="s">
        <v>432</v>
      </c>
      <c r="B2" s="95"/>
      <c r="E2" s="183" t="s">
        <v>372</v>
      </c>
      <c r="F2" s="183"/>
      <c r="G2" s="183"/>
      <c r="H2" s="183"/>
      <c r="I2" s="183"/>
      <c r="J2" s="10"/>
      <c r="K2" s="183" t="s">
        <v>373</v>
      </c>
      <c r="L2" s="183"/>
      <c r="M2" s="183"/>
      <c r="N2" s="183"/>
      <c r="O2" s="183"/>
      <c r="P2" s="10"/>
      <c r="Q2" s="183" t="s">
        <v>333</v>
      </c>
      <c r="R2" s="183"/>
      <c r="S2" s="183"/>
      <c r="T2" s="183"/>
      <c r="U2" s="183"/>
    </row>
    <row r="3" spans="1:21" x14ac:dyDescent="0.25">
      <c r="H3" s="10"/>
      <c r="N3" s="10"/>
      <c r="S3" s="10" t="s">
        <v>374</v>
      </c>
    </row>
    <row r="4" spans="1:21" x14ac:dyDescent="0.25">
      <c r="H4" s="10" t="s">
        <v>375</v>
      </c>
      <c r="N4" s="10" t="s">
        <v>375</v>
      </c>
      <c r="S4" s="10" t="s">
        <v>376</v>
      </c>
    </row>
    <row r="5" spans="1:21" x14ac:dyDescent="0.25">
      <c r="F5" s="10" t="s">
        <v>377</v>
      </c>
      <c r="G5" s="10"/>
      <c r="H5" s="10" t="s">
        <v>378</v>
      </c>
      <c r="I5" s="10"/>
      <c r="J5" s="10"/>
      <c r="K5" s="10"/>
      <c r="L5" s="10" t="s">
        <v>377</v>
      </c>
      <c r="M5" s="10"/>
      <c r="N5" s="10" t="s">
        <v>378</v>
      </c>
      <c r="O5" s="10"/>
      <c r="P5" s="10"/>
      <c r="Q5" s="10"/>
      <c r="R5" s="10"/>
      <c r="S5" s="10" t="s">
        <v>378</v>
      </c>
      <c r="T5" s="10"/>
    </row>
    <row r="6" spans="1:21" x14ac:dyDescent="0.25">
      <c r="F6" s="10" t="s">
        <v>379</v>
      </c>
      <c r="G6" s="10"/>
      <c r="H6" s="10" t="s">
        <v>380</v>
      </c>
      <c r="I6" s="10"/>
      <c r="J6" s="10"/>
      <c r="K6" s="10"/>
      <c r="L6" s="10" t="s">
        <v>379</v>
      </c>
      <c r="M6" s="10"/>
      <c r="N6" s="10" t="s">
        <v>380</v>
      </c>
      <c r="O6" s="10"/>
      <c r="P6" s="10"/>
      <c r="Q6" s="10"/>
      <c r="R6" s="10"/>
      <c r="S6" s="10" t="s">
        <v>380</v>
      </c>
      <c r="T6" s="10"/>
    </row>
    <row r="7" spans="1:21" x14ac:dyDescent="0.25">
      <c r="F7" s="10" t="s">
        <v>381</v>
      </c>
      <c r="G7" s="10"/>
      <c r="H7" s="10" t="s">
        <v>379</v>
      </c>
      <c r="I7" s="10"/>
      <c r="J7" s="10"/>
      <c r="K7" s="10"/>
      <c r="L7" s="10" t="s">
        <v>381</v>
      </c>
      <c r="M7" s="10"/>
      <c r="N7" s="10" t="s">
        <v>379</v>
      </c>
      <c r="O7" s="10"/>
      <c r="P7" s="10"/>
      <c r="Q7" s="10"/>
      <c r="R7" s="10"/>
      <c r="S7" s="10" t="s">
        <v>379</v>
      </c>
      <c r="T7" s="10"/>
    </row>
    <row r="8" spans="1:21" x14ac:dyDescent="0.25">
      <c r="E8" s="10" t="s">
        <v>382</v>
      </c>
      <c r="F8" s="10" t="s">
        <v>383</v>
      </c>
      <c r="G8" s="10"/>
      <c r="H8" s="10" t="s">
        <v>13</v>
      </c>
      <c r="I8" s="10" t="s">
        <v>384</v>
      </c>
      <c r="J8" s="10"/>
      <c r="K8" s="10" t="s">
        <v>385</v>
      </c>
      <c r="L8" s="10" t="s">
        <v>383</v>
      </c>
      <c r="M8" s="10"/>
      <c r="N8" s="10" t="s">
        <v>13</v>
      </c>
      <c r="O8" s="10" t="s">
        <v>384</v>
      </c>
      <c r="P8" s="10"/>
      <c r="Q8" s="10" t="s">
        <v>386</v>
      </c>
      <c r="R8" s="10"/>
      <c r="S8" s="10" t="s">
        <v>13</v>
      </c>
      <c r="T8" s="10"/>
      <c r="U8" s="10"/>
    </row>
    <row r="9" spans="1:21" x14ac:dyDescent="0.25">
      <c r="E9" s="10" t="s">
        <v>379</v>
      </c>
      <c r="F9" s="10" t="s">
        <v>387</v>
      </c>
      <c r="G9" s="10"/>
      <c r="H9" s="10" t="s">
        <v>19</v>
      </c>
      <c r="I9" s="10" t="s">
        <v>388</v>
      </c>
      <c r="J9" s="10"/>
      <c r="K9" s="10" t="s">
        <v>379</v>
      </c>
      <c r="L9" s="10" t="s">
        <v>387</v>
      </c>
      <c r="M9" s="10"/>
      <c r="N9" s="10" t="s">
        <v>19</v>
      </c>
      <c r="O9" s="10" t="s">
        <v>388</v>
      </c>
      <c r="P9" s="10"/>
      <c r="Q9" s="10" t="s">
        <v>389</v>
      </c>
      <c r="R9" s="10"/>
      <c r="S9" s="10" t="s">
        <v>19</v>
      </c>
      <c r="T9" s="10"/>
      <c r="U9" s="10" t="s">
        <v>384</v>
      </c>
    </row>
    <row r="10" spans="1:21" x14ac:dyDescent="0.25">
      <c r="E10" s="10" t="s">
        <v>390</v>
      </c>
      <c r="F10" s="10" t="s">
        <v>391</v>
      </c>
      <c r="G10" s="10"/>
      <c r="H10" s="10" t="s">
        <v>392</v>
      </c>
      <c r="I10" s="10" t="s">
        <v>393</v>
      </c>
      <c r="J10" s="10"/>
      <c r="K10" s="10" t="s">
        <v>390</v>
      </c>
      <c r="L10" s="10" t="s">
        <v>391</v>
      </c>
      <c r="M10" s="10"/>
      <c r="N10" s="10" t="s">
        <v>392</v>
      </c>
      <c r="O10" s="10" t="s">
        <v>394</v>
      </c>
      <c r="P10" s="10"/>
      <c r="Q10" s="10" t="s">
        <v>395</v>
      </c>
      <c r="R10" s="10"/>
      <c r="S10" s="10" t="s">
        <v>392</v>
      </c>
      <c r="T10" s="10"/>
      <c r="U10" s="10" t="s">
        <v>13</v>
      </c>
    </row>
    <row r="11" spans="1:21" x14ac:dyDescent="0.25">
      <c r="B11" s="10"/>
      <c r="C11" s="5" t="s">
        <v>14</v>
      </c>
      <c r="D11" s="10" t="s">
        <v>396</v>
      </c>
      <c r="E11" s="10" t="s">
        <v>383</v>
      </c>
      <c r="F11" s="10" t="s">
        <v>397</v>
      </c>
      <c r="G11" s="10" t="s">
        <v>398</v>
      </c>
      <c r="H11" s="10" t="s">
        <v>389</v>
      </c>
      <c r="I11" s="10" t="s">
        <v>399</v>
      </c>
      <c r="J11" s="10"/>
      <c r="K11" s="10" t="s">
        <v>383</v>
      </c>
      <c r="L11" s="10" t="s">
        <v>397</v>
      </c>
      <c r="M11" s="10" t="s">
        <v>398</v>
      </c>
      <c r="N11" s="10" t="s">
        <v>389</v>
      </c>
      <c r="O11" s="10" t="s">
        <v>399</v>
      </c>
      <c r="P11" s="10"/>
      <c r="Q11" s="10" t="s">
        <v>400</v>
      </c>
      <c r="R11" s="10"/>
      <c r="S11" s="10" t="s">
        <v>389</v>
      </c>
      <c r="T11" s="10"/>
      <c r="U11" s="10" t="s">
        <v>400</v>
      </c>
    </row>
    <row r="12" spans="1:21" x14ac:dyDescent="0.25">
      <c r="A12" s="44" t="s">
        <v>18</v>
      </c>
      <c r="B12" s="45" t="s">
        <v>13</v>
      </c>
      <c r="C12" s="46" t="s">
        <v>20</v>
      </c>
      <c r="D12" s="47" t="s">
        <v>21</v>
      </c>
      <c r="E12" s="47" t="s">
        <v>401</v>
      </c>
      <c r="F12" s="47" t="s">
        <v>402</v>
      </c>
      <c r="G12" s="47" t="s">
        <v>403</v>
      </c>
      <c r="H12" s="47" t="s">
        <v>19</v>
      </c>
      <c r="I12" s="47" t="s">
        <v>404</v>
      </c>
      <c r="J12" s="47"/>
      <c r="K12" s="47" t="s">
        <v>401</v>
      </c>
      <c r="L12" s="47" t="s">
        <v>402</v>
      </c>
      <c r="M12" s="47" t="s">
        <v>403</v>
      </c>
      <c r="N12" s="47" t="s">
        <v>19</v>
      </c>
      <c r="O12" s="47" t="s">
        <v>404</v>
      </c>
      <c r="P12" s="47"/>
      <c r="Q12" s="47" t="s">
        <v>405</v>
      </c>
      <c r="R12" s="47"/>
      <c r="S12" s="47" t="s">
        <v>19</v>
      </c>
      <c r="T12" s="47"/>
      <c r="U12" s="47" t="s">
        <v>405</v>
      </c>
    </row>
    <row r="13" spans="1:21" ht="14.5" x14ac:dyDescent="0.25">
      <c r="A13" s="68">
        <v>5</v>
      </c>
      <c r="B13" s="69" t="s">
        <v>25</v>
      </c>
      <c r="C13" s="70">
        <v>0</v>
      </c>
      <c r="D13" s="71">
        <v>0</v>
      </c>
      <c r="E13" s="71">
        <v>0</v>
      </c>
      <c r="F13" s="71">
        <v>0</v>
      </c>
      <c r="G13" s="71">
        <v>0</v>
      </c>
      <c r="H13" s="71">
        <v>0</v>
      </c>
      <c r="I13" s="71">
        <v>0</v>
      </c>
      <c r="J13" s="71"/>
      <c r="K13" s="71">
        <v>0</v>
      </c>
      <c r="L13" s="71">
        <v>0</v>
      </c>
      <c r="M13" s="71">
        <v>0</v>
      </c>
      <c r="N13" s="71">
        <v>0</v>
      </c>
      <c r="O13" s="71">
        <v>0</v>
      </c>
      <c r="P13" s="72"/>
      <c r="Q13" s="71">
        <v>0</v>
      </c>
      <c r="R13" s="72"/>
      <c r="S13" s="71">
        <v>0</v>
      </c>
      <c r="T13" s="72"/>
      <c r="U13" s="72">
        <v>0</v>
      </c>
    </row>
    <row r="14" spans="1:21" ht="14.5" x14ac:dyDescent="0.25">
      <c r="A14" s="68">
        <v>6</v>
      </c>
      <c r="B14" s="69" t="s">
        <v>26</v>
      </c>
      <c r="C14" s="73">
        <v>0</v>
      </c>
      <c r="D14" s="61">
        <v>0</v>
      </c>
      <c r="E14" s="74">
        <v>0</v>
      </c>
      <c r="F14" s="74">
        <v>0</v>
      </c>
      <c r="G14" s="74">
        <v>0</v>
      </c>
      <c r="H14" s="74">
        <v>0</v>
      </c>
      <c r="I14" s="74">
        <v>0</v>
      </c>
      <c r="J14" s="74"/>
      <c r="K14" s="74">
        <v>0</v>
      </c>
      <c r="L14" s="74">
        <v>0</v>
      </c>
      <c r="M14" s="74">
        <v>0</v>
      </c>
      <c r="N14" s="74">
        <v>0</v>
      </c>
      <c r="O14" s="74">
        <v>0</v>
      </c>
      <c r="P14" s="74"/>
      <c r="Q14" s="74">
        <v>0</v>
      </c>
      <c r="R14" s="74"/>
      <c r="S14" s="74">
        <v>0</v>
      </c>
      <c r="T14" s="74"/>
      <c r="U14" s="74">
        <v>0</v>
      </c>
    </row>
    <row r="15" spans="1:21" ht="14.5" x14ac:dyDescent="0.25">
      <c r="A15" s="68">
        <v>7</v>
      </c>
      <c r="B15" s="69" t="s">
        <v>27</v>
      </c>
      <c r="C15" s="73">
        <v>0</v>
      </c>
      <c r="D15" s="61">
        <v>0</v>
      </c>
      <c r="E15" s="74">
        <v>0</v>
      </c>
      <c r="F15" s="74">
        <v>0</v>
      </c>
      <c r="G15" s="74">
        <v>0</v>
      </c>
      <c r="H15" s="74">
        <v>0</v>
      </c>
      <c r="I15" s="74">
        <v>0</v>
      </c>
      <c r="J15" s="74"/>
      <c r="K15" s="74">
        <v>0</v>
      </c>
      <c r="L15" s="74">
        <v>0</v>
      </c>
      <c r="M15" s="74">
        <v>0</v>
      </c>
      <c r="N15" s="74">
        <v>0</v>
      </c>
      <c r="O15" s="74">
        <v>0</v>
      </c>
      <c r="P15" s="74"/>
      <c r="Q15" s="74">
        <v>0</v>
      </c>
      <c r="R15" s="74"/>
      <c r="S15" s="74">
        <v>0</v>
      </c>
      <c r="T15" s="74"/>
      <c r="U15" s="74">
        <v>0</v>
      </c>
    </row>
    <row r="16" spans="1:21" ht="14.5" x14ac:dyDescent="0.25">
      <c r="A16" s="68">
        <v>47</v>
      </c>
      <c r="B16" s="69" t="s">
        <v>28</v>
      </c>
      <c r="C16" s="73">
        <v>0</v>
      </c>
      <c r="D16" s="61">
        <v>0</v>
      </c>
      <c r="E16" s="74">
        <v>0</v>
      </c>
      <c r="F16" s="74">
        <v>0</v>
      </c>
      <c r="G16" s="74">
        <v>0</v>
      </c>
      <c r="H16" s="74">
        <v>0</v>
      </c>
      <c r="I16" s="74">
        <v>0</v>
      </c>
      <c r="J16" s="74"/>
      <c r="K16" s="74">
        <v>0</v>
      </c>
      <c r="L16" s="74">
        <v>0</v>
      </c>
      <c r="M16" s="74">
        <v>0</v>
      </c>
      <c r="N16" s="74">
        <v>0</v>
      </c>
      <c r="O16" s="74">
        <v>0</v>
      </c>
      <c r="P16" s="74"/>
      <c r="Q16" s="74">
        <v>0</v>
      </c>
      <c r="R16" s="74"/>
      <c r="S16" s="74">
        <v>0</v>
      </c>
      <c r="T16" s="74"/>
      <c r="U16" s="74">
        <v>0</v>
      </c>
    </row>
    <row r="17" spans="1:21" ht="14.5" x14ac:dyDescent="0.25">
      <c r="A17" s="68">
        <v>48</v>
      </c>
      <c r="B17" s="69" t="s">
        <v>29</v>
      </c>
      <c r="C17" s="73">
        <v>0</v>
      </c>
      <c r="D17" s="61">
        <v>0</v>
      </c>
      <c r="E17" s="74">
        <v>0</v>
      </c>
      <c r="F17" s="74">
        <v>0</v>
      </c>
      <c r="G17" s="74">
        <v>0</v>
      </c>
      <c r="H17" s="74">
        <v>0</v>
      </c>
      <c r="I17" s="74">
        <v>0</v>
      </c>
      <c r="J17" s="74"/>
      <c r="K17" s="74">
        <v>0</v>
      </c>
      <c r="L17" s="74">
        <v>0</v>
      </c>
      <c r="M17" s="74">
        <v>0</v>
      </c>
      <c r="N17" s="74">
        <v>0</v>
      </c>
      <c r="O17" s="74">
        <v>0</v>
      </c>
      <c r="P17" s="74"/>
      <c r="Q17" s="74">
        <v>0</v>
      </c>
      <c r="R17" s="74"/>
      <c r="S17" s="74">
        <v>0</v>
      </c>
      <c r="T17" s="74"/>
      <c r="U17" s="74">
        <v>0</v>
      </c>
    </row>
    <row r="18" spans="1:21" ht="14.5" x14ac:dyDescent="0.25">
      <c r="A18" s="68">
        <v>90</v>
      </c>
      <c r="B18" s="69" t="s">
        <v>30</v>
      </c>
      <c r="C18" s="73">
        <v>5.1267168306226732E-5</v>
      </c>
      <c r="D18" s="61">
        <v>18633</v>
      </c>
      <c r="E18" s="74">
        <v>0</v>
      </c>
      <c r="F18" s="74">
        <v>0</v>
      </c>
      <c r="G18" s="74">
        <v>0</v>
      </c>
      <c r="H18" s="74">
        <v>8731</v>
      </c>
      <c r="I18" s="74">
        <v>8731</v>
      </c>
      <c r="J18" s="74"/>
      <c r="K18" s="74">
        <v>8508</v>
      </c>
      <c r="L18" s="74">
        <v>0</v>
      </c>
      <c r="M18" s="74">
        <v>17246</v>
      </c>
      <c r="N18" s="74">
        <v>1078</v>
      </c>
      <c r="O18" s="74">
        <v>26832</v>
      </c>
      <c r="P18" s="74"/>
      <c r="Q18" s="74">
        <v>-10779</v>
      </c>
      <c r="R18" s="74"/>
      <c r="S18" s="74">
        <v>1476</v>
      </c>
      <c r="T18" s="74"/>
      <c r="U18" s="74">
        <v>-9303</v>
      </c>
    </row>
    <row r="19" spans="1:21" ht="14.5" x14ac:dyDescent="0.25">
      <c r="A19" s="68">
        <v>91</v>
      </c>
      <c r="B19" s="69" t="s">
        <v>31</v>
      </c>
      <c r="C19" s="73">
        <v>3.7345423193966384E-5</v>
      </c>
      <c r="D19" s="61">
        <v>13572</v>
      </c>
      <c r="E19" s="74">
        <v>0</v>
      </c>
      <c r="F19" s="74">
        <v>0</v>
      </c>
      <c r="G19" s="74">
        <v>0</v>
      </c>
      <c r="H19" s="74">
        <v>8578</v>
      </c>
      <c r="I19" s="74">
        <v>8578</v>
      </c>
      <c r="J19" s="74"/>
      <c r="K19" s="74">
        <v>6198</v>
      </c>
      <c r="L19" s="74">
        <v>0</v>
      </c>
      <c r="M19" s="74">
        <v>12563</v>
      </c>
      <c r="N19" s="74">
        <v>15021</v>
      </c>
      <c r="O19" s="74">
        <v>33782</v>
      </c>
      <c r="P19" s="74"/>
      <c r="Q19" s="74">
        <v>-7853</v>
      </c>
      <c r="R19" s="74"/>
      <c r="S19" s="74">
        <v>8630</v>
      </c>
      <c r="T19" s="74"/>
      <c r="U19" s="74">
        <v>777</v>
      </c>
    </row>
    <row r="20" spans="1:21" ht="14.5" x14ac:dyDescent="0.25">
      <c r="A20" s="68">
        <v>100</v>
      </c>
      <c r="B20" s="69" t="s">
        <v>32</v>
      </c>
      <c r="C20" s="73">
        <v>1.0981931767342996E-3</v>
      </c>
      <c r="D20" s="61">
        <v>399099</v>
      </c>
      <c r="E20" s="74">
        <v>0</v>
      </c>
      <c r="F20" s="74">
        <v>0</v>
      </c>
      <c r="G20" s="74">
        <v>0</v>
      </c>
      <c r="H20" s="74">
        <v>10240</v>
      </c>
      <c r="I20" s="74">
        <v>10240</v>
      </c>
      <c r="J20" s="74"/>
      <c r="K20" s="74">
        <v>182260</v>
      </c>
      <c r="L20" s="74">
        <v>0</v>
      </c>
      <c r="M20" s="74">
        <v>369433</v>
      </c>
      <c r="N20" s="74">
        <v>93520</v>
      </c>
      <c r="O20" s="74">
        <v>645213</v>
      </c>
      <c r="P20" s="74"/>
      <c r="Q20" s="74">
        <v>-230913</v>
      </c>
      <c r="R20" s="74"/>
      <c r="S20" s="74">
        <v>-31790</v>
      </c>
      <c r="T20" s="74"/>
      <c r="U20" s="74">
        <v>-262703</v>
      </c>
    </row>
    <row r="21" spans="1:21" ht="14.5" x14ac:dyDescent="0.25">
      <c r="A21" s="68">
        <v>101</v>
      </c>
      <c r="B21" s="69" t="s">
        <v>33</v>
      </c>
      <c r="C21" s="73">
        <v>2.4055076263870957E-3</v>
      </c>
      <c r="D21" s="61">
        <v>874200</v>
      </c>
      <c r="E21" s="74">
        <v>0</v>
      </c>
      <c r="F21" s="74">
        <v>0</v>
      </c>
      <c r="G21" s="74">
        <v>0</v>
      </c>
      <c r="H21" s="74">
        <v>57731</v>
      </c>
      <c r="I21" s="74">
        <v>57731</v>
      </c>
      <c r="J21" s="74"/>
      <c r="K21" s="74">
        <v>399226</v>
      </c>
      <c r="L21" s="74">
        <v>0</v>
      </c>
      <c r="M21" s="74">
        <v>809215</v>
      </c>
      <c r="N21" s="74">
        <v>87631</v>
      </c>
      <c r="O21" s="74">
        <v>1296072</v>
      </c>
      <c r="P21" s="74"/>
      <c r="Q21" s="74">
        <v>-505796</v>
      </c>
      <c r="R21" s="74"/>
      <c r="S21" s="74">
        <v>20616</v>
      </c>
      <c r="T21" s="74"/>
      <c r="U21" s="74">
        <v>-485180</v>
      </c>
    </row>
    <row r="22" spans="1:21" ht="14.5" x14ac:dyDescent="0.25">
      <c r="A22" s="68">
        <v>102</v>
      </c>
      <c r="B22" s="69" t="s">
        <v>34</v>
      </c>
      <c r="C22" s="73">
        <v>0</v>
      </c>
      <c r="D22" s="61">
        <v>0</v>
      </c>
      <c r="E22" s="74">
        <v>0</v>
      </c>
      <c r="F22" s="74">
        <v>0</v>
      </c>
      <c r="G22" s="74">
        <v>0</v>
      </c>
      <c r="H22" s="74">
        <v>0</v>
      </c>
      <c r="I22" s="74">
        <v>0</v>
      </c>
      <c r="J22" s="74"/>
      <c r="K22" s="74">
        <v>0</v>
      </c>
      <c r="L22" s="74">
        <v>0</v>
      </c>
      <c r="M22" s="74">
        <v>0</v>
      </c>
      <c r="N22" s="74">
        <v>0</v>
      </c>
      <c r="O22" s="74">
        <v>0</v>
      </c>
      <c r="P22" s="74"/>
      <c r="Q22" s="74">
        <v>0</v>
      </c>
      <c r="R22" s="74"/>
      <c r="S22" s="74">
        <v>0</v>
      </c>
      <c r="T22" s="74"/>
      <c r="U22" s="74">
        <v>0</v>
      </c>
    </row>
    <row r="23" spans="1:21" ht="14.5" x14ac:dyDescent="0.25">
      <c r="A23" s="68">
        <v>103</v>
      </c>
      <c r="B23" s="69" t="s">
        <v>35</v>
      </c>
      <c r="C23" s="73">
        <v>3.8343619364352515E-3</v>
      </c>
      <c r="D23" s="61">
        <v>1393471</v>
      </c>
      <c r="E23" s="74">
        <v>0</v>
      </c>
      <c r="F23" s="74">
        <v>0</v>
      </c>
      <c r="G23" s="74">
        <v>0</v>
      </c>
      <c r="H23" s="74">
        <v>147879</v>
      </c>
      <c r="I23" s="74">
        <v>147879</v>
      </c>
      <c r="J23" s="74"/>
      <c r="K23" s="74">
        <v>636364</v>
      </c>
      <c r="L23" s="74">
        <v>0</v>
      </c>
      <c r="M23" s="74">
        <v>1289883</v>
      </c>
      <c r="N23" s="74">
        <v>139500</v>
      </c>
      <c r="O23" s="74">
        <v>2065747</v>
      </c>
      <c r="P23" s="74"/>
      <c r="Q23" s="74">
        <v>-806235</v>
      </c>
      <c r="R23" s="74"/>
      <c r="S23" s="74">
        <v>-2310</v>
      </c>
      <c r="T23" s="74"/>
      <c r="U23" s="74">
        <v>-808545</v>
      </c>
    </row>
    <row r="24" spans="1:21" ht="14.5" x14ac:dyDescent="0.25">
      <c r="A24" s="68">
        <v>107</v>
      </c>
      <c r="B24" s="69" t="s">
        <v>36</v>
      </c>
      <c r="C24" s="73">
        <v>8.4669658188166403E-4</v>
      </c>
      <c r="D24" s="61">
        <v>307705</v>
      </c>
      <c r="E24" s="74">
        <v>0</v>
      </c>
      <c r="F24" s="74">
        <v>0</v>
      </c>
      <c r="G24" s="74">
        <v>0</v>
      </c>
      <c r="H24" s="74">
        <v>66901</v>
      </c>
      <c r="I24" s="74">
        <v>66901</v>
      </c>
      <c r="J24" s="74"/>
      <c r="K24" s="74">
        <v>140521</v>
      </c>
      <c r="L24" s="74">
        <v>0</v>
      </c>
      <c r="M24" s="74">
        <v>284830</v>
      </c>
      <c r="N24" s="74">
        <v>27220</v>
      </c>
      <c r="O24" s="74">
        <v>452571</v>
      </c>
      <c r="P24" s="74"/>
      <c r="Q24" s="74">
        <v>-178032</v>
      </c>
      <c r="R24" s="74"/>
      <c r="S24" s="74">
        <v>21450</v>
      </c>
      <c r="T24" s="74"/>
      <c r="U24" s="74">
        <v>-156582</v>
      </c>
    </row>
    <row r="25" spans="1:21" ht="14.5" x14ac:dyDescent="0.25">
      <c r="A25" s="68">
        <v>109</v>
      </c>
      <c r="B25" s="69" t="s">
        <v>37</v>
      </c>
      <c r="C25" s="73">
        <v>2.7447016828438878E-4</v>
      </c>
      <c r="D25" s="61">
        <v>99746</v>
      </c>
      <c r="E25" s="74">
        <v>0</v>
      </c>
      <c r="F25" s="74">
        <v>0</v>
      </c>
      <c r="G25" s="74">
        <v>0</v>
      </c>
      <c r="H25" s="74">
        <v>18187</v>
      </c>
      <c r="I25" s="74">
        <v>18187</v>
      </c>
      <c r="J25" s="74"/>
      <c r="K25" s="74">
        <v>45552</v>
      </c>
      <c r="L25" s="74">
        <v>0</v>
      </c>
      <c r="M25" s="74">
        <v>92332</v>
      </c>
      <c r="N25" s="74">
        <v>9685</v>
      </c>
      <c r="O25" s="74">
        <v>147569</v>
      </c>
      <c r="P25" s="74"/>
      <c r="Q25" s="74">
        <v>-57712</v>
      </c>
      <c r="R25" s="74"/>
      <c r="S25" s="74">
        <v>-2747</v>
      </c>
      <c r="T25" s="74"/>
      <c r="U25" s="74">
        <v>-60459</v>
      </c>
    </row>
    <row r="26" spans="1:21" ht="14.5" x14ac:dyDescent="0.25">
      <c r="A26" s="68">
        <v>110</v>
      </c>
      <c r="B26" s="69" t="s">
        <v>38</v>
      </c>
      <c r="C26" s="73">
        <v>3.4753715646006087E-4</v>
      </c>
      <c r="D26" s="61">
        <v>126303</v>
      </c>
      <c r="E26" s="74">
        <v>0</v>
      </c>
      <c r="F26" s="74">
        <v>0</v>
      </c>
      <c r="G26" s="74">
        <v>0</v>
      </c>
      <c r="H26" s="74">
        <v>53814</v>
      </c>
      <c r="I26" s="74">
        <v>53814</v>
      </c>
      <c r="J26" s="74"/>
      <c r="K26" s="74">
        <v>57678</v>
      </c>
      <c r="L26" s="74">
        <v>0</v>
      </c>
      <c r="M26" s="74">
        <v>116912</v>
      </c>
      <c r="N26" s="74">
        <v>21833</v>
      </c>
      <c r="O26" s="74">
        <v>196423</v>
      </c>
      <c r="P26" s="74"/>
      <c r="Q26" s="74">
        <v>-73075</v>
      </c>
      <c r="R26" s="74"/>
      <c r="S26" s="74">
        <v>9872</v>
      </c>
      <c r="T26" s="74"/>
      <c r="U26" s="74">
        <v>-63203</v>
      </c>
    </row>
    <row r="27" spans="1:21" ht="14.5" x14ac:dyDescent="0.25">
      <c r="A27" s="68">
        <v>111</v>
      </c>
      <c r="B27" s="69" t="s">
        <v>39</v>
      </c>
      <c r="C27" s="73">
        <v>3.242005151891192E-3</v>
      </c>
      <c r="D27" s="61">
        <v>1178192</v>
      </c>
      <c r="E27" s="74">
        <v>0</v>
      </c>
      <c r="F27" s="74">
        <v>0</v>
      </c>
      <c r="G27" s="74">
        <v>0</v>
      </c>
      <c r="H27" s="74">
        <v>111643</v>
      </c>
      <c r="I27" s="74">
        <v>111643</v>
      </c>
      <c r="J27" s="74"/>
      <c r="K27" s="74">
        <v>538054</v>
      </c>
      <c r="L27" s="74">
        <v>0</v>
      </c>
      <c r="M27" s="74">
        <v>1090614</v>
      </c>
      <c r="N27" s="74">
        <v>35266</v>
      </c>
      <c r="O27" s="74">
        <v>1663934</v>
      </c>
      <c r="P27" s="74"/>
      <c r="Q27" s="74">
        <v>-681684</v>
      </c>
      <c r="R27" s="74"/>
      <c r="S27" s="74">
        <v>41340</v>
      </c>
      <c r="T27" s="74"/>
      <c r="U27" s="74">
        <v>-640344</v>
      </c>
    </row>
    <row r="28" spans="1:21" ht="14.5" x14ac:dyDescent="0.25">
      <c r="A28" s="68">
        <v>112</v>
      </c>
      <c r="B28" s="69" t="s">
        <v>40</v>
      </c>
      <c r="C28" s="73">
        <v>3.1408683777830122E-5</v>
      </c>
      <c r="D28" s="61">
        <v>11411</v>
      </c>
      <c r="E28" s="74">
        <v>0</v>
      </c>
      <c r="F28" s="74">
        <v>0</v>
      </c>
      <c r="G28" s="74">
        <v>0</v>
      </c>
      <c r="H28" s="74">
        <v>3776</v>
      </c>
      <c r="I28" s="74">
        <v>3776</v>
      </c>
      <c r="J28" s="74"/>
      <c r="K28" s="74">
        <v>5213</v>
      </c>
      <c r="L28" s="74">
        <v>0</v>
      </c>
      <c r="M28" s="74">
        <v>10566</v>
      </c>
      <c r="N28" s="74">
        <v>4614</v>
      </c>
      <c r="O28" s="74">
        <v>20393</v>
      </c>
      <c r="P28" s="74"/>
      <c r="Q28" s="74">
        <v>-6604</v>
      </c>
      <c r="R28" s="74"/>
      <c r="S28" s="74">
        <v>995</v>
      </c>
      <c r="T28" s="74"/>
      <c r="U28" s="74">
        <v>-5609</v>
      </c>
    </row>
    <row r="29" spans="1:21" ht="14.5" x14ac:dyDescent="0.25">
      <c r="A29" s="68">
        <v>113</v>
      </c>
      <c r="B29" s="69" t="s">
        <v>41</v>
      </c>
      <c r="C29" s="73">
        <v>2.2509443421437256E-3</v>
      </c>
      <c r="D29" s="61">
        <v>818030</v>
      </c>
      <c r="E29" s="74">
        <v>0</v>
      </c>
      <c r="F29" s="74">
        <v>0</v>
      </c>
      <c r="G29" s="74">
        <v>0</v>
      </c>
      <c r="H29" s="74">
        <v>165859</v>
      </c>
      <c r="I29" s="74">
        <v>165859</v>
      </c>
      <c r="J29" s="74"/>
      <c r="K29" s="74">
        <v>373575</v>
      </c>
      <c r="L29" s="74">
        <v>0</v>
      </c>
      <c r="M29" s="74">
        <v>757220</v>
      </c>
      <c r="N29" s="74">
        <v>94</v>
      </c>
      <c r="O29" s="74">
        <v>1130889</v>
      </c>
      <c r="P29" s="74"/>
      <c r="Q29" s="74">
        <v>-473297</v>
      </c>
      <c r="R29" s="74"/>
      <c r="S29" s="74">
        <v>46586</v>
      </c>
      <c r="T29" s="74"/>
      <c r="U29" s="74">
        <v>-426711</v>
      </c>
    </row>
    <row r="30" spans="1:21" ht="14.5" x14ac:dyDescent="0.25">
      <c r="A30" s="68">
        <v>114</v>
      </c>
      <c r="B30" s="69" t="s">
        <v>42</v>
      </c>
      <c r="C30" s="73">
        <v>1.0080783298803136E-2</v>
      </c>
      <c r="D30" s="61">
        <v>3663514</v>
      </c>
      <c r="E30" s="74">
        <v>0</v>
      </c>
      <c r="F30" s="74">
        <v>0</v>
      </c>
      <c r="G30" s="74">
        <v>0</v>
      </c>
      <c r="H30" s="74">
        <v>120452</v>
      </c>
      <c r="I30" s="74">
        <v>120452</v>
      </c>
      <c r="J30" s="74"/>
      <c r="K30" s="74">
        <v>1673042</v>
      </c>
      <c r="L30" s="74">
        <v>0</v>
      </c>
      <c r="M30" s="74">
        <v>3391186</v>
      </c>
      <c r="N30" s="74">
        <v>119074</v>
      </c>
      <c r="O30" s="74">
        <v>5183302</v>
      </c>
      <c r="P30" s="74"/>
      <c r="Q30" s="74">
        <v>-2119647</v>
      </c>
      <c r="R30" s="74"/>
      <c r="S30" s="74">
        <v>6722</v>
      </c>
      <c r="T30" s="74"/>
      <c r="U30" s="74">
        <v>-2112925</v>
      </c>
    </row>
    <row r="31" spans="1:21" ht="14.5" x14ac:dyDescent="0.25">
      <c r="A31" s="68">
        <v>115</v>
      </c>
      <c r="B31" s="69" t="s">
        <v>43</v>
      </c>
      <c r="C31" s="73">
        <v>6.941861229893217E-3</v>
      </c>
      <c r="D31" s="61">
        <v>2522781</v>
      </c>
      <c r="E31" s="74">
        <v>0</v>
      </c>
      <c r="F31" s="74">
        <v>0</v>
      </c>
      <c r="G31" s="74">
        <v>0</v>
      </c>
      <c r="H31" s="74">
        <v>222868</v>
      </c>
      <c r="I31" s="74">
        <v>222868</v>
      </c>
      <c r="J31" s="74"/>
      <c r="K31" s="74">
        <v>1152095</v>
      </c>
      <c r="L31" s="74">
        <v>0</v>
      </c>
      <c r="M31" s="74">
        <v>2335249</v>
      </c>
      <c r="N31" s="74">
        <v>233276</v>
      </c>
      <c r="O31" s="74">
        <v>3720620</v>
      </c>
      <c r="P31" s="74"/>
      <c r="Q31" s="74">
        <v>-1459638</v>
      </c>
      <c r="R31" s="74"/>
      <c r="S31" s="74">
        <v>21720</v>
      </c>
      <c r="T31" s="74"/>
      <c r="U31" s="74">
        <v>-1437918</v>
      </c>
    </row>
    <row r="32" spans="1:21" ht="14.5" x14ac:dyDescent="0.25">
      <c r="A32" s="68">
        <v>116</v>
      </c>
      <c r="B32" s="69" t="s">
        <v>44</v>
      </c>
      <c r="C32" s="73">
        <v>1.6509216868763447E-3</v>
      </c>
      <c r="D32" s="61">
        <v>599970</v>
      </c>
      <c r="E32" s="74">
        <v>0</v>
      </c>
      <c r="F32" s="74">
        <v>0</v>
      </c>
      <c r="G32" s="74">
        <v>0</v>
      </c>
      <c r="H32" s="74">
        <v>5997</v>
      </c>
      <c r="I32" s="74">
        <v>5997</v>
      </c>
      <c r="J32" s="74"/>
      <c r="K32" s="74">
        <v>273993</v>
      </c>
      <c r="L32" s="74">
        <v>0</v>
      </c>
      <c r="M32" s="74">
        <v>555372</v>
      </c>
      <c r="N32" s="74">
        <v>261877</v>
      </c>
      <c r="O32" s="74">
        <v>1091242</v>
      </c>
      <c r="P32" s="74"/>
      <c r="Q32" s="74">
        <v>-347133</v>
      </c>
      <c r="R32" s="74"/>
      <c r="S32" s="74">
        <v>-70413</v>
      </c>
      <c r="T32" s="74"/>
      <c r="U32" s="74">
        <v>-417546</v>
      </c>
    </row>
    <row r="33" spans="1:21" ht="14.5" x14ac:dyDescent="0.25">
      <c r="A33" s="68">
        <v>117</v>
      </c>
      <c r="B33" s="69" t="s">
        <v>45</v>
      </c>
      <c r="C33" s="73">
        <v>9.4666043134954353E-4</v>
      </c>
      <c r="D33" s="61">
        <v>344032</v>
      </c>
      <c r="E33" s="74">
        <v>0</v>
      </c>
      <c r="F33" s="74">
        <v>0</v>
      </c>
      <c r="G33" s="74">
        <v>0</v>
      </c>
      <c r="H33" s="74">
        <v>5802</v>
      </c>
      <c r="I33" s="74">
        <v>5802</v>
      </c>
      <c r="J33" s="74"/>
      <c r="K33" s="74">
        <v>157111</v>
      </c>
      <c r="L33" s="74">
        <v>0</v>
      </c>
      <c r="M33" s="74">
        <v>318458</v>
      </c>
      <c r="N33" s="74">
        <v>77832</v>
      </c>
      <c r="O33" s="74">
        <v>553401</v>
      </c>
      <c r="P33" s="74"/>
      <c r="Q33" s="74">
        <v>-199051</v>
      </c>
      <c r="R33" s="74"/>
      <c r="S33" s="74">
        <v>-21138</v>
      </c>
      <c r="T33" s="74"/>
      <c r="U33" s="74">
        <v>-220189</v>
      </c>
    </row>
    <row r="34" spans="1:21" ht="14.5" x14ac:dyDescent="0.25">
      <c r="A34" s="68">
        <v>119</v>
      </c>
      <c r="B34" s="69" t="s">
        <v>46</v>
      </c>
      <c r="C34" s="73">
        <v>3.3409701503402999E-5</v>
      </c>
      <c r="D34" s="61">
        <v>12143</v>
      </c>
      <c r="E34" s="74">
        <v>0</v>
      </c>
      <c r="F34" s="74">
        <v>0</v>
      </c>
      <c r="G34" s="74">
        <v>0</v>
      </c>
      <c r="H34" s="74">
        <v>13182</v>
      </c>
      <c r="I34" s="74">
        <v>13182</v>
      </c>
      <c r="J34" s="74"/>
      <c r="K34" s="74">
        <v>5545</v>
      </c>
      <c r="L34" s="74">
        <v>0</v>
      </c>
      <c r="M34" s="74">
        <v>11239</v>
      </c>
      <c r="N34" s="74">
        <v>10821</v>
      </c>
      <c r="O34" s="74">
        <v>27605</v>
      </c>
      <c r="P34" s="74"/>
      <c r="Q34" s="74">
        <v>-7024</v>
      </c>
      <c r="R34" s="74"/>
      <c r="S34" s="74">
        <v>2667</v>
      </c>
      <c r="T34" s="74"/>
      <c r="U34" s="74">
        <v>-4357</v>
      </c>
    </row>
    <row r="35" spans="1:21" ht="14.5" x14ac:dyDescent="0.25">
      <c r="A35" s="68">
        <v>121</v>
      </c>
      <c r="B35" s="69" t="s">
        <v>47</v>
      </c>
      <c r="C35" s="73">
        <v>4.7448904864094861E-4</v>
      </c>
      <c r="D35" s="61">
        <v>172436</v>
      </c>
      <c r="E35" s="74">
        <v>0</v>
      </c>
      <c r="F35" s="74">
        <v>0</v>
      </c>
      <c r="G35" s="74">
        <v>0</v>
      </c>
      <c r="H35" s="74">
        <v>114775</v>
      </c>
      <c r="I35" s="74">
        <v>114775</v>
      </c>
      <c r="J35" s="74"/>
      <c r="K35" s="74">
        <v>78748</v>
      </c>
      <c r="L35" s="74">
        <v>0</v>
      </c>
      <c r="M35" s="74">
        <v>159619</v>
      </c>
      <c r="N35" s="74">
        <v>9044</v>
      </c>
      <c r="O35" s="74">
        <v>247411</v>
      </c>
      <c r="P35" s="74"/>
      <c r="Q35" s="74">
        <v>-99769</v>
      </c>
      <c r="R35" s="74"/>
      <c r="S35" s="74">
        <v>40118</v>
      </c>
      <c r="T35" s="74"/>
      <c r="U35" s="74">
        <v>-59651</v>
      </c>
    </row>
    <row r="36" spans="1:21" ht="14.5" x14ac:dyDescent="0.25">
      <c r="A36" s="68">
        <v>122</v>
      </c>
      <c r="B36" s="69" t="s">
        <v>48</v>
      </c>
      <c r="C36" s="73">
        <v>5.0392406911944606E-4</v>
      </c>
      <c r="D36" s="61">
        <v>183136</v>
      </c>
      <c r="E36" s="74">
        <v>0</v>
      </c>
      <c r="F36" s="74">
        <v>0</v>
      </c>
      <c r="G36" s="74">
        <v>0</v>
      </c>
      <c r="H36" s="74">
        <v>51642</v>
      </c>
      <c r="I36" s="74">
        <v>51642</v>
      </c>
      <c r="J36" s="74"/>
      <c r="K36" s="74">
        <v>83633</v>
      </c>
      <c r="L36" s="74">
        <v>0</v>
      </c>
      <c r="M36" s="74">
        <v>169521</v>
      </c>
      <c r="N36" s="74">
        <v>13539</v>
      </c>
      <c r="O36" s="74">
        <v>266693</v>
      </c>
      <c r="P36" s="74"/>
      <c r="Q36" s="74">
        <v>-105958</v>
      </c>
      <c r="R36" s="74"/>
      <c r="S36" s="74">
        <v>-1248</v>
      </c>
      <c r="T36" s="74"/>
      <c r="U36" s="74">
        <v>-107206</v>
      </c>
    </row>
    <row r="37" spans="1:21" ht="14.5" x14ac:dyDescent="0.25">
      <c r="A37" s="68">
        <v>123</v>
      </c>
      <c r="B37" s="69" t="s">
        <v>49</v>
      </c>
      <c r="C37" s="73">
        <v>2.7335717470521451E-3</v>
      </c>
      <c r="D37" s="61">
        <v>993415</v>
      </c>
      <c r="E37" s="74">
        <v>0</v>
      </c>
      <c r="F37" s="74">
        <v>0</v>
      </c>
      <c r="G37" s="74">
        <v>0</v>
      </c>
      <c r="H37" s="74">
        <v>218256</v>
      </c>
      <c r="I37" s="74">
        <v>218256</v>
      </c>
      <c r="J37" s="74"/>
      <c r="K37" s="74">
        <v>453673</v>
      </c>
      <c r="L37" s="74">
        <v>0</v>
      </c>
      <c r="M37" s="74">
        <v>919576</v>
      </c>
      <c r="N37" s="74">
        <v>83953</v>
      </c>
      <c r="O37" s="74">
        <v>1457202</v>
      </c>
      <c r="P37" s="74"/>
      <c r="Q37" s="74">
        <v>-574777</v>
      </c>
      <c r="R37" s="74"/>
      <c r="S37" s="74">
        <v>-6618</v>
      </c>
      <c r="T37" s="74"/>
      <c r="U37" s="74">
        <v>-581395</v>
      </c>
    </row>
    <row r="38" spans="1:21" ht="14.5" x14ac:dyDescent="0.25">
      <c r="A38" s="68">
        <v>124</v>
      </c>
      <c r="B38" s="69" t="s">
        <v>50</v>
      </c>
      <c r="C38" s="73">
        <v>0</v>
      </c>
      <c r="D38" s="61">
        <v>0</v>
      </c>
      <c r="E38" s="74">
        <v>0</v>
      </c>
      <c r="F38" s="74">
        <v>0</v>
      </c>
      <c r="G38" s="74">
        <v>0</v>
      </c>
      <c r="H38" s="74">
        <v>0</v>
      </c>
      <c r="I38" s="74">
        <v>0</v>
      </c>
      <c r="J38" s="74"/>
      <c r="K38" s="74">
        <v>0</v>
      </c>
      <c r="L38" s="74">
        <v>0</v>
      </c>
      <c r="M38" s="74">
        <v>0</v>
      </c>
      <c r="N38" s="74">
        <v>0</v>
      </c>
      <c r="O38" s="74">
        <v>0</v>
      </c>
      <c r="P38" s="74"/>
      <c r="Q38" s="74">
        <v>0</v>
      </c>
      <c r="R38" s="74"/>
      <c r="S38" s="74">
        <v>0</v>
      </c>
      <c r="T38" s="74"/>
      <c r="U38" s="74">
        <v>0</v>
      </c>
    </row>
    <row r="39" spans="1:21" ht="14.5" x14ac:dyDescent="0.25">
      <c r="A39" s="68">
        <v>125</v>
      </c>
      <c r="B39" s="69" t="s">
        <v>51</v>
      </c>
      <c r="C39" s="73">
        <v>1.1053716413173406E-3</v>
      </c>
      <c r="D39" s="61">
        <v>401712</v>
      </c>
      <c r="E39" s="74">
        <v>0</v>
      </c>
      <c r="F39" s="74">
        <v>0</v>
      </c>
      <c r="G39" s="74">
        <v>0</v>
      </c>
      <c r="H39" s="74">
        <v>413861</v>
      </c>
      <c r="I39" s="74">
        <v>413861</v>
      </c>
      <c r="J39" s="74"/>
      <c r="K39" s="74">
        <v>183451</v>
      </c>
      <c r="L39" s="74">
        <v>0</v>
      </c>
      <c r="M39" s="74">
        <v>371848</v>
      </c>
      <c r="N39" s="74">
        <v>44376</v>
      </c>
      <c r="O39" s="74">
        <v>599675</v>
      </c>
      <c r="P39" s="74"/>
      <c r="Q39" s="74">
        <v>-232422</v>
      </c>
      <c r="R39" s="74"/>
      <c r="S39" s="74">
        <v>75898</v>
      </c>
      <c r="T39" s="74"/>
      <c r="U39" s="74">
        <v>-156524</v>
      </c>
    </row>
    <row r="40" spans="1:21" ht="14.5" x14ac:dyDescent="0.25">
      <c r="A40" s="68">
        <v>126</v>
      </c>
      <c r="B40" s="69" t="s">
        <v>52</v>
      </c>
      <c r="C40" s="73">
        <v>0</v>
      </c>
      <c r="D40" s="61">
        <v>0</v>
      </c>
      <c r="E40" s="74">
        <v>0</v>
      </c>
      <c r="F40" s="74">
        <v>0</v>
      </c>
      <c r="G40" s="74">
        <v>0</v>
      </c>
      <c r="H40" s="74">
        <v>0</v>
      </c>
      <c r="I40" s="74">
        <v>0</v>
      </c>
      <c r="J40" s="74"/>
      <c r="K40" s="74">
        <v>0</v>
      </c>
      <c r="L40" s="74">
        <v>0</v>
      </c>
      <c r="M40" s="74">
        <v>0</v>
      </c>
      <c r="N40" s="74">
        <v>0</v>
      </c>
      <c r="O40" s="74">
        <v>0</v>
      </c>
      <c r="P40" s="74"/>
      <c r="Q40" s="74">
        <v>0</v>
      </c>
      <c r="R40" s="74"/>
      <c r="S40" s="74">
        <v>0</v>
      </c>
      <c r="T40" s="74"/>
      <c r="U40" s="74">
        <v>0</v>
      </c>
    </row>
    <row r="41" spans="1:21" ht="14.5" x14ac:dyDescent="0.25">
      <c r="A41" s="68">
        <v>127</v>
      </c>
      <c r="B41" s="69" t="s">
        <v>53</v>
      </c>
      <c r="C41" s="73">
        <v>1.644962566566012E-3</v>
      </c>
      <c r="D41" s="61">
        <v>597804</v>
      </c>
      <c r="E41" s="74">
        <v>0</v>
      </c>
      <c r="F41" s="74">
        <v>0</v>
      </c>
      <c r="G41" s="74">
        <v>0</v>
      </c>
      <c r="H41" s="74">
        <v>334340</v>
      </c>
      <c r="I41" s="74">
        <v>334340</v>
      </c>
      <c r="J41" s="74"/>
      <c r="K41" s="74">
        <v>273004</v>
      </c>
      <c r="L41" s="74">
        <v>0</v>
      </c>
      <c r="M41" s="74">
        <v>553367</v>
      </c>
      <c r="N41" s="74">
        <v>67239</v>
      </c>
      <c r="O41" s="74">
        <v>893610</v>
      </c>
      <c r="P41" s="74"/>
      <c r="Q41" s="74">
        <v>-345880</v>
      </c>
      <c r="R41" s="74"/>
      <c r="S41" s="74">
        <v>100726</v>
      </c>
      <c r="T41" s="74"/>
      <c r="U41" s="74">
        <v>-245154</v>
      </c>
    </row>
    <row r="42" spans="1:21" ht="14.5" x14ac:dyDescent="0.25">
      <c r="A42" s="68">
        <v>128</v>
      </c>
      <c r="B42" s="69" t="s">
        <v>54</v>
      </c>
      <c r="C42" s="73">
        <v>2.3257951704790635E-3</v>
      </c>
      <c r="D42" s="61">
        <v>845228</v>
      </c>
      <c r="E42" s="74">
        <v>0</v>
      </c>
      <c r="F42" s="74">
        <v>0</v>
      </c>
      <c r="G42" s="74">
        <v>0</v>
      </c>
      <c r="H42" s="74">
        <v>156992</v>
      </c>
      <c r="I42" s="74">
        <v>156992</v>
      </c>
      <c r="J42" s="74"/>
      <c r="K42" s="74">
        <v>385997</v>
      </c>
      <c r="L42" s="74">
        <v>0</v>
      </c>
      <c r="M42" s="74">
        <v>782400</v>
      </c>
      <c r="N42" s="74">
        <v>125528</v>
      </c>
      <c r="O42" s="74">
        <v>1293925</v>
      </c>
      <c r="P42" s="74"/>
      <c r="Q42" s="74">
        <v>-489036</v>
      </c>
      <c r="R42" s="74"/>
      <c r="S42" s="74">
        <v>-11425</v>
      </c>
      <c r="T42" s="74"/>
      <c r="U42" s="74">
        <v>-500461</v>
      </c>
    </row>
    <row r="43" spans="1:21" ht="14.5" x14ac:dyDescent="0.25">
      <c r="A43" s="68">
        <v>129</v>
      </c>
      <c r="B43" s="69" t="s">
        <v>55</v>
      </c>
      <c r="C43" s="73">
        <v>1.1502660572316021E-3</v>
      </c>
      <c r="D43" s="61">
        <v>418024</v>
      </c>
      <c r="E43" s="74">
        <v>0</v>
      </c>
      <c r="F43" s="74">
        <v>0</v>
      </c>
      <c r="G43" s="74">
        <v>0</v>
      </c>
      <c r="H43" s="74">
        <v>55566</v>
      </c>
      <c r="I43" s="74">
        <v>55566</v>
      </c>
      <c r="J43" s="74"/>
      <c r="K43" s="74">
        <v>190902</v>
      </c>
      <c r="L43" s="74">
        <v>0</v>
      </c>
      <c r="M43" s="74">
        <v>386951</v>
      </c>
      <c r="N43" s="74">
        <v>49671</v>
      </c>
      <c r="O43" s="74">
        <v>627524</v>
      </c>
      <c r="P43" s="74"/>
      <c r="Q43" s="74">
        <v>-241862</v>
      </c>
      <c r="R43" s="74"/>
      <c r="S43" s="74">
        <v>18874</v>
      </c>
      <c r="T43" s="74"/>
      <c r="U43" s="74">
        <v>-222988</v>
      </c>
    </row>
    <row r="44" spans="1:21" ht="14.5" x14ac:dyDescent="0.25">
      <c r="A44" s="68">
        <v>131</v>
      </c>
      <c r="B44" s="69" t="s">
        <v>56</v>
      </c>
      <c r="C44" s="73">
        <v>0</v>
      </c>
      <c r="D44" s="61">
        <v>0</v>
      </c>
      <c r="E44" s="74">
        <v>0</v>
      </c>
      <c r="F44" s="74">
        <v>0</v>
      </c>
      <c r="G44" s="74">
        <v>0</v>
      </c>
      <c r="H44" s="74">
        <v>0</v>
      </c>
      <c r="I44" s="74">
        <v>0</v>
      </c>
      <c r="J44" s="74"/>
      <c r="K44" s="74">
        <v>0</v>
      </c>
      <c r="L44" s="74">
        <v>0</v>
      </c>
      <c r="M44" s="74">
        <v>0</v>
      </c>
      <c r="N44" s="74">
        <v>0</v>
      </c>
      <c r="O44" s="74">
        <v>0</v>
      </c>
      <c r="P44" s="74"/>
      <c r="Q44" s="74">
        <v>0</v>
      </c>
      <c r="R44" s="74"/>
      <c r="S44" s="74">
        <v>0</v>
      </c>
      <c r="T44" s="74"/>
      <c r="U44" s="74">
        <v>0</v>
      </c>
    </row>
    <row r="45" spans="1:21" ht="14.5" x14ac:dyDescent="0.25">
      <c r="A45" s="68">
        <v>132</v>
      </c>
      <c r="B45" s="69" t="s">
        <v>57</v>
      </c>
      <c r="C45" s="73">
        <v>5.9327191444009616E-4</v>
      </c>
      <c r="D45" s="61">
        <v>215603</v>
      </c>
      <c r="E45" s="74">
        <v>0</v>
      </c>
      <c r="F45" s="74">
        <v>0</v>
      </c>
      <c r="G45" s="74">
        <v>0</v>
      </c>
      <c r="H45" s="74">
        <v>187591</v>
      </c>
      <c r="I45" s="74">
        <v>187591</v>
      </c>
      <c r="J45" s="74"/>
      <c r="K45" s="74">
        <v>98461</v>
      </c>
      <c r="L45" s="74">
        <v>0</v>
      </c>
      <c r="M45" s="74">
        <v>199577</v>
      </c>
      <c r="N45" s="74">
        <v>0</v>
      </c>
      <c r="O45" s="74">
        <v>298038</v>
      </c>
      <c r="P45" s="74"/>
      <c r="Q45" s="74">
        <v>-124745</v>
      </c>
      <c r="R45" s="74"/>
      <c r="S45" s="74">
        <v>73727</v>
      </c>
      <c r="T45" s="74"/>
      <c r="U45" s="74">
        <v>-51018</v>
      </c>
    </row>
    <row r="46" spans="1:21" ht="14.5" x14ac:dyDescent="0.25">
      <c r="A46" s="68">
        <v>133</v>
      </c>
      <c r="B46" s="69" t="s">
        <v>58</v>
      </c>
      <c r="C46" s="73">
        <v>1.2584843120479715E-3</v>
      </c>
      <c r="D46" s="61">
        <v>457354</v>
      </c>
      <c r="E46" s="74">
        <v>0</v>
      </c>
      <c r="F46" s="74">
        <v>0</v>
      </c>
      <c r="G46" s="74">
        <v>0</v>
      </c>
      <c r="H46" s="74">
        <v>153202</v>
      </c>
      <c r="I46" s="74">
        <v>153202</v>
      </c>
      <c r="J46" s="74"/>
      <c r="K46" s="74">
        <v>208862</v>
      </c>
      <c r="L46" s="74">
        <v>0</v>
      </c>
      <c r="M46" s="74">
        <v>423355</v>
      </c>
      <c r="N46" s="74">
        <v>74804</v>
      </c>
      <c r="O46" s="74">
        <v>707021</v>
      </c>
      <c r="P46" s="74"/>
      <c r="Q46" s="74">
        <v>-264617</v>
      </c>
      <c r="R46" s="74"/>
      <c r="S46" s="74">
        <v>19809</v>
      </c>
      <c r="T46" s="74"/>
      <c r="U46" s="74">
        <v>-244808</v>
      </c>
    </row>
    <row r="47" spans="1:21" ht="14.5" x14ac:dyDescent="0.25">
      <c r="A47" s="68">
        <v>135</v>
      </c>
      <c r="B47" s="69" t="s">
        <v>59</v>
      </c>
      <c r="C47" s="73">
        <v>0</v>
      </c>
      <c r="D47" s="61">
        <v>0</v>
      </c>
      <c r="E47" s="74">
        <v>0</v>
      </c>
      <c r="F47" s="74">
        <v>0</v>
      </c>
      <c r="G47" s="74">
        <v>0</v>
      </c>
      <c r="H47" s="74">
        <v>0</v>
      </c>
      <c r="I47" s="74">
        <v>0</v>
      </c>
      <c r="J47" s="74"/>
      <c r="K47" s="74">
        <v>0</v>
      </c>
      <c r="L47" s="74">
        <v>0</v>
      </c>
      <c r="M47" s="74">
        <v>0</v>
      </c>
      <c r="N47" s="74">
        <v>0</v>
      </c>
      <c r="O47" s="74">
        <v>0</v>
      </c>
      <c r="P47" s="74"/>
      <c r="Q47" s="74">
        <v>0</v>
      </c>
      <c r="R47" s="74"/>
      <c r="S47" s="74">
        <v>0</v>
      </c>
      <c r="T47" s="74"/>
      <c r="U47" s="74">
        <v>0</v>
      </c>
    </row>
    <row r="48" spans="1:21" ht="14.5" x14ac:dyDescent="0.25">
      <c r="A48" s="68">
        <v>136</v>
      </c>
      <c r="B48" s="69" t="s">
        <v>60</v>
      </c>
      <c r="C48" s="73">
        <v>2.5590737174557088E-3</v>
      </c>
      <c r="D48" s="61">
        <v>930004</v>
      </c>
      <c r="E48" s="74">
        <v>0</v>
      </c>
      <c r="F48" s="74">
        <v>0</v>
      </c>
      <c r="G48" s="74">
        <v>0</v>
      </c>
      <c r="H48" s="74">
        <v>304176</v>
      </c>
      <c r="I48" s="74">
        <v>304176</v>
      </c>
      <c r="J48" s="74"/>
      <c r="K48" s="74">
        <v>424713</v>
      </c>
      <c r="L48" s="74">
        <v>0</v>
      </c>
      <c r="M48" s="74">
        <v>860875</v>
      </c>
      <c r="N48" s="74">
        <v>97315</v>
      </c>
      <c r="O48" s="74">
        <v>1382903</v>
      </c>
      <c r="P48" s="74"/>
      <c r="Q48" s="74">
        <v>-538087</v>
      </c>
      <c r="R48" s="74"/>
      <c r="S48" s="74">
        <v>8933</v>
      </c>
      <c r="T48" s="74"/>
      <c r="U48" s="74">
        <v>-529154</v>
      </c>
    </row>
    <row r="49" spans="1:21" ht="14.5" x14ac:dyDescent="0.25">
      <c r="A49" s="68">
        <v>137</v>
      </c>
      <c r="B49" s="69" t="s">
        <v>61</v>
      </c>
      <c r="C49" s="73">
        <v>0</v>
      </c>
      <c r="D49" s="61">
        <v>0</v>
      </c>
      <c r="E49" s="74">
        <v>0</v>
      </c>
      <c r="F49" s="74">
        <v>0</v>
      </c>
      <c r="G49" s="74">
        <v>0</v>
      </c>
      <c r="H49" s="74">
        <v>0</v>
      </c>
      <c r="I49" s="74">
        <v>0</v>
      </c>
      <c r="J49" s="74"/>
      <c r="K49" s="74">
        <v>0</v>
      </c>
      <c r="L49" s="74">
        <v>0</v>
      </c>
      <c r="M49" s="74">
        <v>0</v>
      </c>
      <c r="N49" s="74">
        <v>0</v>
      </c>
      <c r="O49" s="74">
        <v>0</v>
      </c>
      <c r="P49" s="74"/>
      <c r="Q49" s="74">
        <v>0</v>
      </c>
      <c r="R49" s="74"/>
      <c r="S49" s="74">
        <v>0</v>
      </c>
      <c r="T49" s="74"/>
      <c r="U49" s="74">
        <v>0</v>
      </c>
    </row>
    <row r="50" spans="1:21" ht="14.5" x14ac:dyDescent="0.25">
      <c r="A50" s="68">
        <v>138</v>
      </c>
      <c r="B50" s="69" t="s">
        <v>62</v>
      </c>
      <c r="C50" s="73">
        <v>0</v>
      </c>
      <c r="D50" s="61">
        <v>0</v>
      </c>
      <c r="E50" s="74">
        <v>0</v>
      </c>
      <c r="F50" s="74">
        <v>0</v>
      </c>
      <c r="G50" s="74">
        <v>0</v>
      </c>
      <c r="H50" s="74">
        <v>0</v>
      </c>
      <c r="I50" s="74">
        <v>0</v>
      </c>
      <c r="J50" s="74"/>
      <c r="K50" s="74">
        <v>0</v>
      </c>
      <c r="L50" s="74">
        <v>0</v>
      </c>
      <c r="M50" s="74">
        <v>0</v>
      </c>
      <c r="N50" s="74">
        <v>0</v>
      </c>
      <c r="O50" s="74">
        <v>0</v>
      </c>
      <c r="P50" s="74"/>
      <c r="Q50" s="74">
        <v>0</v>
      </c>
      <c r="R50" s="74"/>
      <c r="S50" s="74">
        <v>0</v>
      </c>
      <c r="T50" s="74"/>
      <c r="U50" s="74">
        <v>0</v>
      </c>
    </row>
    <row r="51" spans="1:21" ht="14.5" x14ac:dyDescent="0.25">
      <c r="A51" s="68">
        <v>140</v>
      </c>
      <c r="B51" s="69" t="s">
        <v>63</v>
      </c>
      <c r="C51" s="73">
        <v>1.5554298716377384E-3</v>
      </c>
      <c r="D51" s="61">
        <v>565270</v>
      </c>
      <c r="E51" s="74">
        <v>0</v>
      </c>
      <c r="F51" s="74">
        <v>0</v>
      </c>
      <c r="G51" s="74">
        <v>0</v>
      </c>
      <c r="H51" s="74">
        <v>347570</v>
      </c>
      <c r="I51" s="74">
        <v>347570</v>
      </c>
      <c r="J51" s="74"/>
      <c r="K51" s="74">
        <v>258145</v>
      </c>
      <c r="L51" s="74">
        <v>0</v>
      </c>
      <c r="M51" s="74">
        <v>523248</v>
      </c>
      <c r="N51" s="74">
        <v>20011</v>
      </c>
      <c r="O51" s="74">
        <v>801404</v>
      </c>
      <c r="P51" s="74"/>
      <c r="Q51" s="74">
        <v>-327054</v>
      </c>
      <c r="R51" s="74"/>
      <c r="S51" s="74">
        <v>83893</v>
      </c>
      <c r="T51" s="74"/>
      <c r="U51" s="74">
        <v>-243161</v>
      </c>
    </row>
    <row r="52" spans="1:21" ht="14.5" x14ac:dyDescent="0.25">
      <c r="A52" s="68">
        <v>141</v>
      </c>
      <c r="B52" s="69" t="s">
        <v>64</v>
      </c>
      <c r="C52" s="73">
        <v>4.7025914253000164E-3</v>
      </c>
      <c r="D52" s="61">
        <v>1708998</v>
      </c>
      <c r="E52" s="74">
        <v>0</v>
      </c>
      <c r="F52" s="74">
        <v>0</v>
      </c>
      <c r="G52" s="74">
        <v>0</v>
      </c>
      <c r="H52" s="74">
        <v>412567</v>
      </c>
      <c r="I52" s="74">
        <v>412567</v>
      </c>
      <c r="J52" s="74"/>
      <c r="K52" s="74">
        <v>780458</v>
      </c>
      <c r="L52" s="74">
        <v>0</v>
      </c>
      <c r="M52" s="74">
        <v>1581956</v>
      </c>
      <c r="N52" s="74">
        <v>116146</v>
      </c>
      <c r="O52" s="74">
        <v>2478560</v>
      </c>
      <c r="P52" s="74"/>
      <c r="Q52" s="74">
        <v>-988795</v>
      </c>
      <c r="R52" s="74"/>
      <c r="S52" s="74">
        <v>59993</v>
      </c>
      <c r="T52" s="74"/>
      <c r="U52" s="74">
        <v>-928802</v>
      </c>
    </row>
    <row r="53" spans="1:21" ht="14.5" x14ac:dyDescent="0.25">
      <c r="A53" s="68">
        <v>142</v>
      </c>
      <c r="B53" s="69" t="s">
        <v>65</v>
      </c>
      <c r="C53" s="73">
        <v>3.2712578095280882E-5</v>
      </c>
      <c r="D53" s="61">
        <v>11887</v>
      </c>
      <c r="E53" s="74">
        <v>0</v>
      </c>
      <c r="F53" s="74">
        <v>0</v>
      </c>
      <c r="G53" s="74">
        <v>0</v>
      </c>
      <c r="H53" s="74">
        <v>30083</v>
      </c>
      <c r="I53" s="74">
        <v>30083</v>
      </c>
      <c r="J53" s="74"/>
      <c r="K53" s="74">
        <v>5429</v>
      </c>
      <c r="L53" s="74">
        <v>0</v>
      </c>
      <c r="M53" s="74">
        <v>11005</v>
      </c>
      <c r="N53" s="74">
        <v>0</v>
      </c>
      <c r="O53" s="74">
        <v>16434</v>
      </c>
      <c r="P53" s="74"/>
      <c r="Q53" s="74">
        <v>-6878</v>
      </c>
      <c r="R53" s="74"/>
      <c r="S53" s="74">
        <v>6190</v>
      </c>
      <c r="T53" s="74"/>
      <c r="U53" s="74">
        <v>-688</v>
      </c>
    </row>
    <row r="54" spans="1:21" ht="14.5" x14ac:dyDescent="0.25">
      <c r="A54" s="68">
        <v>143</v>
      </c>
      <c r="B54" s="69" t="s">
        <v>66</v>
      </c>
      <c r="C54" s="73">
        <v>2.6636331105319463E-4</v>
      </c>
      <c r="D54" s="61">
        <v>96799</v>
      </c>
      <c r="E54" s="74">
        <v>0</v>
      </c>
      <c r="F54" s="74">
        <v>0</v>
      </c>
      <c r="G54" s="74">
        <v>0</v>
      </c>
      <c r="H54" s="74">
        <v>10503</v>
      </c>
      <c r="I54" s="74">
        <v>10503</v>
      </c>
      <c r="J54" s="74"/>
      <c r="K54" s="74">
        <v>44207</v>
      </c>
      <c r="L54" s="74">
        <v>0</v>
      </c>
      <c r="M54" s="74">
        <v>89605</v>
      </c>
      <c r="N54" s="74">
        <v>30195</v>
      </c>
      <c r="O54" s="74">
        <v>164007</v>
      </c>
      <c r="P54" s="74"/>
      <c r="Q54" s="74">
        <v>-56008</v>
      </c>
      <c r="R54" s="74"/>
      <c r="S54" s="74">
        <v>-8358</v>
      </c>
      <c r="T54" s="74"/>
      <c r="U54" s="74">
        <v>-64366</v>
      </c>
    </row>
    <row r="55" spans="1:21" ht="14.5" x14ac:dyDescent="0.25">
      <c r="A55" s="68">
        <v>146</v>
      </c>
      <c r="B55" s="69" t="s">
        <v>67</v>
      </c>
      <c r="C55" s="73">
        <v>5.4442519839512571E-4</v>
      </c>
      <c r="D55" s="61">
        <v>197850</v>
      </c>
      <c r="E55" s="74">
        <v>0</v>
      </c>
      <c r="F55" s="74">
        <v>0</v>
      </c>
      <c r="G55" s="74">
        <v>0</v>
      </c>
      <c r="H55" s="74">
        <v>14023</v>
      </c>
      <c r="I55" s="74">
        <v>14023</v>
      </c>
      <c r="J55" s="74"/>
      <c r="K55" s="74">
        <v>90355</v>
      </c>
      <c r="L55" s="74">
        <v>0</v>
      </c>
      <c r="M55" s="74">
        <v>183145</v>
      </c>
      <c r="N55" s="74">
        <v>120920</v>
      </c>
      <c r="O55" s="74">
        <v>394420</v>
      </c>
      <c r="P55" s="74"/>
      <c r="Q55" s="74">
        <v>-114475</v>
      </c>
      <c r="R55" s="74"/>
      <c r="S55" s="74">
        <v>-21070</v>
      </c>
      <c r="T55" s="74"/>
      <c r="U55" s="74">
        <v>-135545</v>
      </c>
    </row>
    <row r="56" spans="1:21" ht="14.5" x14ac:dyDescent="0.25">
      <c r="A56" s="68">
        <v>147</v>
      </c>
      <c r="B56" s="69" t="s">
        <v>68</v>
      </c>
      <c r="C56" s="73">
        <v>4.6284435228268519E-4</v>
      </c>
      <c r="D56" s="61">
        <v>168205</v>
      </c>
      <c r="E56" s="74">
        <v>0</v>
      </c>
      <c r="F56" s="74">
        <v>0</v>
      </c>
      <c r="G56" s="74">
        <v>0</v>
      </c>
      <c r="H56" s="74">
        <v>60474</v>
      </c>
      <c r="I56" s="74">
        <v>60474</v>
      </c>
      <c r="J56" s="74"/>
      <c r="K56" s="74">
        <v>76815</v>
      </c>
      <c r="L56" s="74">
        <v>0</v>
      </c>
      <c r="M56" s="74">
        <v>155701</v>
      </c>
      <c r="N56" s="74">
        <v>5624</v>
      </c>
      <c r="O56" s="74">
        <v>238140</v>
      </c>
      <c r="P56" s="74"/>
      <c r="Q56" s="74">
        <v>-97320</v>
      </c>
      <c r="R56" s="74"/>
      <c r="S56" s="74">
        <v>23340</v>
      </c>
      <c r="T56" s="74"/>
      <c r="U56" s="74">
        <v>-73980</v>
      </c>
    </row>
    <row r="57" spans="1:21" ht="14.5" x14ac:dyDescent="0.25">
      <c r="A57" s="68">
        <v>148</v>
      </c>
      <c r="B57" s="69" t="s">
        <v>69</v>
      </c>
      <c r="C57" s="73">
        <v>6.2818196477667517E-5</v>
      </c>
      <c r="D57" s="61">
        <v>22825</v>
      </c>
      <c r="E57" s="74">
        <v>0</v>
      </c>
      <c r="F57" s="74">
        <v>0</v>
      </c>
      <c r="G57" s="74">
        <v>0</v>
      </c>
      <c r="H57" s="74">
        <v>8648</v>
      </c>
      <c r="I57" s="74">
        <v>8648</v>
      </c>
      <c r="J57" s="74"/>
      <c r="K57" s="74">
        <v>10426</v>
      </c>
      <c r="L57" s="74">
        <v>0</v>
      </c>
      <c r="M57" s="74">
        <v>21132</v>
      </c>
      <c r="N57" s="74">
        <v>9888</v>
      </c>
      <c r="O57" s="74">
        <v>41446</v>
      </c>
      <c r="P57" s="74"/>
      <c r="Q57" s="74">
        <v>-13209</v>
      </c>
      <c r="R57" s="74"/>
      <c r="S57" s="74">
        <v>1124</v>
      </c>
      <c r="T57" s="74"/>
      <c r="U57" s="74">
        <v>-12085</v>
      </c>
    </row>
    <row r="58" spans="1:21" ht="14.5" x14ac:dyDescent="0.25">
      <c r="A58" s="68">
        <v>149</v>
      </c>
      <c r="B58" s="69" t="s">
        <v>70</v>
      </c>
      <c r="C58" s="73">
        <v>0</v>
      </c>
      <c r="D58" s="61">
        <v>0</v>
      </c>
      <c r="E58" s="74">
        <v>0</v>
      </c>
      <c r="F58" s="74">
        <v>0</v>
      </c>
      <c r="G58" s="74">
        <v>0</v>
      </c>
      <c r="H58" s="74">
        <v>0</v>
      </c>
      <c r="I58" s="74">
        <v>0</v>
      </c>
      <c r="J58" s="74"/>
      <c r="K58" s="74">
        <v>0</v>
      </c>
      <c r="L58" s="74">
        <v>0</v>
      </c>
      <c r="M58" s="74">
        <v>0</v>
      </c>
      <c r="N58" s="74">
        <v>0</v>
      </c>
      <c r="O58" s="74">
        <v>0</v>
      </c>
      <c r="P58" s="74"/>
      <c r="Q58" s="74">
        <v>0</v>
      </c>
      <c r="R58" s="74"/>
      <c r="S58" s="74">
        <v>0</v>
      </c>
      <c r="T58" s="74"/>
      <c r="U58" s="74">
        <v>0</v>
      </c>
    </row>
    <row r="59" spans="1:21" ht="14.5" x14ac:dyDescent="0.25">
      <c r="A59" s="68">
        <v>150</v>
      </c>
      <c r="B59" s="69" t="s">
        <v>71</v>
      </c>
      <c r="C59" s="73">
        <v>0</v>
      </c>
      <c r="D59" s="61">
        <v>0</v>
      </c>
      <c r="E59" s="74">
        <v>0</v>
      </c>
      <c r="F59" s="74">
        <v>0</v>
      </c>
      <c r="G59" s="74">
        <v>0</v>
      </c>
      <c r="H59" s="74">
        <v>0</v>
      </c>
      <c r="I59" s="74">
        <v>0</v>
      </c>
      <c r="J59" s="74"/>
      <c r="K59" s="74">
        <v>0</v>
      </c>
      <c r="L59" s="74">
        <v>0</v>
      </c>
      <c r="M59" s="74">
        <v>0</v>
      </c>
      <c r="N59" s="74">
        <v>0</v>
      </c>
      <c r="O59" s="74">
        <v>0</v>
      </c>
      <c r="P59" s="74"/>
      <c r="Q59" s="74">
        <v>0</v>
      </c>
      <c r="R59" s="74"/>
      <c r="S59" s="74">
        <v>0</v>
      </c>
      <c r="T59" s="74"/>
      <c r="U59" s="74">
        <v>0</v>
      </c>
    </row>
    <row r="60" spans="1:21" ht="14.5" x14ac:dyDescent="0.25">
      <c r="A60" s="68">
        <v>151</v>
      </c>
      <c r="B60" s="69" t="s">
        <v>72</v>
      </c>
      <c r="C60" s="73">
        <v>1.6573939099091837E-3</v>
      </c>
      <c r="D60" s="61">
        <v>602324</v>
      </c>
      <c r="E60" s="74">
        <v>0</v>
      </c>
      <c r="F60" s="74">
        <v>0</v>
      </c>
      <c r="G60" s="74">
        <v>0</v>
      </c>
      <c r="H60" s="74">
        <v>105126</v>
      </c>
      <c r="I60" s="74">
        <v>105126</v>
      </c>
      <c r="J60" s="74"/>
      <c r="K60" s="74">
        <v>275067</v>
      </c>
      <c r="L60" s="74">
        <v>0</v>
      </c>
      <c r="M60" s="74">
        <v>557549</v>
      </c>
      <c r="N60" s="74">
        <v>54940</v>
      </c>
      <c r="O60" s="74">
        <v>887556</v>
      </c>
      <c r="P60" s="74"/>
      <c r="Q60" s="74">
        <v>-348495</v>
      </c>
      <c r="R60" s="74"/>
      <c r="S60" s="74">
        <v>13450</v>
      </c>
      <c r="T60" s="74"/>
      <c r="U60" s="74">
        <v>-335045</v>
      </c>
    </row>
    <row r="61" spans="1:21" ht="14.5" x14ac:dyDescent="0.25">
      <c r="A61" s="68">
        <v>152</v>
      </c>
      <c r="B61" s="69" t="s">
        <v>73</v>
      </c>
      <c r="C61" s="73">
        <v>1.2381483684433818E-3</v>
      </c>
      <c r="D61" s="61">
        <v>449964</v>
      </c>
      <c r="E61" s="74">
        <v>0</v>
      </c>
      <c r="F61" s="74">
        <v>0</v>
      </c>
      <c r="G61" s="74">
        <v>0</v>
      </c>
      <c r="H61" s="74">
        <v>114878</v>
      </c>
      <c r="I61" s="74">
        <v>114878</v>
      </c>
      <c r="J61" s="74"/>
      <c r="K61" s="74">
        <v>205487</v>
      </c>
      <c r="L61" s="74">
        <v>0</v>
      </c>
      <c r="M61" s="74">
        <v>416514</v>
      </c>
      <c r="N61" s="74">
        <v>0</v>
      </c>
      <c r="O61" s="74">
        <v>622001</v>
      </c>
      <c r="P61" s="74"/>
      <c r="Q61" s="74">
        <v>-260342</v>
      </c>
      <c r="R61" s="74"/>
      <c r="S61" s="74">
        <v>37398</v>
      </c>
      <c r="T61" s="74"/>
      <c r="U61" s="74">
        <v>-222944</v>
      </c>
    </row>
    <row r="62" spans="1:21" ht="14.5" x14ac:dyDescent="0.25">
      <c r="A62" s="68">
        <v>154</v>
      </c>
      <c r="B62" s="69" t="s">
        <v>74</v>
      </c>
      <c r="C62" s="73">
        <v>1.9884631215272234E-2</v>
      </c>
      <c r="D62" s="61">
        <v>7226386</v>
      </c>
      <c r="E62" s="74">
        <v>0</v>
      </c>
      <c r="F62" s="74">
        <v>0</v>
      </c>
      <c r="G62" s="74">
        <v>0</v>
      </c>
      <c r="H62" s="74">
        <v>649226</v>
      </c>
      <c r="I62" s="74">
        <v>649226</v>
      </c>
      <c r="J62" s="74"/>
      <c r="K62" s="74">
        <v>3300122</v>
      </c>
      <c r="L62" s="74">
        <v>0</v>
      </c>
      <c r="M62" s="74">
        <v>6689210</v>
      </c>
      <c r="N62" s="74">
        <v>63149</v>
      </c>
      <c r="O62" s="74">
        <v>10052481</v>
      </c>
      <c r="P62" s="74"/>
      <c r="Q62" s="74">
        <v>-4181064</v>
      </c>
      <c r="R62" s="74"/>
      <c r="S62" s="74">
        <v>118677</v>
      </c>
      <c r="T62" s="74"/>
      <c r="U62" s="74">
        <v>-4062387</v>
      </c>
    </row>
    <row r="63" spans="1:21" ht="14.5" x14ac:dyDescent="0.25">
      <c r="A63" s="68">
        <v>156</v>
      </c>
      <c r="B63" s="69" t="s">
        <v>75</v>
      </c>
      <c r="C63" s="73">
        <v>3.3063333126973196E-2</v>
      </c>
      <c r="D63" s="61">
        <v>12015734</v>
      </c>
      <c r="E63" s="74">
        <v>0</v>
      </c>
      <c r="F63" s="74">
        <v>0</v>
      </c>
      <c r="G63" s="74">
        <v>0</v>
      </c>
      <c r="H63" s="74">
        <v>1102619</v>
      </c>
      <c r="I63" s="74">
        <v>1102619</v>
      </c>
      <c r="J63" s="74"/>
      <c r="K63" s="74">
        <v>5487305</v>
      </c>
      <c r="L63" s="74">
        <v>0</v>
      </c>
      <c r="M63" s="74">
        <v>11122539</v>
      </c>
      <c r="N63" s="74">
        <v>591177</v>
      </c>
      <c r="O63" s="74">
        <v>17201021</v>
      </c>
      <c r="P63" s="74"/>
      <c r="Q63" s="74">
        <v>-6952099</v>
      </c>
      <c r="R63" s="74"/>
      <c r="S63" s="74">
        <v>-74082</v>
      </c>
      <c r="T63" s="74"/>
      <c r="U63" s="74">
        <v>-7026181</v>
      </c>
    </row>
    <row r="64" spans="1:21" ht="14.5" x14ac:dyDescent="0.25">
      <c r="A64" s="68">
        <v>157</v>
      </c>
      <c r="B64" s="69" t="s">
        <v>76</v>
      </c>
      <c r="C64" s="73">
        <v>1.7639626099310668E-4</v>
      </c>
      <c r="D64" s="61">
        <v>64105</v>
      </c>
      <c r="E64" s="74">
        <v>0</v>
      </c>
      <c r="F64" s="74">
        <v>0</v>
      </c>
      <c r="G64" s="74">
        <v>0</v>
      </c>
      <c r="H64" s="74">
        <v>27185</v>
      </c>
      <c r="I64" s="74">
        <v>27185</v>
      </c>
      <c r="J64" s="74"/>
      <c r="K64" s="74">
        <v>29275</v>
      </c>
      <c r="L64" s="74">
        <v>0</v>
      </c>
      <c r="M64" s="74">
        <v>59340</v>
      </c>
      <c r="N64" s="74">
        <v>4794</v>
      </c>
      <c r="O64" s="74">
        <v>93409</v>
      </c>
      <c r="P64" s="74"/>
      <c r="Q64" s="74">
        <v>-37089</v>
      </c>
      <c r="R64" s="74"/>
      <c r="S64" s="74">
        <v>1658</v>
      </c>
      <c r="T64" s="74"/>
      <c r="U64" s="74">
        <v>-35431</v>
      </c>
    </row>
    <row r="65" spans="1:21" ht="14.5" x14ac:dyDescent="0.25">
      <c r="A65" s="68">
        <v>158</v>
      </c>
      <c r="B65" s="69" t="s">
        <v>430</v>
      </c>
      <c r="C65" s="73">
        <v>0</v>
      </c>
      <c r="D65" s="61">
        <v>0</v>
      </c>
      <c r="E65" s="74">
        <v>0</v>
      </c>
      <c r="F65" s="74">
        <v>0</v>
      </c>
      <c r="G65" s="74">
        <v>0</v>
      </c>
      <c r="H65" s="74">
        <v>0</v>
      </c>
      <c r="I65" s="74">
        <v>0</v>
      </c>
      <c r="J65" s="74"/>
      <c r="K65" s="74">
        <v>0</v>
      </c>
      <c r="L65" s="74">
        <v>0</v>
      </c>
      <c r="M65" s="74">
        <v>0</v>
      </c>
      <c r="N65" s="74">
        <v>0</v>
      </c>
      <c r="O65" s="74">
        <v>0</v>
      </c>
      <c r="P65" s="74"/>
      <c r="Q65" s="74">
        <v>0</v>
      </c>
      <c r="R65" s="74"/>
      <c r="S65" s="74">
        <v>0</v>
      </c>
      <c r="T65" s="74"/>
      <c r="U65" s="74">
        <v>0</v>
      </c>
    </row>
    <row r="66" spans="1:21" ht="14.5" x14ac:dyDescent="0.25">
      <c r="A66" s="68">
        <v>160</v>
      </c>
      <c r="B66" s="69" t="s">
        <v>77</v>
      </c>
      <c r="C66" s="73">
        <v>8.9809554878704813E-5</v>
      </c>
      <c r="D66" s="61">
        <v>32637</v>
      </c>
      <c r="E66" s="74">
        <v>0</v>
      </c>
      <c r="F66" s="74">
        <v>0</v>
      </c>
      <c r="G66" s="74">
        <v>0</v>
      </c>
      <c r="H66" s="74">
        <v>13005</v>
      </c>
      <c r="I66" s="74">
        <v>13005</v>
      </c>
      <c r="J66" s="74"/>
      <c r="K66" s="74">
        <v>14905</v>
      </c>
      <c r="L66" s="74">
        <v>0</v>
      </c>
      <c r="M66" s="74">
        <v>30212</v>
      </c>
      <c r="N66" s="74">
        <v>17631</v>
      </c>
      <c r="O66" s="74">
        <v>62748</v>
      </c>
      <c r="P66" s="74"/>
      <c r="Q66" s="74">
        <v>-18884</v>
      </c>
      <c r="R66" s="74"/>
      <c r="S66" s="74">
        <v>1624</v>
      </c>
      <c r="T66" s="74"/>
      <c r="U66" s="74">
        <v>-17260</v>
      </c>
    </row>
    <row r="67" spans="1:21" ht="14.5" x14ac:dyDescent="0.25">
      <c r="A67" s="68">
        <v>161</v>
      </c>
      <c r="B67" s="69" t="s">
        <v>78</v>
      </c>
      <c r="C67" s="73">
        <v>8.5060304262537037E-3</v>
      </c>
      <c r="D67" s="61">
        <v>3091223</v>
      </c>
      <c r="E67" s="74">
        <v>0</v>
      </c>
      <c r="F67" s="74">
        <v>0</v>
      </c>
      <c r="G67" s="74">
        <v>0</v>
      </c>
      <c r="H67" s="74">
        <v>137086</v>
      </c>
      <c r="I67" s="74">
        <v>137086</v>
      </c>
      <c r="J67" s="74"/>
      <c r="K67" s="74">
        <v>1411690</v>
      </c>
      <c r="L67" s="74">
        <v>0</v>
      </c>
      <c r="M67" s="74">
        <v>2861437</v>
      </c>
      <c r="N67" s="74">
        <v>490359</v>
      </c>
      <c r="O67" s="74">
        <v>4763486</v>
      </c>
      <c r="P67" s="74"/>
      <c r="Q67" s="74">
        <v>-1788529</v>
      </c>
      <c r="R67" s="74"/>
      <c r="S67" s="74">
        <v>-58053</v>
      </c>
      <c r="T67" s="74"/>
      <c r="U67" s="74">
        <v>-1846582</v>
      </c>
    </row>
    <row r="68" spans="1:21" ht="14.5" x14ac:dyDescent="0.25">
      <c r="A68" s="68">
        <v>162</v>
      </c>
      <c r="B68" s="69" t="s">
        <v>79</v>
      </c>
      <c r="C68" s="73">
        <v>1.8672297135979555E-5</v>
      </c>
      <c r="D68" s="61">
        <v>6781</v>
      </c>
      <c r="E68" s="74">
        <v>0</v>
      </c>
      <c r="F68" s="74">
        <v>0</v>
      </c>
      <c r="G68" s="74">
        <v>0</v>
      </c>
      <c r="H68" s="74">
        <v>546</v>
      </c>
      <c r="I68" s="74">
        <v>546</v>
      </c>
      <c r="J68" s="74"/>
      <c r="K68" s="74">
        <v>3099</v>
      </c>
      <c r="L68" s="74">
        <v>0</v>
      </c>
      <c r="M68" s="74">
        <v>6281</v>
      </c>
      <c r="N68" s="74">
        <v>33</v>
      </c>
      <c r="O68" s="74">
        <v>9413</v>
      </c>
      <c r="P68" s="74"/>
      <c r="Q68" s="74">
        <v>-3926</v>
      </c>
      <c r="R68" s="74"/>
      <c r="S68" s="74">
        <v>145</v>
      </c>
      <c r="T68" s="74"/>
      <c r="U68" s="74">
        <v>-3781</v>
      </c>
    </row>
    <row r="69" spans="1:21" ht="14.5" x14ac:dyDescent="0.25">
      <c r="A69" s="68">
        <v>163</v>
      </c>
      <c r="B69" s="69" t="s">
        <v>80</v>
      </c>
      <c r="C69" s="73">
        <v>0</v>
      </c>
      <c r="D69" s="61">
        <v>0</v>
      </c>
      <c r="E69" s="74">
        <v>0</v>
      </c>
      <c r="F69" s="74">
        <v>0</v>
      </c>
      <c r="G69" s="74">
        <v>0</v>
      </c>
      <c r="H69" s="74">
        <v>0</v>
      </c>
      <c r="I69" s="74">
        <v>0</v>
      </c>
      <c r="J69" s="74"/>
      <c r="K69" s="74">
        <v>0</v>
      </c>
      <c r="L69" s="74">
        <v>0</v>
      </c>
      <c r="M69" s="74">
        <v>0</v>
      </c>
      <c r="N69" s="74">
        <v>0</v>
      </c>
      <c r="O69" s="74">
        <v>0</v>
      </c>
      <c r="P69" s="74"/>
      <c r="Q69" s="74">
        <v>0</v>
      </c>
      <c r="R69" s="74"/>
      <c r="S69" s="74">
        <v>0</v>
      </c>
      <c r="T69" s="74"/>
      <c r="U69" s="74">
        <v>0</v>
      </c>
    </row>
    <row r="70" spans="1:21" ht="14.5" x14ac:dyDescent="0.25">
      <c r="A70" s="68">
        <v>164</v>
      </c>
      <c r="B70" s="69" t="s">
        <v>81</v>
      </c>
      <c r="C70" s="73">
        <v>8.0714622614833388E-5</v>
      </c>
      <c r="D70" s="61">
        <v>29334</v>
      </c>
      <c r="E70" s="74">
        <v>0</v>
      </c>
      <c r="F70" s="74">
        <v>0</v>
      </c>
      <c r="G70" s="74">
        <v>0</v>
      </c>
      <c r="H70" s="74">
        <v>73700</v>
      </c>
      <c r="I70" s="74">
        <v>73700</v>
      </c>
      <c r="J70" s="74"/>
      <c r="K70" s="74">
        <v>13396</v>
      </c>
      <c r="L70" s="74">
        <v>0</v>
      </c>
      <c r="M70" s="74">
        <v>27152</v>
      </c>
      <c r="N70" s="74">
        <v>21221</v>
      </c>
      <c r="O70" s="74">
        <v>61769</v>
      </c>
      <c r="P70" s="74"/>
      <c r="Q70" s="74">
        <v>-16972</v>
      </c>
      <c r="R70" s="74"/>
      <c r="S70" s="74">
        <v>19255</v>
      </c>
      <c r="T70" s="74"/>
      <c r="U70" s="74">
        <v>2283</v>
      </c>
    </row>
    <row r="71" spans="1:21" ht="14.5" x14ac:dyDescent="0.25">
      <c r="A71" s="68">
        <v>165</v>
      </c>
      <c r="B71" s="69" t="s">
        <v>82</v>
      </c>
      <c r="C71" s="73">
        <v>1.4567218390108875E-3</v>
      </c>
      <c r="D71" s="61">
        <v>529395</v>
      </c>
      <c r="E71" s="74">
        <v>0</v>
      </c>
      <c r="F71" s="74">
        <v>0</v>
      </c>
      <c r="G71" s="74">
        <v>0</v>
      </c>
      <c r="H71" s="74">
        <v>441143</v>
      </c>
      <c r="I71" s="74">
        <v>441143</v>
      </c>
      <c r="J71" s="74"/>
      <c r="K71" s="74">
        <v>241763</v>
      </c>
      <c r="L71" s="74">
        <v>0</v>
      </c>
      <c r="M71" s="74">
        <v>490043</v>
      </c>
      <c r="N71" s="74">
        <v>12408</v>
      </c>
      <c r="O71" s="74">
        <v>744214</v>
      </c>
      <c r="P71" s="74"/>
      <c r="Q71" s="74">
        <v>-306299</v>
      </c>
      <c r="R71" s="74"/>
      <c r="S71" s="74">
        <v>88181</v>
      </c>
      <c r="T71" s="74"/>
      <c r="U71" s="74">
        <v>-218118</v>
      </c>
    </row>
    <row r="72" spans="1:21" ht="14.5" x14ac:dyDescent="0.25">
      <c r="A72" s="68">
        <v>166</v>
      </c>
      <c r="B72" s="69" t="s">
        <v>83</v>
      </c>
      <c r="C72" s="73">
        <v>2.4693337920256151E-4</v>
      </c>
      <c r="D72" s="61">
        <v>89742</v>
      </c>
      <c r="E72" s="74">
        <v>0</v>
      </c>
      <c r="F72" s="74">
        <v>0</v>
      </c>
      <c r="G72" s="74">
        <v>0</v>
      </c>
      <c r="H72" s="74">
        <v>71917</v>
      </c>
      <c r="I72" s="74">
        <v>71917</v>
      </c>
      <c r="J72" s="74"/>
      <c r="K72" s="74">
        <v>40982</v>
      </c>
      <c r="L72" s="74">
        <v>0</v>
      </c>
      <c r="M72" s="74">
        <v>83069</v>
      </c>
      <c r="N72" s="74">
        <v>11757</v>
      </c>
      <c r="O72" s="74">
        <v>135808</v>
      </c>
      <c r="P72" s="74"/>
      <c r="Q72" s="74">
        <v>-51922</v>
      </c>
      <c r="R72" s="74"/>
      <c r="S72" s="74">
        <v>9073</v>
      </c>
      <c r="T72" s="74"/>
      <c r="U72" s="74">
        <v>-42849</v>
      </c>
    </row>
    <row r="73" spans="1:21" ht="14.5" x14ac:dyDescent="0.25">
      <c r="A73" s="68">
        <v>169</v>
      </c>
      <c r="B73" s="69" t="s">
        <v>84</v>
      </c>
      <c r="C73" s="73">
        <v>0</v>
      </c>
      <c r="D73" s="61">
        <v>0</v>
      </c>
      <c r="E73" s="74">
        <v>0</v>
      </c>
      <c r="F73" s="74">
        <v>0</v>
      </c>
      <c r="G73" s="74">
        <v>0</v>
      </c>
      <c r="H73" s="74">
        <v>0</v>
      </c>
      <c r="I73" s="74">
        <v>0</v>
      </c>
      <c r="J73" s="74"/>
      <c r="K73" s="74">
        <v>0</v>
      </c>
      <c r="L73" s="74">
        <v>0</v>
      </c>
      <c r="M73" s="74">
        <v>0</v>
      </c>
      <c r="N73" s="74">
        <v>0</v>
      </c>
      <c r="O73" s="74">
        <v>0</v>
      </c>
      <c r="P73" s="74"/>
      <c r="Q73" s="74">
        <v>0</v>
      </c>
      <c r="R73" s="74"/>
      <c r="S73" s="74">
        <v>0</v>
      </c>
      <c r="T73" s="74"/>
      <c r="U73" s="74">
        <v>0</v>
      </c>
    </row>
    <row r="74" spans="1:21" ht="14.5" x14ac:dyDescent="0.25">
      <c r="A74" s="68">
        <v>170</v>
      </c>
      <c r="B74" s="69" t="s">
        <v>85</v>
      </c>
      <c r="C74" s="73">
        <v>0</v>
      </c>
      <c r="D74" s="61">
        <v>0</v>
      </c>
      <c r="E74" s="74">
        <v>0</v>
      </c>
      <c r="F74" s="74">
        <v>0</v>
      </c>
      <c r="G74" s="74">
        <v>0</v>
      </c>
      <c r="H74" s="74">
        <v>0</v>
      </c>
      <c r="I74" s="74">
        <v>0</v>
      </c>
      <c r="J74" s="74"/>
      <c r="K74" s="74">
        <v>0</v>
      </c>
      <c r="L74" s="74">
        <v>0</v>
      </c>
      <c r="M74" s="74">
        <v>0</v>
      </c>
      <c r="N74" s="74">
        <v>0</v>
      </c>
      <c r="O74" s="74">
        <v>0</v>
      </c>
      <c r="P74" s="74"/>
      <c r="Q74" s="74">
        <v>0</v>
      </c>
      <c r="R74" s="74"/>
      <c r="S74" s="74">
        <v>0</v>
      </c>
      <c r="T74" s="74"/>
      <c r="U74" s="74">
        <v>0</v>
      </c>
    </row>
    <row r="75" spans="1:21" ht="14.5" x14ac:dyDescent="0.25">
      <c r="A75" s="68">
        <v>171</v>
      </c>
      <c r="B75" s="69" t="s">
        <v>86</v>
      </c>
      <c r="C75" s="73">
        <v>7.5391815994168667E-3</v>
      </c>
      <c r="D75" s="61">
        <v>2739854</v>
      </c>
      <c r="E75" s="74">
        <v>0</v>
      </c>
      <c r="F75" s="74">
        <v>0</v>
      </c>
      <c r="G75" s="74">
        <v>0</v>
      </c>
      <c r="H75" s="74">
        <v>161094</v>
      </c>
      <c r="I75" s="74">
        <v>161094</v>
      </c>
      <c r="J75" s="74"/>
      <c r="K75" s="74">
        <v>1251229</v>
      </c>
      <c r="L75" s="74">
        <v>0</v>
      </c>
      <c r="M75" s="74">
        <v>2536188</v>
      </c>
      <c r="N75" s="74">
        <v>56779</v>
      </c>
      <c r="O75" s="74">
        <v>3844196</v>
      </c>
      <c r="P75" s="74"/>
      <c r="Q75" s="74">
        <v>-1585235</v>
      </c>
      <c r="R75" s="74"/>
      <c r="S75" s="74">
        <v>52545</v>
      </c>
      <c r="T75" s="74"/>
      <c r="U75" s="74">
        <v>-1532690</v>
      </c>
    </row>
    <row r="76" spans="1:21" ht="14.5" x14ac:dyDescent="0.25">
      <c r="A76" s="68">
        <v>172</v>
      </c>
      <c r="B76" s="69" t="s">
        <v>87</v>
      </c>
      <c r="C76" s="73">
        <v>3.8756696068240142E-3</v>
      </c>
      <c r="D76" s="61">
        <v>1408480</v>
      </c>
      <c r="E76" s="74">
        <v>0</v>
      </c>
      <c r="F76" s="74">
        <v>0</v>
      </c>
      <c r="G76" s="74">
        <v>0</v>
      </c>
      <c r="H76" s="74">
        <v>658581</v>
      </c>
      <c r="I76" s="74">
        <v>658581</v>
      </c>
      <c r="J76" s="74"/>
      <c r="K76" s="74">
        <v>643220</v>
      </c>
      <c r="L76" s="74">
        <v>0</v>
      </c>
      <c r="M76" s="74">
        <v>1303779</v>
      </c>
      <c r="N76" s="74">
        <v>17468</v>
      </c>
      <c r="O76" s="74">
        <v>1964467</v>
      </c>
      <c r="P76" s="74"/>
      <c r="Q76" s="74">
        <v>-814921</v>
      </c>
      <c r="R76" s="74"/>
      <c r="S76" s="74">
        <v>135617</v>
      </c>
      <c r="T76" s="74"/>
      <c r="U76" s="74">
        <v>-679304</v>
      </c>
    </row>
    <row r="77" spans="1:21" ht="14.5" x14ac:dyDescent="0.25">
      <c r="A77" s="68">
        <v>173</v>
      </c>
      <c r="B77" s="69" t="s">
        <v>88</v>
      </c>
      <c r="C77" s="73">
        <v>0</v>
      </c>
      <c r="D77" s="61">
        <v>0</v>
      </c>
      <c r="E77" s="74">
        <v>0</v>
      </c>
      <c r="F77" s="74">
        <v>0</v>
      </c>
      <c r="G77" s="74">
        <v>0</v>
      </c>
      <c r="H77" s="74">
        <v>0</v>
      </c>
      <c r="I77" s="74">
        <v>0</v>
      </c>
      <c r="J77" s="74"/>
      <c r="K77" s="74">
        <v>0</v>
      </c>
      <c r="L77" s="74">
        <v>0</v>
      </c>
      <c r="M77" s="74">
        <v>0</v>
      </c>
      <c r="N77" s="74">
        <v>0</v>
      </c>
      <c r="O77" s="74">
        <v>0</v>
      </c>
      <c r="P77" s="74"/>
      <c r="Q77" s="74">
        <v>0</v>
      </c>
      <c r="R77" s="74"/>
      <c r="S77" s="74">
        <v>0</v>
      </c>
      <c r="T77" s="74"/>
      <c r="U77" s="74">
        <v>0</v>
      </c>
    </row>
    <row r="78" spans="1:21" ht="14.5" x14ac:dyDescent="0.25">
      <c r="A78" s="68">
        <v>174</v>
      </c>
      <c r="B78" s="69" t="s">
        <v>89</v>
      </c>
      <c r="C78" s="73">
        <v>1.6342512363879454E-3</v>
      </c>
      <c r="D78" s="61">
        <v>593911</v>
      </c>
      <c r="E78" s="74">
        <v>0</v>
      </c>
      <c r="F78" s="74">
        <v>0</v>
      </c>
      <c r="G78" s="74">
        <v>0</v>
      </c>
      <c r="H78" s="74">
        <v>366181</v>
      </c>
      <c r="I78" s="74">
        <v>366181</v>
      </c>
      <c r="J78" s="74"/>
      <c r="K78" s="74">
        <v>271226</v>
      </c>
      <c r="L78" s="74">
        <v>0</v>
      </c>
      <c r="M78" s="74">
        <v>549764</v>
      </c>
      <c r="N78" s="74">
        <v>0</v>
      </c>
      <c r="O78" s="74">
        <v>820990</v>
      </c>
      <c r="P78" s="74"/>
      <c r="Q78" s="74">
        <v>-343629</v>
      </c>
      <c r="R78" s="74"/>
      <c r="S78" s="74">
        <v>114634</v>
      </c>
      <c r="T78" s="74"/>
      <c r="U78" s="74">
        <v>-228995</v>
      </c>
    </row>
    <row r="79" spans="1:21" ht="14.5" x14ac:dyDescent="0.25">
      <c r="A79" s="68">
        <v>175</v>
      </c>
      <c r="B79" s="69" t="s">
        <v>90</v>
      </c>
      <c r="C79" s="73">
        <v>0</v>
      </c>
      <c r="D79" s="61">
        <v>0</v>
      </c>
      <c r="E79" s="74">
        <v>0</v>
      </c>
      <c r="F79" s="74">
        <v>0</v>
      </c>
      <c r="G79" s="74">
        <v>0</v>
      </c>
      <c r="H79" s="74">
        <v>0</v>
      </c>
      <c r="I79" s="74">
        <v>0</v>
      </c>
      <c r="J79" s="74"/>
      <c r="K79" s="74">
        <v>0</v>
      </c>
      <c r="L79" s="74">
        <v>0</v>
      </c>
      <c r="M79" s="74">
        <v>0</v>
      </c>
      <c r="N79" s="74">
        <v>0</v>
      </c>
      <c r="O79" s="74">
        <v>0</v>
      </c>
      <c r="P79" s="74"/>
      <c r="Q79" s="74">
        <v>0</v>
      </c>
      <c r="R79" s="74"/>
      <c r="S79" s="74">
        <v>0</v>
      </c>
      <c r="T79" s="74"/>
      <c r="U79" s="74">
        <v>0</v>
      </c>
    </row>
    <row r="80" spans="1:21" ht="14.5" x14ac:dyDescent="0.25">
      <c r="A80" s="68">
        <v>180</v>
      </c>
      <c r="B80" s="69" t="s">
        <v>91</v>
      </c>
      <c r="C80" s="73">
        <v>1.2736303749649839E-4</v>
      </c>
      <c r="D80" s="61">
        <v>46282</v>
      </c>
      <c r="E80" s="74">
        <v>0</v>
      </c>
      <c r="F80" s="74">
        <v>0</v>
      </c>
      <c r="G80" s="74">
        <v>0</v>
      </c>
      <c r="H80" s="74">
        <v>37242</v>
      </c>
      <c r="I80" s="74">
        <v>37242</v>
      </c>
      <c r="J80" s="74"/>
      <c r="K80" s="74">
        <v>21138</v>
      </c>
      <c r="L80" s="74">
        <v>0</v>
      </c>
      <c r="M80" s="74">
        <v>42845</v>
      </c>
      <c r="N80" s="74">
        <v>416</v>
      </c>
      <c r="O80" s="74">
        <v>64399</v>
      </c>
      <c r="P80" s="74"/>
      <c r="Q80" s="74">
        <v>-26780</v>
      </c>
      <c r="R80" s="74"/>
      <c r="S80" s="74">
        <v>10648</v>
      </c>
      <c r="T80" s="74"/>
      <c r="U80" s="74">
        <v>-16132</v>
      </c>
    </row>
    <row r="81" spans="1:21" ht="14.5" x14ac:dyDescent="0.25">
      <c r="A81" s="68">
        <v>181</v>
      </c>
      <c r="B81" s="69" t="s">
        <v>92</v>
      </c>
      <c r="C81" s="73">
        <v>1.6479574617783131E-3</v>
      </c>
      <c r="D81" s="61">
        <v>598894</v>
      </c>
      <c r="E81" s="74">
        <v>0</v>
      </c>
      <c r="F81" s="74">
        <v>0</v>
      </c>
      <c r="G81" s="74">
        <v>0</v>
      </c>
      <c r="H81" s="74">
        <v>187298</v>
      </c>
      <c r="I81" s="74">
        <v>187298</v>
      </c>
      <c r="J81" s="74"/>
      <c r="K81" s="74">
        <v>273501</v>
      </c>
      <c r="L81" s="74">
        <v>0</v>
      </c>
      <c r="M81" s="74">
        <v>554375</v>
      </c>
      <c r="N81" s="74">
        <v>70005</v>
      </c>
      <c r="O81" s="74">
        <v>897881</v>
      </c>
      <c r="P81" s="74"/>
      <c r="Q81" s="74">
        <v>-346509</v>
      </c>
      <c r="R81" s="74"/>
      <c r="S81" s="74">
        <v>8869</v>
      </c>
      <c r="T81" s="74"/>
      <c r="U81" s="74">
        <v>-337640</v>
      </c>
    </row>
    <row r="82" spans="1:21" ht="14.5" x14ac:dyDescent="0.25">
      <c r="A82" s="68">
        <v>182</v>
      </c>
      <c r="B82" s="69" t="s">
        <v>93</v>
      </c>
      <c r="C82" s="73">
        <v>9.6804197717411562E-3</v>
      </c>
      <c r="D82" s="61">
        <v>3518013</v>
      </c>
      <c r="E82" s="74">
        <v>0</v>
      </c>
      <c r="F82" s="74">
        <v>0</v>
      </c>
      <c r="G82" s="74">
        <v>0</v>
      </c>
      <c r="H82" s="74">
        <v>3364201</v>
      </c>
      <c r="I82" s="74">
        <v>3364201</v>
      </c>
      <c r="J82" s="74"/>
      <c r="K82" s="74">
        <v>1606596</v>
      </c>
      <c r="L82" s="74">
        <v>0</v>
      </c>
      <c r="M82" s="74">
        <v>3256503</v>
      </c>
      <c r="N82" s="74">
        <v>91973</v>
      </c>
      <c r="O82" s="74">
        <v>4955072</v>
      </c>
      <c r="P82" s="74"/>
      <c r="Q82" s="74">
        <v>-2035465</v>
      </c>
      <c r="R82" s="74"/>
      <c r="S82" s="74">
        <v>598475</v>
      </c>
      <c r="T82" s="74"/>
      <c r="U82" s="74">
        <v>-1436990</v>
      </c>
    </row>
    <row r="83" spans="1:21" ht="14.5" x14ac:dyDescent="0.25">
      <c r="A83" s="68">
        <v>183</v>
      </c>
      <c r="B83" s="69" t="s">
        <v>94</v>
      </c>
      <c r="C83" s="73">
        <v>3.8471928201859319E-5</v>
      </c>
      <c r="D83" s="61">
        <v>13980</v>
      </c>
      <c r="E83" s="74">
        <v>0</v>
      </c>
      <c r="F83" s="74">
        <v>0</v>
      </c>
      <c r="G83" s="74">
        <v>0</v>
      </c>
      <c r="H83" s="74">
        <v>1754</v>
      </c>
      <c r="I83" s="74">
        <v>1754</v>
      </c>
      <c r="J83" s="74"/>
      <c r="K83" s="74">
        <v>6385</v>
      </c>
      <c r="L83" s="74">
        <v>0</v>
      </c>
      <c r="M83" s="74">
        <v>12942</v>
      </c>
      <c r="N83" s="74">
        <v>9558</v>
      </c>
      <c r="O83" s="74">
        <v>28885</v>
      </c>
      <c r="P83" s="74"/>
      <c r="Q83" s="74">
        <v>-8090</v>
      </c>
      <c r="R83" s="74"/>
      <c r="S83" s="74">
        <v>-2457</v>
      </c>
      <c r="T83" s="74"/>
      <c r="U83" s="74">
        <v>-10547</v>
      </c>
    </row>
    <row r="84" spans="1:21" ht="14.5" x14ac:dyDescent="0.25">
      <c r="A84" s="68">
        <v>184</v>
      </c>
      <c r="B84" s="69" t="s">
        <v>95</v>
      </c>
      <c r="C84" s="73">
        <v>0</v>
      </c>
      <c r="D84" s="61">
        <v>-2</v>
      </c>
      <c r="E84" s="74">
        <v>0</v>
      </c>
      <c r="F84" s="74">
        <v>0</v>
      </c>
      <c r="G84" s="74">
        <v>0</v>
      </c>
      <c r="H84" s="74">
        <v>787</v>
      </c>
      <c r="I84" s="74">
        <v>787</v>
      </c>
      <c r="J84" s="74"/>
      <c r="K84" s="74">
        <v>0</v>
      </c>
      <c r="L84" s="74">
        <v>0</v>
      </c>
      <c r="M84" s="74">
        <v>0</v>
      </c>
      <c r="N84" s="74">
        <v>17750</v>
      </c>
      <c r="O84" s="74">
        <v>17750</v>
      </c>
      <c r="P84" s="74"/>
      <c r="Q84" s="74">
        <v>0</v>
      </c>
      <c r="R84" s="74"/>
      <c r="S84" s="74">
        <v>-5528</v>
      </c>
      <c r="T84" s="74"/>
      <c r="U84" s="74">
        <v>-5528</v>
      </c>
    </row>
    <row r="85" spans="1:21" ht="14.5" x14ac:dyDescent="0.25">
      <c r="A85" s="68">
        <v>185</v>
      </c>
      <c r="B85" s="69" t="s">
        <v>96</v>
      </c>
      <c r="C85" s="73">
        <v>1.4578251342025766E-5</v>
      </c>
      <c r="D85" s="61">
        <v>5301</v>
      </c>
      <c r="E85" s="74">
        <v>0</v>
      </c>
      <c r="F85" s="74">
        <v>0</v>
      </c>
      <c r="G85" s="74">
        <v>0</v>
      </c>
      <c r="H85" s="74">
        <v>8299</v>
      </c>
      <c r="I85" s="74">
        <v>8299</v>
      </c>
      <c r="J85" s="74"/>
      <c r="K85" s="74">
        <v>2419</v>
      </c>
      <c r="L85" s="74">
        <v>0</v>
      </c>
      <c r="M85" s="74">
        <v>4904</v>
      </c>
      <c r="N85" s="74">
        <v>24292</v>
      </c>
      <c r="O85" s="74">
        <v>31615</v>
      </c>
      <c r="P85" s="74"/>
      <c r="Q85" s="74">
        <v>-3065</v>
      </c>
      <c r="R85" s="74"/>
      <c r="S85" s="74">
        <v>-5818</v>
      </c>
      <c r="T85" s="74"/>
      <c r="U85" s="74">
        <v>-8883</v>
      </c>
    </row>
    <row r="86" spans="1:21" ht="14.5" x14ac:dyDescent="0.25">
      <c r="A86" s="68">
        <v>186</v>
      </c>
      <c r="B86" s="69" t="s">
        <v>97</v>
      </c>
      <c r="C86" s="73">
        <v>5.4394691039692545E-5</v>
      </c>
      <c r="D86" s="61">
        <v>19768</v>
      </c>
      <c r="E86" s="74">
        <v>0</v>
      </c>
      <c r="F86" s="74">
        <v>0</v>
      </c>
      <c r="G86" s="74">
        <v>0</v>
      </c>
      <c r="H86" s="74">
        <v>18540</v>
      </c>
      <c r="I86" s="74">
        <v>18540</v>
      </c>
      <c r="J86" s="74"/>
      <c r="K86" s="74">
        <v>9028</v>
      </c>
      <c r="L86" s="74">
        <v>0</v>
      </c>
      <c r="M86" s="74">
        <v>18298</v>
      </c>
      <c r="N86" s="74">
        <v>8846</v>
      </c>
      <c r="O86" s="74">
        <v>36172</v>
      </c>
      <c r="P86" s="74"/>
      <c r="Q86" s="74">
        <v>-11437</v>
      </c>
      <c r="R86" s="74"/>
      <c r="S86" s="74">
        <v>2146</v>
      </c>
      <c r="T86" s="74"/>
      <c r="U86" s="74">
        <v>-9291</v>
      </c>
    </row>
    <row r="87" spans="1:21" ht="14.5" x14ac:dyDescent="0.25">
      <c r="A87" s="68">
        <v>187</v>
      </c>
      <c r="B87" s="69" t="s">
        <v>98</v>
      </c>
      <c r="C87" s="73">
        <v>5.0446535519019962E-5</v>
      </c>
      <c r="D87" s="61">
        <v>18332</v>
      </c>
      <c r="E87" s="74">
        <v>0</v>
      </c>
      <c r="F87" s="74">
        <v>0</v>
      </c>
      <c r="G87" s="74">
        <v>0</v>
      </c>
      <c r="H87" s="74">
        <v>15236</v>
      </c>
      <c r="I87" s="74">
        <v>15236</v>
      </c>
      <c r="J87" s="74"/>
      <c r="K87" s="74">
        <v>8372</v>
      </c>
      <c r="L87" s="74">
        <v>0</v>
      </c>
      <c r="M87" s="74">
        <v>16970</v>
      </c>
      <c r="N87" s="74">
        <v>22057</v>
      </c>
      <c r="O87" s="74">
        <v>47399</v>
      </c>
      <c r="P87" s="74"/>
      <c r="Q87" s="74">
        <v>-10608</v>
      </c>
      <c r="R87" s="74"/>
      <c r="S87" s="74">
        <v>-1775</v>
      </c>
      <c r="T87" s="74"/>
      <c r="U87" s="74">
        <v>-12383</v>
      </c>
    </row>
    <row r="88" spans="1:21" ht="14.5" x14ac:dyDescent="0.25">
      <c r="A88" s="68">
        <v>188</v>
      </c>
      <c r="B88" s="69" t="s">
        <v>99</v>
      </c>
      <c r="C88" s="73">
        <v>3.8282105062192301E-5</v>
      </c>
      <c r="D88" s="61">
        <v>13910</v>
      </c>
      <c r="E88" s="74">
        <v>0</v>
      </c>
      <c r="F88" s="74">
        <v>0</v>
      </c>
      <c r="G88" s="74">
        <v>0</v>
      </c>
      <c r="H88" s="74">
        <v>7428</v>
      </c>
      <c r="I88" s="74">
        <v>7428</v>
      </c>
      <c r="J88" s="74"/>
      <c r="K88" s="74">
        <v>6353</v>
      </c>
      <c r="L88" s="74">
        <v>0</v>
      </c>
      <c r="M88" s="74">
        <v>12878</v>
      </c>
      <c r="N88" s="74">
        <v>9709</v>
      </c>
      <c r="O88" s="74">
        <v>28940</v>
      </c>
      <c r="P88" s="74"/>
      <c r="Q88" s="74">
        <v>-8050</v>
      </c>
      <c r="R88" s="74"/>
      <c r="S88" s="74">
        <v>-3121</v>
      </c>
      <c r="T88" s="74"/>
      <c r="U88" s="74">
        <v>-11171</v>
      </c>
    </row>
    <row r="89" spans="1:21" ht="14.5" x14ac:dyDescent="0.25">
      <c r="A89" s="68">
        <v>190</v>
      </c>
      <c r="B89" s="69" t="s">
        <v>100</v>
      </c>
      <c r="C89" s="73">
        <v>4.7017285174904389E-5</v>
      </c>
      <c r="D89" s="61">
        <v>17085</v>
      </c>
      <c r="E89" s="74">
        <v>0</v>
      </c>
      <c r="F89" s="74">
        <v>0</v>
      </c>
      <c r="G89" s="74">
        <v>0</v>
      </c>
      <c r="H89" s="74">
        <v>14247</v>
      </c>
      <c r="I89" s="74">
        <v>14247</v>
      </c>
      <c r="J89" s="74"/>
      <c r="K89" s="74">
        <v>7803</v>
      </c>
      <c r="L89" s="74">
        <v>0</v>
      </c>
      <c r="M89" s="74">
        <v>15817</v>
      </c>
      <c r="N89" s="74">
        <v>409</v>
      </c>
      <c r="O89" s="74">
        <v>24029</v>
      </c>
      <c r="P89" s="74"/>
      <c r="Q89" s="74">
        <v>-9886</v>
      </c>
      <c r="R89" s="74"/>
      <c r="S89" s="74">
        <v>3024</v>
      </c>
      <c r="T89" s="74"/>
      <c r="U89" s="74">
        <v>-6862</v>
      </c>
    </row>
    <row r="90" spans="1:21" ht="14.5" x14ac:dyDescent="0.25">
      <c r="A90" s="68">
        <v>191</v>
      </c>
      <c r="B90" s="69" t="s">
        <v>101</v>
      </c>
      <c r="C90" s="73">
        <v>3.0006429574995566E-3</v>
      </c>
      <c r="D90" s="61">
        <v>1090479</v>
      </c>
      <c r="E90" s="74">
        <v>0</v>
      </c>
      <c r="F90" s="74">
        <v>0</v>
      </c>
      <c r="G90" s="74">
        <v>0</v>
      </c>
      <c r="H90" s="74">
        <v>46382</v>
      </c>
      <c r="I90" s="74">
        <v>46382</v>
      </c>
      <c r="J90" s="74"/>
      <c r="K90" s="74">
        <v>497997</v>
      </c>
      <c r="L90" s="74">
        <v>0</v>
      </c>
      <c r="M90" s="74">
        <v>1009419</v>
      </c>
      <c r="N90" s="74">
        <v>220811</v>
      </c>
      <c r="O90" s="74">
        <v>1728227</v>
      </c>
      <c r="P90" s="74"/>
      <c r="Q90" s="74">
        <v>-630934</v>
      </c>
      <c r="R90" s="74"/>
      <c r="S90" s="74">
        <v>-30632</v>
      </c>
      <c r="T90" s="74"/>
      <c r="U90" s="74">
        <v>-661566</v>
      </c>
    </row>
    <row r="91" spans="1:21" ht="14.5" x14ac:dyDescent="0.25">
      <c r="A91" s="68">
        <v>192</v>
      </c>
      <c r="B91" s="69" t="s">
        <v>102</v>
      </c>
      <c r="C91" s="73">
        <v>5.3966967283936289E-5</v>
      </c>
      <c r="D91" s="61">
        <v>19613</v>
      </c>
      <c r="E91" s="74">
        <v>0</v>
      </c>
      <c r="F91" s="74">
        <v>0</v>
      </c>
      <c r="G91" s="74">
        <v>0</v>
      </c>
      <c r="H91" s="74">
        <v>32054</v>
      </c>
      <c r="I91" s="74">
        <v>32054</v>
      </c>
      <c r="J91" s="74"/>
      <c r="K91" s="74">
        <v>8957</v>
      </c>
      <c r="L91" s="74">
        <v>0</v>
      </c>
      <c r="M91" s="74">
        <v>18155</v>
      </c>
      <c r="N91" s="74">
        <v>40426</v>
      </c>
      <c r="O91" s="74">
        <v>67538</v>
      </c>
      <c r="P91" s="74"/>
      <c r="Q91" s="74">
        <v>-11346</v>
      </c>
      <c r="R91" s="74"/>
      <c r="S91" s="74">
        <v>-2377</v>
      </c>
      <c r="T91" s="74"/>
      <c r="U91" s="74">
        <v>-13723</v>
      </c>
    </row>
    <row r="92" spans="1:21" ht="14.5" x14ac:dyDescent="0.25">
      <c r="A92" s="68">
        <v>193</v>
      </c>
      <c r="B92" s="69" t="s">
        <v>103</v>
      </c>
      <c r="C92" s="73">
        <v>2.5892207819384591E-5</v>
      </c>
      <c r="D92" s="61">
        <v>9409</v>
      </c>
      <c r="E92" s="74">
        <v>0</v>
      </c>
      <c r="F92" s="74">
        <v>0</v>
      </c>
      <c r="G92" s="74">
        <v>0</v>
      </c>
      <c r="H92" s="74">
        <v>12227</v>
      </c>
      <c r="I92" s="74">
        <v>12227</v>
      </c>
      <c r="J92" s="74"/>
      <c r="K92" s="74">
        <v>4297</v>
      </c>
      <c r="L92" s="74">
        <v>0</v>
      </c>
      <c r="M92" s="74">
        <v>8710</v>
      </c>
      <c r="N92" s="74">
        <v>6961</v>
      </c>
      <c r="O92" s="74">
        <v>19968</v>
      </c>
      <c r="P92" s="74"/>
      <c r="Q92" s="74">
        <v>-5444</v>
      </c>
      <c r="R92" s="74"/>
      <c r="S92" s="74">
        <v>808</v>
      </c>
      <c r="T92" s="74"/>
      <c r="U92" s="74">
        <v>-4636</v>
      </c>
    </row>
    <row r="93" spans="1:21" ht="14.5" x14ac:dyDescent="0.25">
      <c r="A93" s="68">
        <v>194</v>
      </c>
      <c r="B93" s="69" t="s">
        <v>104</v>
      </c>
      <c r="C93" s="73">
        <v>6.6344273201453417E-3</v>
      </c>
      <c r="D93" s="61">
        <v>2411057</v>
      </c>
      <c r="E93" s="74">
        <v>0</v>
      </c>
      <c r="F93" s="74">
        <v>0</v>
      </c>
      <c r="G93" s="74">
        <v>0</v>
      </c>
      <c r="H93" s="74">
        <v>213947</v>
      </c>
      <c r="I93" s="74">
        <v>213947</v>
      </c>
      <c r="J93" s="74"/>
      <c r="K93" s="74">
        <v>1101073</v>
      </c>
      <c r="L93" s="74">
        <v>0</v>
      </c>
      <c r="M93" s="74">
        <v>2231828</v>
      </c>
      <c r="N93" s="74">
        <v>130259</v>
      </c>
      <c r="O93" s="74">
        <v>3463160</v>
      </c>
      <c r="P93" s="74"/>
      <c r="Q93" s="74">
        <v>-1394996</v>
      </c>
      <c r="R93" s="74"/>
      <c r="S93" s="74">
        <v>27080</v>
      </c>
      <c r="T93" s="74"/>
      <c r="U93" s="74">
        <v>-1367916</v>
      </c>
    </row>
    <row r="94" spans="1:21" ht="14.5" x14ac:dyDescent="0.25">
      <c r="A94" s="68">
        <v>195</v>
      </c>
      <c r="B94" s="69" t="s">
        <v>431</v>
      </c>
      <c r="C94" s="73">
        <v>4.3034314929926065E-5</v>
      </c>
      <c r="D94" s="61">
        <v>15640</v>
      </c>
      <c r="E94" s="74">
        <v>0</v>
      </c>
      <c r="F94" s="74">
        <v>0</v>
      </c>
      <c r="G94" s="74">
        <v>0</v>
      </c>
      <c r="H94" s="74">
        <v>39577</v>
      </c>
      <c r="I94" s="74">
        <v>39577</v>
      </c>
      <c r="J94" s="74"/>
      <c r="K94" s="74">
        <v>7142</v>
      </c>
      <c r="L94" s="74">
        <v>0</v>
      </c>
      <c r="M94" s="74">
        <v>14477</v>
      </c>
      <c r="N94" s="74">
        <v>0</v>
      </c>
      <c r="O94" s="74">
        <v>21619</v>
      </c>
      <c r="P94" s="74"/>
      <c r="Q94" s="74">
        <v>-9049</v>
      </c>
      <c r="R94" s="74"/>
      <c r="S94" s="74">
        <v>8143</v>
      </c>
      <c r="T94" s="74"/>
      <c r="U94" s="74">
        <v>-906</v>
      </c>
    </row>
    <row r="95" spans="1:21" ht="14.5" x14ac:dyDescent="0.25">
      <c r="A95" s="68">
        <v>197</v>
      </c>
      <c r="B95" s="69" t="s">
        <v>105</v>
      </c>
      <c r="C95" s="73">
        <v>0</v>
      </c>
      <c r="D95" s="61">
        <v>0</v>
      </c>
      <c r="E95" s="74">
        <v>0</v>
      </c>
      <c r="F95" s="74">
        <v>0</v>
      </c>
      <c r="G95" s="74">
        <v>0</v>
      </c>
      <c r="H95" s="74">
        <v>0</v>
      </c>
      <c r="I95" s="74">
        <v>0</v>
      </c>
      <c r="J95" s="74"/>
      <c r="K95" s="74">
        <v>0</v>
      </c>
      <c r="L95" s="74">
        <v>0</v>
      </c>
      <c r="M95" s="74">
        <v>0</v>
      </c>
      <c r="N95" s="74">
        <v>0</v>
      </c>
      <c r="O95" s="74">
        <v>0</v>
      </c>
      <c r="P95" s="74"/>
      <c r="Q95" s="74">
        <v>0</v>
      </c>
      <c r="R95" s="74"/>
      <c r="S95" s="74">
        <v>0</v>
      </c>
      <c r="T95" s="74"/>
      <c r="U95" s="74">
        <v>0</v>
      </c>
    </row>
    <row r="96" spans="1:21" ht="14.5" x14ac:dyDescent="0.25">
      <c r="A96" s="68">
        <v>199</v>
      </c>
      <c r="B96" s="69" t="s">
        <v>106</v>
      </c>
      <c r="C96" s="73">
        <v>4.9634075902804968E-3</v>
      </c>
      <c r="D96" s="61">
        <v>1803781</v>
      </c>
      <c r="E96" s="74">
        <v>0</v>
      </c>
      <c r="F96" s="74">
        <v>0</v>
      </c>
      <c r="G96" s="74">
        <v>0</v>
      </c>
      <c r="H96" s="74">
        <v>216223</v>
      </c>
      <c r="I96" s="74">
        <v>216223</v>
      </c>
      <c r="J96" s="74"/>
      <c r="K96" s="74">
        <v>823744</v>
      </c>
      <c r="L96" s="74">
        <v>0</v>
      </c>
      <c r="M96" s="74">
        <v>1669695</v>
      </c>
      <c r="N96" s="74">
        <v>25396</v>
      </c>
      <c r="O96" s="74">
        <v>2518835</v>
      </c>
      <c r="P96" s="74"/>
      <c r="Q96" s="74">
        <v>-1043636</v>
      </c>
      <c r="R96" s="74"/>
      <c r="S96" s="74">
        <v>88633</v>
      </c>
      <c r="T96" s="74"/>
      <c r="U96" s="74">
        <v>-955003</v>
      </c>
    </row>
    <row r="97" spans="1:21" ht="14.5" x14ac:dyDescent="0.25">
      <c r="A97" s="68">
        <v>200</v>
      </c>
      <c r="B97" s="69" t="s">
        <v>107</v>
      </c>
      <c r="C97" s="73">
        <v>1.5730452932144365E-4</v>
      </c>
      <c r="D97" s="61">
        <v>57165</v>
      </c>
      <c r="E97" s="74">
        <v>0</v>
      </c>
      <c r="F97" s="74">
        <v>0</v>
      </c>
      <c r="G97" s="74">
        <v>0</v>
      </c>
      <c r="H97" s="74">
        <v>13231</v>
      </c>
      <c r="I97" s="74">
        <v>13231</v>
      </c>
      <c r="J97" s="74"/>
      <c r="K97" s="74">
        <v>26107</v>
      </c>
      <c r="L97" s="74">
        <v>0</v>
      </c>
      <c r="M97" s="74">
        <v>52917</v>
      </c>
      <c r="N97" s="74">
        <v>405</v>
      </c>
      <c r="O97" s="74">
        <v>79429</v>
      </c>
      <c r="P97" s="74"/>
      <c r="Q97" s="74">
        <v>-33075</v>
      </c>
      <c r="R97" s="74"/>
      <c r="S97" s="74">
        <v>5880</v>
      </c>
      <c r="T97" s="74"/>
      <c r="U97" s="74">
        <v>-27195</v>
      </c>
    </row>
    <row r="98" spans="1:21" ht="14.5" x14ac:dyDescent="0.25">
      <c r="A98" s="68">
        <v>201</v>
      </c>
      <c r="B98" s="69" t="s">
        <v>108</v>
      </c>
      <c r="C98" s="73">
        <v>5.3244329656430105E-3</v>
      </c>
      <c r="D98" s="61">
        <v>1934985</v>
      </c>
      <c r="E98" s="74">
        <v>0</v>
      </c>
      <c r="F98" s="74">
        <v>0</v>
      </c>
      <c r="G98" s="74">
        <v>0</v>
      </c>
      <c r="H98" s="74">
        <v>2073771</v>
      </c>
      <c r="I98" s="74">
        <v>2073771</v>
      </c>
      <c r="J98" s="74"/>
      <c r="K98" s="74">
        <v>883661</v>
      </c>
      <c r="L98" s="74">
        <v>0</v>
      </c>
      <c r="M98" s="74">
        <v>1791145</v>
      </c>
      <c r="N98" s="74">
        <v>0</v>
      </c>
      <c r="O98" s="74">
        <v>2674806</v>
      </c>
      <c r="P98" s="74"/>
      <c r="Q98" s="74">
        <v>-1119546</v>
      </c>
      <c r="R98" s="74"/>
      <c r="S98" s="74">
        <v>510656</v>
      </c>
      <c r="T98" s="74"/>
      <c r="U98" s="74">
        <v>-608890</v>
      </c>
    </row>
    <row r="99" spans="1:21" ht="14.5" x14ac:dyDescent="0.25">
      <c r="A99" s="68">
        <v>202</v>
      </c>
      <c r="B99" s="69" t="s">
        <v>109</v>
      </c>
      <c r="C99" s="73">
        <v>1.1487980363567099E-3</v>
      </c>
      <c r="D99" s="61">
        <v>417491</v>
      </c>
      <c r="E99" s="74">
        <v>0</v>
      </c>
      <c r="F99" s="74">
        <v>0</v>
      </c>
      <c r="G99" s="74">
        <v>0</v>
      </c>
      <c r="H99" s="74">
        <v>55156</v>
      </c>
      <c r="I99" s="74">
        <v>55156</v>
      </c>
      <c r="J99" s="74"/>
      <c r="K99" s="74">
        <v>190659</v>
      </c>
      <c r="L99" s="74">
        <v>0</v>
      </c>
      <c r="M99" s="74">
        <v>386457</v>
      </c>
      <c r="N99" s="74">
        <v>38031</v>
      </c>
      <c r="O99" s="74">
        <v>615147</v>
      </c>
      <c r="P99" s="74"/>
      <c r="Q99" s="74">
        <v>-241554</v>
      </c>
      <c r="R99" s="74"/>
      <c r="S99" s="74">
        <v>-10921</v>
      </c>
      <c r="T99" s="74"/>
      <c r="U99" s="74">
        <v>-252475</v>
      </c>
    </row>
    <row r="100" spans="1:21" ht="14.5" x14ac:dyDescent="0.25">
      <c r="A100" s="68">
        <v>203</v>
      </c>
      <c r="B100" s="69" t="s">
        <v>110</v>
      </c>
      <c r="C100" s="73">
        <v>1.9098288444740596E-3</v>
      </c>
      <c r="D100" s="61">
        <v>694059</v>
      </c>
      <c r="E100" s="74">
        <v>0</v>
      </c>
      <c r="F100" s="74">
        <v>0</v>
      </c>
      <c r="G100" s="74">
        <v>0</v>
      </c>
      <c r="H100" s="74">
        <v>2456</v>
      </c>
      <c r="I100" s="74">
        <v>2456</v>
      </c>
      <c r="J100" s="74"/>
      <c r="K100" s="74">
        <v>316962</v>
      </c>
      <c r="L100" s="74">
        <v>0</v>
      </c>
      <c r="M100" s="74">
        <v>642468</v>
      </c>
      <c r="N100" s="74">
        <v>827376</v>
      </c>
      <c r="O100" s="74">
        <v>1786806</v>
      </c>
      <c r="P100" s="74"/>
      <c r="Q100" s="74">
        <v>-401572</v>
      </c>
      <c r="R100" s="74"/>
      <c r="S100" s="74">
        <v>-221988</v>
      </c>
      <c r="T100" s="74"/>
      <c r="U100" s="74">
        <v>-623560</v>
      </c>
    </row>
    <row r="101" spans="1:21" ht="14.5" x14ac:dyDescent="0.25">
      <c r="A101" s="68">
        <v>204</v>
      </c>
      <c r="B101" s="69" t="s">
        <v>111</v>
      </c>
      <c r="C101" s="73">
        <v>2.2464511704032668E-2</v>
      </c>
      <c r="D101" s="61">
        <v>8163960</v>
      </c>
      <c r="E101" s="74">
        <v>0</v>
      </c>
      <c r="F101" s="74">
        <v>0</v>
      </c>
      <c r="G101" s="74">
        <v>0</v>
      </c>
      <c r="H101" s="74">
        <v>575097</v>
      </c>
      <c r="I101" s="74">
        <v>575097</v>
      </c>
      <c r="J101" s="74"/>
      <c r="K101" s="74">
        <v>3728288</v>
      </c>
      <c r="L101" s="74">
        <v>0</v>
      </c>
      <c r="M101" s="74">
        <v>7557084</v>
      </c>
      <c r="N101" s="74">
        <v>508514</v>
      </c>
      <c r="O101" s="74">
        <v>11793886</v>
      </c>
      <c r="P101" s="74"/>
      <c r="Q101" s="74">
        <v>-4723526</v>
      </c>
      <c r="R101" s="74"/>
      <c r="S101" s="74">
        <v>335766</v>
      </c>
      <c r="T101" s="74"/>
      <c r="U101" s="74">
        <v>-4387760</v>
      </c>
    </row>
    <row r="102" spans="1:21" ht="14.5" x14ac:dyDescent="0.25">
      <c r="A102" s="68">
        <v>206</v>
      </c>
      <c r="B102" s="69" t="s">
        <v>112</v>
      </c>
      <c r="C102" s="73">
        <v>2.5415130047314908E-3</v>
      </c>
      <c r="D102" s="61">
        <v>923623</v>
      </c>
      <c r="E102" s="74">
        <v>0</v>
      </c>
      <c r="F102" s="74">
        <v>0</v>
      </c>
      <c r="G102" s="74">
        <v>0</v>
      </c>
      <c r="H102" s="74">
        <v>0</v>
      </c>
      <c r="I102" s="74">
        <v>0</v>
      </c>
      <c r="J102" s="74"/>
      <c r="K102" s="74">
        <v>421798</v>
      </c>
      <c r="L102" s="74">
        <v>0</v>
      </c>
      <c r="M102" s="74">
        <v>854968</v>
      </c>
      <c r="N102" s="74">
        <v>1621641</v>
      </c>
      <c r="O102" s="74">
        <v>2898407</v>
      </c>
      <c r="P102" s="74"/>
      <c r="Q102" s="74">
        <v>-534394</v>
      </c>
      <c r="R102" s="74"/>
      <c r="S102" s="74">
        <v>-623724</v>
      </c>
      <c r="T102" s="74"/>
      <c r="U102" s="74">
        <v>-1158118</v>
      </c>
    </row>
    <row r="103" spans="1:21" ht="14.5" x14ac:dyDescent="0.25">
      <c r="A103" s="68">
        <v>207</v>
      </c>
      <c r="B103" s="69" t="s">
        <v>113</v>
      </c>
      <c r="C103" s="73">
        <v>0</v>
      </c>
      <c r="D103" s="61">
        <v>0</v>
      </c>
      <c r="E103" s="74">
        <v>0</v>
      </c>
      <c r="F103" s="74">
        <v>0</v>
      </c>
      <c r="G103" s="74">
        <v>0</v>
      </c>
      <c r="H103" s="74">
        <v>0</v>
      </c>
      <c r="I103" s="74">
        <v>0</v>
      </c>
      <c r="J103" s="74"/>
      <c r="K103" s="74">
        <v>0</v>
      </c>
      <c r="L103" s="74">
        <v>0</v>
      </c>
      <c r="M103" s="74">
        <v>0</v>
      </c>
      <c r="N103" s="74">
        <v>0</v>
      </c>
      <c r="O103" s="74">
        <v>0</v>
      </c>
      <c r="P103" s="74"/>
      <c r="Q103" s="74">
        <v>0</v>
      </c>
      <c r="R103" s="74"/>
      <c r="S103" s="74">
        <v>0</v>
      </c>
      <c r="T103" s="74"/>
      <c r="U103" s="74">
        <v>0</v>
      </c>
    </row>
    <row r="104" spans="1:21" ht="14.5" x14ac:dyDescent="0.25">
      <c r="A104" s="68">
        <v>208</v>
      </c>
      <c r="B104" s="69" t="s">
        <v>114</v>
      </c>
      <c r="C104" s="73">
        <v>8.1869479242141316E-2</v>
      </c>
      <c r="D104" s="61">
        <v>29752653</v>
      </c>
      <c r="E104" s="74">
        <v>0</v>
      </c>
      <c r="F104" s="74">
        <v>0</v>
      </c>
      <c r="G104" s="74">
        <v>0</v>
      </c>
      <c r="H104" s="74">
        <v>5433841</v>
      </c>
      <c r="I104" s="74">
        <v>5433841</v>
      </c>
      <c r="J104" s="74"/>
      <c r="K104" s="74">
        <v>13587343</v>
      </c>
      <c r="L104" s="74">
        <v>0</v>
      </c>
      <c r="M104" s="74">
        <v>27540975</v>
      </c>
      <c r="N104" s="74">
        <v>0</v>
      </c>
      <c r="O104" s="74">
        <v>41128318</v>
      </c>
      <c r="P104" s="74"/>
      <c r="Q104" s="74">
        <v>-17214378</v>
      </c>
      <c r="R104" s="74"/>
      <c r="S104" s="74">
        <v>2301808</v>
      </c>
      <c r="T104" s="74"/>
      <c r="U104" s="74">
        <v>-14912570</v>
      </c>
    </row>
    <row r="105" spans="1:21" ht="14.5" x14ac:dyDescent="0.25">
      <c r="A105" s="68">
        <v>209</v>
      </c>
      <c r="B105" s="69" t="s">
        <v>115</v>
      </c>
      <c r="C105" s="73">
        <v>0</v>
      </c>
      <c r="D105" s="61">
        <v>0</v>
      </c>
      <c r="E105" s="74">
        <v>0</v>
      </c>
      <c r="F105" s="74">
        <v>0</v>
      </c>
      <c r="G105" s="74">
        <v>0</v>
      </c>
      <c r="H105" s="74">
        <v>0</v>
      </c>
      <c r="I105" s="74">
        <v>0</v>
      </c>
      <c r="J105" s="74"/>
      <c r="K105" s="74">
        <v>0</v>
      </c>
      <c r="L105" s="74">
        <v>0</v>
      </c>
      <c r="M105" s="74">
        <v>0</v>
      </c>
      <c r="N105" s="74">
        <v>0</v>
      </c>
      <c r="O105" s="74">
        <v>0</v>
      </c>
      <c r="P105" s="74"/>
      <c r="Q105" s="74">
        <v>0</v>
      </c>
      <c r="R105" s="74"/>
      <c r="S105" s="74">
        <v>0</v>
      </c>
      <c r="T105" s="74"/>
      <c r="U105" s="74">
        <v>0</v>
      </c>
    </row>
    <row r="106" spans="1:21" ht="14.5" x14ac:dyDescent="0.25">
      <c r="A106" s="68">
        <v>211</v>
      </c>
      <c r="B106" s="69" t="s">
        <v>116</v>
      </c>
      <c r="C106" s="73">
        <v>6.5844491255604345E-3</v>
      </c>
      <c r="D106" s="61">
        <v>2392891</v>
      </c>
      <c r="E106" s="74">
        <v>0</v>
      </c>
      <c r="F106" s="74">
        <v>0</v>
      </c>
      <c r="G106" s="74">
        <v>0</v>
      </c>
      <c r="H106" s="74">
        <v>223586</v>
      </c>
      <c r="I106" s="74">
        <v>223586</v>
      </c>
      <c r="J106" s="74"/>
      <c r="K106" s="74">
        <v>1092778</v>
      </c>
      <c r="L106" s="74">
        <v>0</v>
      </c>
      <c r="M106" s="74">
        <v>2215015</v>
      </c>
      <c r="N106" s="74">
        <v>85679</v>
      </c>
      <c r="O106" s="74">
        <v>3393472</v>
      </c>
      <c r="P106" s="74"/>
      <c r="Q106" s="74">
        <v>-1384486</v>
      </c>
      <c r="R106" s="74"/>
      <c r="S106" s="74">
        <v>83520</v>
      </c>
      <c r="T106" s="74"/>
      <c r="U106" s="74">
        <v>-1300966</v>
      </c>
    </row>
    <row r="107" spans="1:21" ht="14.5" x14ac:dyDescent="0.25">
      <c r="A107" s="68">
        <v>212</v>
      </c>
      <c r="B107" s="69" t="s">
        <v>117</v>
      </c>
      <c r="C107" s="73">
        <v>6.218024981164509E-3</v>
      </c>
      <c r="D107" s="61">
        <v>2259731</v>
      </c>
      <c r="E107" s="74">
        <v>0</v>
      </c>
      <c r="F107" s="74">
        <v>0</v>
      </c>
      <c r="G107" s="74">
        <v>0</v>
      </c>
      <c r="H107" s="74">
        <v>48673</v>
      </c>
      <c r="I107" s="74">
        <v>48673</v>
      </c>
      <c r="J107" s="74"/>
      <c r="K107" s="74">
        <v>1031965</v>
      </c>
      <c r="L107" s="74">
        <v>0</v>
      </c>
      <c r="M107" s="74">
        <v>2091750</v>
      </c>
      <c r="N107" s="74">
        <v>474224</v>
      </c>
      <c r="O107" s="74">
        <v>3597939</v>
      </c>
      <c r="P107" s="74"/>
      <c r="Q107" s="74">
        <v>-1307440</v>
      </c>
      <c r="R107" s="74"/>
      <c r="S107" s="74">
        <v>-121907</v>
      </c>
      <c r="T107" s="74"/>
      <c r="U107" s="74">
        <v>-1429347</v>
      </c>
    </row>
    <row r="108" spans="1:21" ht="14.5" x14ac:dyDescent="0.25">
      <c r="A108" s="68">
        <v>213</v>
      </c>
      <c r="B108" s="69" t="s">
        <v>118</v>
      </c>
      <c r="C108" s="73">
        <v>8.4932724876396644E-3</v>
      </c>
      <c r="D108" s="61">
        <v>3086589</v>
      </c>
      <c r="E108" s="74">
        <v>0</v>
      </c>
      <c r="F108" s="74">
        <v>0</v>
      </c>
      <c r="G108" s="74">
        <v>0</v>
      </c>
      <c r="H108" s="74">
        <v>186416</v>
      </c>
      <c r="I108" s="74">
        <v>186416</v>
      </c>
      <c r="J108" s="74"/>
      <c r="K108" s="74">
        <v>1409573</v>
      </c>
      <c r="L108" s="74">
        <v>0</v>
      </c>
      <c r="M108" s="74">
        <v>2857145</v>
      </c>
      <c r="N108" s="74">
        <v>142036</v>
      </c>
      <c r="O108" s="74">
        <v>4408754</v>
      </c>
      <c r="P108" s="74"/>
      <c r="Q108" s="74">
        <v>-1785848</v>
      </c>
      <c r="R108" s="74"/>
      <c r="S108" s="74">
        <v>17999</v>
      </c>
      <c r="T108" s="74"/>
      <c r="U108" s="74">
        <v>-1767849</v>
      </c>
    </row>
    <row r="109" spans="1:21" ht="14.5" x14ac:dyDescent="0.25">
      <c r="A109" s="68">
        <v>214</v>
      </c>
      <c r="B109" s="69" t="s">
        <v>119</v>
      </c>
      <c r="C109" s="73">
        <v>8.2479986102956763E-3</v>
      </c>
      <c r="D109" s="61">
        <v>2997453</v>
      </c>
      <c r="E109" s="74">
        <v>0</v>
      </c>
      <c r="F109" s="74">
        <v>0</v>
      </c>
      <c r="G109" s="74">
        <v>0</v>
      </c>
      <c r="H109" s="74">
        <v>129729</v>
      </c>
      <c r="I109" s="74">
        <v>129729</v>
      </c>
      <c r="J109" s="74"/>
      <c r="K109" s="74">
        <v>1368866</v>
      </c>
      <c r="L109" s="74">
        <v>0</v>
      </c>
      <c r="M109" s="74">
        <v>2774635</v>
      </c>
      <c r="N109" s="74">
        <v>536069</v>
      </c>
      <c r="O109" s="74">
        <v>4679570</v>
      </c>
      <c r="P109" s="74"/>
      <c r="Q109" s="74">
        <v>-1734275</v>
      </c>
      <c r="R109" s="74"/>
      <c r="S109" s="74">
        <v>-15433</v>
      </c>
      <c r="T109" s="74"/>
      <c r="U109" s="74">
        <v>-1749708</v>
      </c>
    </row>
    <row r="110" spans="1:21" ht="14.5" x14ac:dyDescent="0.25">
      <c r="A110" s="68">
        <v>215</v>
      </c>
      <c r="B110" s="69" t="s">
        <v>120</v>
      </c>
      <c r="C110" s="73">
        <v>6.7673341880265256E-3</v>
      </c>
      <c r="D110" s="61">
        <v>2459358</v>
      </c>
      <c r="E110" s="74">
        <v>0</v>
      </c>
      <c r="F110" s="74">
        <v>0</v>
      </c>
      <c r="G110" s="74">
        <v>0</v>
      </c>
      <c r="H110" s="74">
        <v>90537</v>
      </c>
      <c r="I110" s="74">
        <v>90537</v>
      </c>
      <c r="J110" s="74"/>
      <c r="K110" s="74">
        <v>1123130</v>
      </c>
      <c r="L110" s="74">
        <v>0</v>
      </c>
      <c r="M110" s="74">
        <v>2276538</v>
      </c>
      <c r="N110" s="74">
        <v>725455</v>
      </c>
      <c r="O110" s="74">
        <v>4125123</v>
      </c>
      <c r="P110" s="74"/>
      <c r="Q110" s="74">
        <v>-1422940</v>
      </c>
      <c r="R110" s="74"/>
      <c r="S110" s="74">
        <v>-68454</v>
      </c>
      <c r="T110" s="74"/>
      <c r="U110" s="74">
        <v>-1491394</v>
      </c>
    </row>
    <row r="111" spans="1:21" ht="14.5" x14ac:dyDescent="0.25">
      <c r="A111" s="68">
        <v>216</v>
      </c>
      <c r="B111" s="69" t="s">
        <v>121</v>
      </c>
      <c r="C111" s="73">
        <v>3.6396334021135512E-2</v>
      </c>
      <c r="D111" s="61">
        <v>13227004</v>
      </c>
      <c r="E111" s="74">
        <v>0</v>
      </c>
      <c r="F111" s="74">
        <v>0</v>
      </c>
      <c r="G111" s="74">
        <v>0</v>
      </c>
      <c r="H111" s="74">
        <v>1579435</v>
      </c>
      <c r="I111" s="74">
        <v>1579435</v>
      </c>
      <c r="J111" s="74"/>
      <c r="K111" s="74">
        <v>6040462</v>
      </c>
      <c r="L111" s="74">
        <v>0</v>
      </c>
      <c r="M111" s="74">
        <v>12243763</v>
      </c>
      <c r="N111" s="74">
        <v>166023</v>
      </c>
      <c r="O111" s="74">
        <v>18450248</v>
      </c>
      <c r="P111" s="74"/>
      <c r="Q111" s="74">
        <v>-7652916</v>
      </c>
      <c r="R111" s="74"/>
      <c r="S111" s="74">
        <v>805484</v>
      </c>
      <c r="T111" s="74"/>
      <c r="U111" s="74">
        <v>-6847432</v>
      </c>
    </row>
    <row r="112" spans="1:21" ht="14.5" x14ac:dyDescent="0.25">
      <c r="A112" s="68">
        <v>217</v>
      </c>
      <c r="B112" s="69" t="s">
        <v>122</v>
      </c>
      <c r="C112" s="73">
        <v>1.4520978633776799E-2</v>
      </c>
      <c r="D112" s="61">
        <v>5277152</v>
      </c>
      <c r="E112" s="74">
        <v>0</v>
      </c>
      <c r="F112" s="74">
        <v>0</v>
      </c>
      <c r="G112" s="74">
        <v>0</v>
      </c>
      <c r="H112" s="74">
        <v>833020</v>
      </c>
      <c r="I112" s="74">
        <v>833020</v>
      </c>
      <c r="J112" s="74"/>
      <c r="K112" s="74">
        <v>2409952</v>
      </c>
      <c r="L112" s="74">
        <v>0</v>
      </c>
      <c r="M112" s="74">
        <v>4884872</v>
      </c>
      <c r="N112" s="74">
        <v>720205</v>
      </c>
      <c r="O112" s="74">
        <v>8015029</v>
      </c>
      <c r="P112" s="74"/>
      <c r="Q112" s="74">
        <v>-3053270</v>
      </c>
      <c r="R112" s="74"/>
      <c r="S112" s="74">
        <v>108495</v>
      </c>
      <c r="T112" s="74"/>
      <c r="U112" s="74">
        <v>-2944775</v>
      </c>
    </row>
    <row r="113" spans="1:21" ht="14.5" x14ac:dyDescent="0.25">
      <c r="A113" s="68">
        <v>218</v>
      </c>
      <c r="B113" s="69" t="s">
        <v>123</v>
      </c>
      <c r="C113" s="73">
        <v>1.5433997265460902E-3</v>
      </c>
      <c r="D113" s="61">
        <v>560892</v>
      </c>
      <c r="E113" s="74">
        <v>0</v>
      </c>
      <c r="F113" s="74">
        <v>0</v>
      </c>
      <c r="G113" s="74">
        <v>0</v>
      </c>
      <c r="H113" s="74">
        <v>43812</v>
      </c>
      <c r="I113" s="74">
        <v>43812</v>
      </c>
      <c r="J113" s="74"/>
      <c r="K113" s="74">
        <v>256148</v>
      </c>
      <c r="L113" s="74">
        <v>0</v>
      </c>
      <c r="M113" s="74">
        <v>519201</v>
      </c>
      <c r="N113" s="74">
        <v>45338</v>
      </c>
      <c r="O113" s="74">
        <v>820687</v>
      </c>
      <c r="P113" s="74"/>
      <c r="Q113" s="74">
        <v>-324525</v>
      </c>
      <c r="R113" s="74"/>
      <c r="S113" s="74">
        <v>-17859</v>
      </c>
      <c r="T113" s="74"/>
      <c r="U113" s="74">
        <v>-342384</v>
      </c>
    </row>
    <row r="114" spans="1:21" ht="14.5" x14ac:dyDescent="0.25">
      <c r="A114" s="68">
        <v>219</v>
      </c>
      <c r="B114" s="69" t="s">
        <v>124</v>
      </c>
      <c r="C114" s="73">
        <v>0</v>
      </c>
      <c r="D114" s="61">
        <v>0</v>
      </c>
      <c r="E114" s="74">
        <v>0</v>
      </c>
      <c r="F114" s="74">
        <v>0</v>
      </c>
      <c r="G114" s="74">
        <v>0</v>
      </c>
      <c r="H114" s="74">
        <v>0</v>
      </c>
      <c r="I114" s="74">
        <v>0</v>
      </c>
      <c r="J114" s="74"/>
      <c r="K114" s="74">
        <v>0</v>
      </c>
      <c r="L114" s="74">
        <v>0</v>
      </c>
      <c r="M114" s="74">
        <v>0</v>
      </c>
      <c r="N114" s="74">
        <v>0</v>
      </c>
      <c r="O114" s="74">
        <v>0</v>
      </c>
      <c r="P114" s="74"/>
      <c r="Q114" s="74">
        <v>0</v>
      </c>
      <c r="R114" s="74"/>
      <c r="S114" s="74">
        <v>0</v>
      </c>
      <c r="T114" s="74"/>
      <c r="U114" s="74">
        <v>0</v>
      </c>
    </row>
    <row r="115" spans="1:21" ht="14.5" x14ac:dyDescent="0.25">
      <c r="A115" s="68">
        <v>220</v>
      </c>
      <c r="B115" s="69" t="s">
        <v>125</v>
      </c>
      <c r="C115" s="73">
        <v>0</v>
      </c>
      <c r="D115" s="61">
        <v>0</v>
      </c>
      <c r="E115" s="74">
        <v>0</v>
      </c>
      <c r="F115" s="74">
        <v>0</v>
      </c>
      <c r="G115" s="74">
        <v>0</v>
      </c>
      <c r="H115" s="74">
        <v>0</v>
      </c>
      <c r="I115" s="74">
        <v>0</v>
      </c>
      <c r="J115" s="74"/>
      <c r="K115" s="74">
        <v>0</v>
      </c>
      <c r="L115" s="74">
        <v>0</v>
      </c>
      <c r="M115" s="74">
        <v>0</v>
      </c>
      <c r="N115" s="74">
        <v>0</v>
      </c>
      <c r="O115" s="74">
        <v>0</v>
      </c>
      <c r="P115" s="74"/>
      <c r="Q115" s="74">
        <v>0</v>
      </c>
      <c r="R115" s="74"/>
      <c r="S115" s="74">
        <v>0</v>
      </c>
      <c r="T115" s="74"/>
      <c r="U115" s="74">
        <v>0</v>
      </c>
    </row>
    <row r="116" spans="1:21" ht="14.5" x14ac:dyDescent="0.25">
      <c r="A116" s="68">
        <v>221</v>
      </c>
      <c r="B116" s="69" t="s">
        <v>126</v>
      </c>
      <c r="C116" s="73">
        <v>2.5187019000131646E-2</v>
      </c>
      <c r="D116" s="61">
        <v>9153359</v>
      </c>
      <c r="E116" s="74">
        <v>0</v>
      </c>
      <c r="F116" s="74">
        <v>0</v>
      </c>
      <c r="G116" s="74">
        <v>0</v>
      </c>
      <c r="H116" s="74">
        <v>287720</v>
      </c>
      <c r="I116" s="74">
        <v>287720</v>
      </c>
      <c r="J116" s="74"/>
      <c r="K116" s="74">
        <v>4180125</v>
      </c>
      <c r="L116" s="74">
        <v>0</v>
      </c>
      <c r="M116" s="74">
        <v>8472939</v>
      </c>
      <c r="N116" s="74">
        <v>180078</v>
      </c>
      <c r="O116" s="74">
        <v>12833142</v>
      </c>
      <c r="P116" s="74"/>
      <c r="Q116" s="74">
        <v>-5295978</v>
      </c>
      <c r="R116" s="74"/>
      <c r="S116" s="74">
        <v>200729</v>
      </c>
      <c r="T116" s="74"/>
      <c r="U116" s="74">
        <v>-5095249</v>
      </c>
    </row>
    <row r="117" spans="1:21" ht="14.5" x14ac:dyDescent="0.25">
      <c r="A117" s="68">
        <v>222</v>
      </c>
      <c r="B117" s="69" t="s">
        <v>127</v>
      </c>
      <c r="C117" s="73">
        <v>1.7701612887015034E-3</v>
      </c>
      <c r="D117" s="61">
        <v>643306</v>
      </c>
      <c r="E117" s="74">
        <v>0</v>
      </c>
      <c r="F117" s="74">
        <v>0</v>
      </c>
      <c r="G117" s="74">
        <v>0</v>
      </c>
      <c r="H117" s="74">
        <v>38845</v>
      </c>
      <c r="I117" s="74">
        <v>38845</v>
      </c>
      <c r="J117" s="74"/>
      <c r="K117" s="74">
        <v>293782</v>
      </c>
      <c r="L117" s="74">
        <v>0</v>
      </c>
      <c r="M117" s="74">
        <v>595484</v>
      </c>
      <c r="N117" s="74">
        <v>134299</v>
      </c>
      <c r="O117" s="74">
        <v>1023565</v>
      </c>
      <c r="P117" s="74"/>
      <c r="Q117" s="74">
        <v>-372205</v>
      </c>
      <c r="R117" s="74"/>
      <c r="S117" s="74">
        <v>-6959</v>
      </c>
      <c r="T117" s="74"/>
      <c r="U117" s="74">
        <v>-379164</v>
      </c>
    </row>
    <row r="118" spans="1:21" ht="14.5" x14ac:dyDescent="0.25">
      <c r="A118" s="68">
        <v>223</v>
      </c>
      <c r="B118" s="69" t="s">
        <v>128</v>
      </c>
      <c r="C118" s="73">
        <v>2.8193013478110198E-3</v>
      </c>
      <c r="D118" s="61">
        <v>1024576</v>
      </c>
      <c r="E118" s="74">
        <v>0</v>
      </c>
      <c r="F118" s="74">
        <v>0</v>
      </c>
      <c r="G118" s="74">
        <v>0</v>
      </c>
      <c r="H118" s="74">
        <v>550455</v>
      </c>
      <c r="I118" s="74">
        <v>550455</v>
      </c>
      <c r="J118" s="74"/>
      <c r="K118" s="74">
        <v>467901</v>
      </c>
      <c r="L118" s="74">
        <v>0</v>
      </c>
      <c r="M118" s="74">
        <v>948416</v>
      </c>
      <c r="N118" s="74">
        <v>4036</v>
      </c>
      <c r="O118" s="74">
        <v>1420353</v>
      </c>
      <c r="P118" s="74"/>
      <c r="Q118" s="74">
        <v>-592804</v>
      </c>
      <c r="R118" s="74"/>
      <c r="S118" s="74">
        <v>153276</v>
      </c>
      <c r="T118" s="74"/>
      <c r="U118" s="74">
        <v>-439528</v>
      </c>
    </row>
    <row r="119" spans="1:21" ht="14.5" x14ac:dyDescent="0.25">
      <c r="A119" s="68">
        <v>226</v>
      </c>
      <c r="B119" s="69" t="s">
        <v>129</v>
      </c>
      <c r="C119" s="73">
        <v>1.1765221618121824E-4</v>
      </c>
      <c r="D119" s="61">
        <v>42756</v>
      </c>
      <c r="E119" s="74">
        <v>0</v>
      </c>
      <c r="F119" s="74">
        <v>0</v>
      </c>
      <c r="G119" s="74">
        <v>0</v>
      </c>
      <c r="H119" s="74">
        <v>9225</v>
      </c>
      <c r="I119" s="74">
        <v>9225</v>
      </c>
      <c r="J119" s="74"/>
      <c r="K119" s="74">
        <v>19526</v>
      </c>
      <c r="L119" s="74">
        <v>0</v>
      </c>
      <c r="M119" s="74">
        <v>39578</v>
      </c>
      <c r="N119" s="74">
        <v>17755</v>
      </c>
      <c r="O119" s="74">
        <v>76859</v>
      </c>
      <c r="P119" s="74"/>
      <c r="Q119" s="74">
        <v>-24738</v>
      </c>
      <c r="R119" s="74"/>
      <c r="S119" s="74">
        <v>2983</v>
      </c>
      <c r="T119" s="74"/>
      <c r="U119" s="74">
        <v>-21755</v>
      </c>
    </row>
    <row r="120" spans="1:21" ht="14.5" x14ac:dyDescent="0.25">
      <c r="A120" s="68">
        <v>229</v>
      </c>
      <c r="B120" s="69" t="s">
        <v>130</v>
      </c>
      <c r="C120" s="73">
        <v>9.2827013348044038E-3</v>
      </c>
      <c r="D120" s="61">
        <v>3373480</v>
      </c>
      <c r="E120" s="74">
        <v>0</v>
      </c>
      <c r="F120" s="74">
        <v>0</v>
      </c>
      <c r="G120" s="74">
        <v>0</v>
      </c>
      <c r="H120" s="74">
        <v>19524</v>
      </c>
      <c r="I120" s="74">
        <v>19524</v>
      </c>
      <c r="J120" s="74"/>
      <c r="K120" s="74">
        <v>1540589</v>
      </c>
      <c r="L120" s="74">
        <v>0</v>
      </c>
      <c r="M120" s="74">
        <v>3122710</v>
      </c>
      <c r="N120" s="74">
        <v>289757</v>
      </c>
      <c r="O120" s="74">
        <v>4953056</v>
      </c>
      <c r="P120" s="74"/>
      <c r="Q120" s="74">
        <v>-1951838</v>
      </c>
      <c r="R120" s="74"/>
      <c r="S120" s="74">
        <v>-197136</v>
      </c>
      <c r="T120" s="74"/>
      <c r="U120" s="74">
        <v>-2148974</v>
      </c>
    </row>
    <row r="121" spans="1:21" ht="14.5" x14ac:dyDescent="0.25">
      <c r="A121" s="68">
        <v>230</v>
      </c>
      <c r="B121" s="69" t="s">
        <v>131</v>
      </c>
      <c r="C121" s="73">
        <v>0</v>
      </c>
      <c r="D121" s="61">
        <v>0</v>
      </c>
      <c r="E121" s="74">
        <v>0</v>
      </c>
      <c r="F121" s="74">
        <v>0</v>
      </c>
      <c r="G121" s="74">
        <v>0</v>
      </c>
      <c r="H121" s="74">
        <v>0</v>
      </c>
      <c r="I121" s="74">
        <v>0</v>
      </c>
      <c r="J121" s="74"/>
      <c r="K121" s="74">
        <v>0</v>
      </c>
      <c r="L121" s="74">
        <v>0</v>
      </c>
      <c r="M121" s="74">
        <v>0</v>
      </c>
      <c r="N121" s="74">
        <v>0</v>
      </c>
      <c r="O121" s="74">
        <v>0</v>
      </c>
      <c r="P121" s="74"/>
      <c r="Q121" s="74">
        <v>0</v>
      </c>
      <c r="R121" s="74"/>
      <c r="S121" s="74">
        <v>0</v>
      </c>
      <c r="T121" s="74"/>
      <c r="U121" s="74">
        <v>0</v>
      </c>
    </row>
    <row r="122" spans="1:21" ht="14.5" x14ac:dyDescent="0.25">
      <c r="A122" s="68">
        <v>231</v>
      </c>
      <c r="B122" s="69" t="s">
        <v>132</v>
      </c>
      <c r="C122" s="73">
        <v>0</v>
      </c>
      <c r="D122" s="61">
        <v>0</v>
      </c>
      <c r="E122" s="74">
        <v>0</v>
      </c>
      <c r="F122" s="74">
        <v>0</v>
      </c>
      <c r="G122" s="74">
        <v>0</v>
      </c>
      <c r="H122" s="74">
        <v>0</v>
      </c>
      <c r="I122" s="74">
        <v>0</v>
      </c>
      <c r="J122" s="74"/>
      <c r="K122" s="74">
        <v>0</v>
      </c>
      <c r="L122" s="74">
        <v>0</v>
      </c>
      <c r="M122" s="74">
        <v>0</v>
      </c>
      <c r="N122" s="74">
        <v>0</v>
      </c>
      <c r="O122" s="74">
        <v>0</v>
      </c>
      <c r="P122" s="74"/>
      <c r="Q122" s="74">
        <v>0</v>
      </c>
      <c r="R122" s="74"/>
      <c r="S122" s="74">
        <v>0</v>
      </c>
      <c r="T122" s="74"/>
      <c r="U122" s="74">
        <v>0</v>
      </c>
    </row>
    <row r="123" spans="1:21" ht="14.5" x14ac:dyDescent="0.25">
      <c r="A123" s="68">
        <v>232</v>
      </c>
      <c r="B123" s="69" t="s">
        <v>133</v>
      </c>
      <c r="C123" s="73">
        <v>0</v>
      </c>
      <c r="D123" s="61">
        <v>0</v>
      </c>
      <c r="E123" s="74">
        <v>0</v>
      </c>
      <c r="F123" s="74">
        <v>0</v>
      </c>
      <c r="G123" s="74">
        <v>0</v>
      </c>
      <c r="H123" s="74">
        <v>0</v>
      </c>
      <c r="I123" s="74">
        <v>0</v>
      </c>
      <c r="J123" s="74"/>
      <c r="K123" s="74">
        <v>0</v>
      </c>
      <c r="L123" s="74">
        <v>0</v>
      </c>
      <c r="M123" s="74">
        <v>0</v>
      </c>
      <c r="N123" s="74">
        <v>0</v>
      </c>
      <c r="O123" s="74">
        <v>0</v>
      </c>
      <c r="P123" s="74"/>
      <c r="Q123" s="74">
        <v>0</v>
      </c>
      <c r="R123" s="74"/>
      <c r="S123" s="74">
        <v>0</v>
      </c>
      <c r="T123" s="74"/>
      <c r="U123" s="74">
        <v>0</v>
      </c>
    </row>
    <row r="124" spans="1:21" ht="14.5" x14ac:dyDescent="0.25">
      <c r="A124" s="68">
        <v>233</v>
      </c>
      <c r="B124" s="69" t="s">
        <v>134</v>
      </c>
      <c r="C124" s="73">
        <v>7.0131775347895151E-5</v>
      </c>
      <c r="D124" s="61">
        <v>25485</v>
      </c>
      <c r="E124" s="74">
        <v>0</v>
      </c>
      <c r="F124" s="74">
        <v>0</v>
      </c>
      <c r="G124" s="74">
        <v>0</v>
      </c>
      <c r="H124" s="74">
        <v>1770</v>
      </c>
      <c r="I124" s="74">
        <v>1770</v>
      </c>
      <c r="J124" s="74"/>
      <c r="K124" s="74">
        <v>11639</v>
      </c>
      <c r="L124" s="74">
        <v>0</v>
      </c>
      <c r="M124" s="74">
        <v>23592</v>
      </c>
      <c r="N124" s="74">
        <v>22565</v>
      </c>
      <c r="O124" s="74">
        <v>57796</v>
      </c>
      <c r="P124" s="74"/>
      <c r="Q124" s="74">
        <v>-14746</v>
      </c>
      <c r="R124" s="74"/>
      <c r="S124" s="74">
        <v>-5037</v>
      </c>
      <c r="T124" s="74"/>
      <c r="U124" s="74">
        <v>-19783</v>
      </c>
    </row>
    <row r="125" spans="1:21" ht="14.5" x14ac:dyDescent="0.25">
      <c r="A125" s="68">
        <v>234</v>
      </c>
      <c r="B125" s="69" t="s">
        <v>135</v>
      </c>
      <c r="C125" s="73">
        <v>8.9831272635295539E-4</v>
      </c>
      <c r="D125" s="61">
        <v>326458</v>
      </c>
      <c r="E125" s="74">
        <v>0</v>
      </c>
      <c r="F125" s="74">
        <v>0</v>
      </c>
      <c r="G125" s="74">
        <v>0</v>
      </c>
      <c r="H125" s="74">
        <v>96267</v>
      </c>
      <c r="I125" s="74">
        <v>96267</v>
      </c>
      <c r="J125" s="74"/>
      <c r="K125" s="74">
        <v>149087</v>
      </c>
      <c r="L125" s="74">
        <v>0</v>
      </c>
      <c r="M125" s="74">
        <v>302193</v>
      </c>
      <c r="N125" s="74">
        <v>8852</v>
      </c>
      <c r="O125" s="74">
        <v>460132</v>
      </c>
      <c r="P125" s="74"/>
      <c r="Q125" s="74">
        <v>-188885</v>
      </c>
      <c r="R125" s="74"/>
      <c r="S125" s="74">
        <v>20445</v>
      </c>
      <c r="T125" s="74"/>
      <c r="U125" s="74">
        <v>-168440</v>
      </c>
    </row>
    <row r="126" spans="1:21" ht="14.5" x14ac:dyDescent="0.25">
      <c r="A126" s="68">
        <v>236</v>
      </c>
      <c r="B126" s="69" t="s">
        <v>136</v>
      </c>
      <c r="C126" s="73">
        <v>6.99334549287315E-2</v>
      </c>
      <c r="D126" s="61">
        <v>25414914</v>
      </c>
      <c r="E126" s="74">
        <v>0</v>
      </c>
      <c r="F126" s="74">
        <v>0</v>
      </c>
      <c r="G126" s="74">
        <v>0</v>
      </c>
      <c r="H126" s="74">
        <v>3049940</v>
      </c>
      <c r="I126" s="74">
        <v>3049940</v>
      </c>
      <c r="J126" s="74"/>
      <c r="K126" s="74">
        <v>11606399</v>
      </c>
      <c r="L126" s="74">
        <v>0</v>
      </c>
      <c r="M126" s="74">
        <v>23525685</v>
      </c>
      <c r="N126" s="74">
        <v>0</v>
      </c>
      <c r="O126" s="74">
        <v>35132084</v>
      </c>
      <c r="P126" s="74"/>
      <c r="Q126" s="74">
        <v>-14704636</v>
      </c>
      <c r="R126" s="74"/>
      <c r="S126" s="74">
        <v>1518587</v>
      </c>
      <c r="T126" s="74"/>
      <c r="U126" s="74">
        <v>-13186049</v>
      </c>
    </row>
    <row r="127" spans="1:21" ht="14.5" x14ac:dyDescent="0.25">
      <c r="A127" s="68">
        <v>238</v>
      </c>
      <c r="B127" s="69" t="s">
        <v>137</v>
      </c>
      <c r="C127" s="73">
        <v>2.3201709346596716E-3</v>
      </c>
      <c r="D127" s="61">
        <v>843186</v>
      </c>
      <c r="E127" s="74">
        <v>0</v>
      </c>
      <c r="F127" s="74">
        <v>0</v>
      </c>
      <c r="G127" s="74">
        <v>0</v>
      </c>
      <c r="H127" s="74">
        <v>215209</v>
      </c>
      <c r="I127" s="74">
        <v>215209</v>
      </c>
      <c r="J127" s="74"/>
      <c r="K127" s="74">
        <v>385064</v>
      </c>
      <c r="L127" s="74">
        <v>0</v>
      </c>
      <c r="M127" s="74">
        <v>780508</v>
      </c>
      <c r="N127" s="74">
        <v>10687</v>
      </c>
      <c r="O127" s="74">
        <v>1176259</v>
      </c>
      <c r="P127" s="74"/>
      <c r="Q127" s="74">
        <v>-487854</v>
      </c>
      <c r="R127" s="74"/>
      <c r="S127" s="74">
        <v>112288</v>
      </c>
      <c r="T127" s="74"/>
      <c r="U127" s="74">
        <v>-375566</v>
      </c>
    </row>
    <row r="128" spans="1:21" ht="14.5" x14ac:dyDescent="0.25">
      <c r="A128" s="68">
        <v>239</v>
      </c>
      <c r="B128" s="69" t="s">
        <v>138</v>
      </c>
      <c r="C128" s="73">
        <v>3.1380417537381887E-4</v>
      </c>
      <c r="D128" s="61">
        <v>114044</v>
      </c>
      <c r="E128" s="74">
        <v>0</v>
      </c>
      <c r="F128" s="74">
        <v>0</v>
      </c>
      <c r="G128" s="74">
        <v>0</v>
      </c>
      <c r="H128" s="74">
        <v>27345</v>
      </c>
      <c r="I128" s="74">
        <v>27345</v>
      </c>
      <c r="J128" s="74"/>
      <c r="K128" s="74">
        <v>52080</v>
      </c>
      <c r="L128" s="74">
        <v>0</v>
      </c>
      <c r="M128" s="74">
        <v>105564</v>
      </c>
      <c r="N128" s="74">
        <v>49758</v>
      </c>
      <c r="O128" s="74">
        <v>207402</v>
      </c>
      <c r="P128" s="74"/>
      <c r="Q128" s="74">
        <v>-65982</v>
      </c>
      <c r="R128" s="74"/>
      <c r="S128" s="74">
        <v>1792</v>
      </c>
      <c r="T128" s="74"/>
      <c r="U128" s="74">
        <v>-64190</v>
      </c>
    </row>
    <row r="129" spans="1:21" ht="14.5" x14ac:dyDescent="0.25">
      <c r="A129" s="68">
        <v>241</v>
      </c>
      <c r="B129" s="69" t="s">
        <v>139</v>
      </c>
      <c r="C129" s="73">
        <v>1.1669389944860232E-3</v>
      </c>
      <c r="D129" s="61">
        <v>424082</v>
      </c>
      <c r="E129" s="74">
        <v>0</v>
      </c>
      <c r="F129" s="74">
        <v>0</v>
      </c>
      <c r="G129" s="74">
        <v>0</v>
      </c>
      <c r="H129" s="74">
        <v>63231</v>
      </c>
      <c r="I129" s="74">
        <v>63231</v>
      </c>
      <c r="J129" s="74"/>
      <c r="K129" s="74">
        <v>193669</v>
      </c>
      <c r="L129" s="74">
        <v>0</v>
      </c>
      <c r="M129" s="74">
        <v>392559</v>
      </c>
      <c r="N129" s="74">
        <v>152895</v>
      </c>
      <c r="O129" s="74">
        <v>739123</v>
      </c>
      <c r="P129" s="74"/>
      <c r="Q129" s="74">
        <v>-245367</v>
      </c>
      <c r="R129" s="74"/>
      <c r="S129" s="74">
        <v>15974</v>
      </c>
      <c r="T129" s="74"/>
      <c r="U129" s="74">
        <v>-229393</v>
      </c>
    </row>
    <row r="130" spans="1:21" ht="14.5" x14ac:dyDescent="0.25">
      <c r="A130" s="68">
        <v>242</v>
      </c>
      <c r="B130" s="69" t="s">
        <v>140</v>
      </c>
      <c r="C130" s="73">
        <v>9.8648325374666637E-3</v>
      </c>
      <c r="D130" s="61">
        <v>3585032</v>
      </c>
      <c r="E130" s="74">
        <v>0</v>
      </c>
      <c r="F130" s="74">
        <v>0</v>
      </c>
      <c r="G130" s="74">
        <v>0</v>
      </c>
      <c r="H130" s="74">
        <v>331645</v>
      </c>
      <c r="I130" s="74">
        <v>331645</v>
      </c>
      <c r="J130" s="74"/>
      <c r="K130" s="74">
        <v>1637202</v>
      </c>
      <c r="L130" s="74">
        <v>0</v>
      </c>
      <c r="M130" s="74">
        <v>3318540</v>
      </c>
      <c r="N130" s="74">
        <v>38962</v>
      </c>
      <c r="O130" s="74">
        <v>4994704</v>
      </c>
      <c r="P130" s="74"/>
      <c r="Q130" s="74">
        <v>-2074240</v>
      </c>
      <c r="R130" s="74"/>
      <c r="S130" s="74">
        <v>199145</v>
      </c>
      <c r="T130" s="74"/>
      <c r="U130" s="74">
        <v>-1875095</v>
      </c>
    </row>
    <row r="131" spans="1:21" ht="14.5" x14ac:dyDescent="0.25">
      <c r="A131" s="68">
        <v>245</v>
      </c>
      <c r="B131" s="69" t="s">
        <v>141</v>
      </c>
      <c r="C131" s="73">
        <v>4.801074820062895E-4</v>
      </c>
      <c r="D131" s="61">
        <v>174481</v>
      </c>
      <c r="E131" s="74">
        <v>0</v>
      </c>
      <c r="F131" s="74">
        <v>0</v>
      </c>
      <c r="G131" s="74">
        <v>0</v>
      </c>
      <c r="H131" s="74">
        <v>39567</v>
      </c>
      <c r="I131" s="74">
        <v>39567</v>
      </c>
      <c r="J131" s="74"/>
      <c r="K131" s="74">
        <v>79680</v>
      </c>
      <c r="L131" s="74">
        <v>0</v>
      </c>
      <c r="M131" s="74">
        <v>161509</v>
      </c>
      <c r="N131" s="74">
        <v>48620</v>
      </c>
      <c r="O131" s="74">
        <v>289809</v>
      </c>
      <c r="P131" s="74"/>
      <c r="Q131" s="74">
        <v>-100950</v>
      </c>
      <c r="R131" s="74"/>
      <c r="S131" s="74">
        <v>17978</v>
      </c>
      <c r="T131" s="74"/>
      <c r="U131" s="74">
        <v>-82972</v>
      </c>
    </row>
    <row r="132" spans="1:21" ht="14.5" x14ac:dyDescent="0.25">
      <c r="A132" s="68">
        <v>246</v>
      </c>
      <c r="B132" s="69" t="s">
        <v>142</v>
      </c>
      <c r="C132" s="73">
        <v>0</v>
      </c>
      <c r="D132" s="61">
        <v>0</v>
      </c>
      <c r="E132" s="74">
        <v>0</v>
      </c>
      <c r="F132" s="74">
        <v>0</v>
      </c>
      <c r="G132" s="74">
        <v>0</v>
      </c>
      <c r="H132" s="74">
        <v>0</v>
      </c>
      <c r="I132" s="74">
        <v>0</v>
      </c>
      <c r="J132" s="74"/>
      <c r="K132" s="74">
        <v>0</v>
      </c>
      <c r="L132" s="74">
        <v>0</v>
      </c>
      <c r="M132" s="74">
        <v>0</v>
      </c>
      <c r="N132" s="74">
        <v>59</v>
      </c>
      <c r="O132" s="74">
        <v>59</v>
      </c>
      <c r="P132" s="74"/>
      <c r="Q132" s="74">
        <v>0</v>
      </c>
      <c r="R132" s="74"/>
      <c r="S132" s="74">
        <v>-139</v>
      </c>
      <c r="T132" s="74"/>
      <c r="U132" s="74">
        <v>-139</v>
      </c>
    </row>
    <row r="133" spans="1:21" ht="14.5" x14ac:dyDescent="0.25">
      <c r="A133" s="68">
        <v>247</v>
      </c>
      <c r="B133" s="69" t="s">
        <v>143</v>
      </c>
      <c r="C133" s="73">
        <v>4.519138385474538E-2</v>
      </c>
      <c r="D133" s="61">
        <v>16423258</v>
      </c>
      <c r="E133" s="74">
        <v>0</v>
      </c>
      <c r="F133" s="74">
        <v>0</v>
      </c>
      <c r="G133" s="74">
        <v>0</v>
      </c>
      <c r="H133" s="74">
        <v>4783597</v>
      </c>
      <c r="I133" s="74">
        <v>4783597</v>
      </c>
      <c r="J133" s="74"/>
      <c r="K133" s="74">
        <v>7500119</v>
      </c>
      <c r="L133" s="74">
        <v>0</v>
      </c>
      <c r="M133" s="74">
        <v>15202427</v>
      </c>
      <c r="N133" s="74">
        <v>22479</v>
      </c>
      <c r="O133" s="74">
        <v>22725025</v>
      </c>
      <c r="P133" s="74"/>
      <c r="Q133" s="74">
        <v>-9502217</v>
      </c>
      <c r="R133" s="74"/>
      <c r="S133" s="74">
        <v>1352283</v>
      </c>
      <c r="T133" s="74"/>
      <c r="U133" s="74">
        <v>-8149934</v>
      </c>
    </row>
    <row r="134" spans="1:21" ht="14.5" x14ac:dyDescent="0.25">
      <c r="A134" s="68">
        <v>261</v>
      </c>
      <c r="B134" s="69" t="s">
        <v>144</v>
      </c>
      <c r="C134" s="73">
        <v>2.4861849475116015E-3</v>
      </c>
      <c r="D134" s="61">
        <v>903519</v>
      </c>
      <c r="E134" s="74">
        <v>0</v>
      </c>
      <c r="F134" s="74">
        <v>0</v>
      </c>
      <c r="G134" s="74">
        <v>0</v>
      </c>
      <c r="H134" s="74">
        <v>254412</v>
      </c>
      <c r="I134" s="74">
        <v>254412</v>
      </c>
      <c r="J134" s="74"/>
      <c r="K134" s="74">
        <v>412616</v>
      </c>
      <c r="L134" s="74">
        <v>0</v>
      </c>
      <c r="M134" s="74">
        <v>836355</v>
      </c>
      <c r="N134" s="74">
        <v>226454</v>
      </c>
      <c r="O134" s="74">
        <v>1475425</v>
      </c>
      <c r="P134" s="74"/>
      <c r="Q134" s="74">
        <v>-522760</v>
      </c>
      <c r="R134" s="74"/>
      <c r="S134" s="74">
        <v>40573</v>
      </c>
      <c r="T134" s="74"/>
      <c r="U134" s="74">
        <v>-482187</v>
      </c>
    </row>
    <row r="135" spans="1:21" ht="14.5" x14ac:dyDescent="0.25">
      <c r="A135" s="68">
        <v>262</v>
      </c>
      <c r="B135" s="69" t="s">
        <v>145</v>
      </c>
      <c r="C135" s="73">
        <v>9.3440871540534931E-3</v>
      </c>
      <c r="D135" s="61">
        <v>3395786</v>
      </c>
      <c r="E135" s="74">
        <v>0</v>
      </c>
      <c r="F135" s="74">
        <v>0</v>
      </c>
      <c r="G135" s="74">
        <v>0</v>
      </c>
      <c r="H135" s="74">
        <v>791709</v>
      </c>
      <c r="I135" s="74">
        <v>791709</v>
      </c>
      <c r="J135" s="74"/>
      <c r="K135" s="74">
        <v>1550777</v>
      </c>
      <c r="L135" s="74">
        <v>0</v>
      </c>
      <c r="M135" s="74">
        <v>3143360</v>
      </c>
      <c r="N135" s="74">
        <v>470174</v>
      </c>
      <c r="O135" s="74">
        <v>5164311</v>
      </c>
      <c r="P135" s="74"/>
      <c r="Q135" s="74">
        <v>-1964746</v>
      </c>
      <c r="R135" s="74"/>
      <c r="S135" s="74">
        <v>14622</v>
      </c>
      <c r="T135" s="74"/>
      <c r="U135" s="74">
        <v>-1950124</v>
      </c>
    </row>
    <row r="136" spans="1:21" ht="14.5" x14ac:dyDescent="0.25">
      <c r="A136" s="68">
        <v>263</v>
      </c>
      <c r="B136" s="69" t="s">
        <v>146</v>
      </c>
      <c r="C136" s="73">
        <v>1.8922631582177983E-4</v>
      </c>
      <c r="D136" s="61">
        <v>68769</v>
      </c>
      <c r="E136" s="74">
        <v>0</v>
      </c>
      <c r="F136" s="74">
        <v>0</v>
      </c>
      <c r="G136" s="74">
        <v>0</v>
      </c>
      <c r="H136" s="74">
        <v>13958</v>
      </c>
      <c r="I136" s="74">
        <v>13958</v>
      </c>
      <c r="J136" s="74"/>
      <c r="K136" s="74">
        <v>31405</v>
      </c>
      <c r="L136" s="74">
        <v>0</v>
      </c>
      <c r="M136" s="74">
        <v>63656</v>
      </c>
      <c r="N136" s="74">
        <v>41314</v>
      </c>
      <c r="O136" s="74">
        <v>136375</v>
      </c>
      <c r="P136" s="74"/>
      <c r="Q136" s="74">
        <v>-39788</v>
      </c>
      <c r="R136" s="74"/>
      <c r="S136" s="74">
        <v>-4726</v>
      </c>
      <c r="T136" s="74"/>
      <c r="U136" s="74">
        <v>-44514</v>
      </c>
    </row>
    <row r="137" spans="1:21" ht="14.5" x14ac:dyDescent="0.25">
      <c r="A137" s="68">
        <v>268</v>
      </c>
      <c r="B137" s="69" t="s">
        <v>147</v>
      </c>
      <c r="C137" s="73">
        <v>3.4321772677232778E-3</v>
      </c>
      <c r="D137" s="61">
        <v>1247308</v>
      </c>
      <c r="E137" s="74">
        <v>0</v>
      </c>
      <c r="F137" s="74">
        <v>0</v>
      </c>
      <c r="G137" s="74">
        <v>0</v>
      </c>
      <c r="H137" s="74">
        <v>170337</v>
      </c>
      <c r="I137" s="74">
        <v>170337</v>
      </c>
      <c r="J137" s="74"/>
      <c r="K137" s="74">
        <v>569616</v>
      </c>
      <c r="L137" s="74">
        <v>0</v>
      </c>
      <c r="M137" s="74">
        <v>1154588</v>
      </c>
      <c r="N137" s="74">
        <v>45891</v>
      </c>
      <c r="O137" s="74">
        <v>1770095</v>
      </c>
      <c r="P137" s="74"/>
      <c r="Q137" s="74">
        <v>-721670</v>
      </c>
      <c r="R137" s="74"/>
      <c r="S137" s="74">
        <v>17848</v>
      </c>
      <c r="T137" s="74"/>
      <c r="U137" s="74">
        <v>-703822</v>
      </c>
    </row>
    <row r="138" spans="1:21" ht="14.5" x14ac:dyDescent="0.25">
      <c r="A138" s="68">
        <v>270</v>
      </c>
      <c r="B138" s="69" t="s">
        <v>148</v>
      </c>
      <c r="C138" s="73">
        <v>9.8239774584938755E-4</v>
      </c>
      <c r="D138" s="61">
        <v>357019</v>
      </c>
      <c r="E138" s="74">
        <v>0</v>
      </c>
      <c r="F138" s="74">
        <v>0</v>
      </c>
      <c r="G138" s="74">
        <v>0</v>
      </c>
      <c r="H138" s="74">
        <v>479191</v>
      </c>
      <c r="I138" s="74">
        <v>479191</v>
      </c>
      <c r="J138" s="74"/>
      <c r="K138" s="74">
        <v>163042</v>
      </c>
      <c r="L138" s="74">
        <v>0</v>
      </c>
      <c r="M138" s="74">
        <v>330480</v>
      </c>
      <c r="N138" s="74">
        <v>66771</v>
      </c>
      <c r="O138" s="74">
        <v>560293</v>
      </c>
      <c r="P138" s="74"/>
      <c r="Q138" s="74">
        <v>-206565</v>
      </c>
      <c r="R138" s="74"/>
      <c r="S138" s="74">
        <v>258255</v>
      </c>
      <c r="T138" s="74"/>
      <c r="U138" s="74">
        <v>51690</v>
      </c>
    </row>
    <row r="139" spans="1:21" ht="14.5" x14ac:dyDescent="0.25">
      <c r="A139" s="68">
        <v>275</v>
      </c>
      <c r="B139" s="69" t="s">
        <v>149</v>
      </c>
      <c r="C139" s="73">
        <v>1.4797277404009247E-3</v>
      </c>
      <c r="D139" s="61">
        <v>537751</v>
      </c>
      <c r="E139" s="74">
        <v>0</v>
      </c>
      <c r="F139" s="74">
        <v>0</v>
      </c>
      <c r="G139" s="74">
        <v>0</v>
      </c>
      <c r="H139" s="74">
        <v>88624</v>
      </c>
      <c r="I139" s="74">
        <v>88624</v>
      </c>
      <c r="J139" s="74"/>
      <c r="K139" s="74">
        <v>245581</v>
      </c>
      <c r="L139" s="74">
        <v>0</v>
      </c>
      <c r="M139" s="74">
        <v>497782</v>
      </c>
      <c r="N139" s="74">
        <v>48576</v>
      </c>
      <c r="O139" s="74">
        <v>791939</v>
      </c>
      <c r="P139" s="74"/>
      <c r="Q139" s="74">
        <v>-311137</v>
      </c>
      <c r="R139" s="74"/>
      <c r="S139" s="74">
        <v>-18665</v>
      </c>
      <c r="T139" s="74"/>
      <c r="U139" s="74">
        <v>-329802</v>
      </c>
    </row>
    <row r="140" spans="1:21" ht="14.5" x14ac:dyDescent="0.25">
      <c r="A140" s="68">
        <v>276</v>
      </c>
      <c r="B140" s="69" t="s">
        <v>150</v>
      </c>
      <c r="C140" s="73">
        <v>1.7465303801179775E-3</v>
      </c>
      <c r="D140" s="61">
        <v>634714</v>
      </c>
      <c r="E140" s="74">
        <v>0</v>
      </c>
      <c r="F140" s="74">
        <v>0</v>
      </c>
      <c r="G140" s="74">
        <v>0</v>
      </c>
      <c r="H140" s="74">
        <v>10758</v>
      </c>
      <c r="I140" s="74">
        <v>10758</v>
      </c>
      <c r="J140" s="74"/>
      <c r="K140" s="74">
        <v>289860</v>
      </c>
      <c r="L140" s="74">
        <v>0</v>
      </c>
      <c r="M140" s="74">
        <v>587535</v>
      </c>
      <c r="N140" s="74">
        <v>257943</v>
      </c>
      <c r="O140" s="74">
        <v>1135338</v>
      </c>
      <c r="P140" s="74"/>
      <c r="Q140" s="74">
        <v>-367236</v>
      </c>
      <c r="R140" s="74"/>
      <c r="S140" s="74">
        <v>-135066</v>
      </c>
      <c r="T140" s="74"/>
      <c r="U140" s="74">
        <v>-502302</v>
      </c>
    </row>
    <row r="141" spans="1:21" ht="14.5" x14ac:dyDescent="0.25">
      <c r="A141" s="68">
        <v>277</v>
      </c>
      <c r="B141" s="69" t="s">
        <v>151</v>
      </c>
      <c r="C141" s="73">
        <v>7.1111395376098141E-4</v>
      </c>
      <c r="D141" s="61">
        <v>258432</v>
      </c>
      <c r="E141" s="74">
        <v>0</v>
      </c>
      <c r="F141" s="74">
        <v>0</v>
      </c>
      <c r="G141" s="74">
        <v>0</v>
      </c>
      <c r="H141" s="74">
        <v>5545</v>
      </c>
      <c r="I141" s="74">
        <v>5545</v>
      </c>
      <c r="J141" s="74"/>
      <c r="K141" s="74">
        <v>118019</v>
      </c>
      <c r="L141" s="74">
        <v>0</v>
      </c>
      <c r="M141" s="74">
        <v>239219</v>
      </c>
      <c r="N141" s="74">
        <v>40705</v>
      </c>
      <c r="O141" s="74">
        <v>397943</v>
      </c>
      <c r="P141" s="74"/>
      <c r="Q141" s="74">
        <v>-149523</v>
      </c>
      <c r="R141" s="74"/>
      <c r="S141" s="74">
        <v>-6084</v>
      </c>
      <c r="T141" s="74"/>
      <c r="U141" s="74">
        <v>-155607</v>
      </c>
    </row>
    <row r="142" spans="1:21" ht="14.5" x14ac:dyDescent="0.25">
      <c r="A142" s="68">
        <v>278</v>
      </c>
      <c r="B142" s="69" t="s">
        <v>152</v>
      </c>
      <c r="C142" s="73">
        <v>1.2938013630901248E-3</v>
      </c>
      <c r="D142" s="61">
        <v>470191</v>
      </c>
      <c r="E142" s="74">
        <v>0</v>
      </c>
      <c r="F142" s="74">
        <v>0</v>
      </c>
      <c r="G142" s="74">
        <v>0</v>
      </c>
      <c r="H142" s="74">
        <v>186963</v>
      </c>
      <c r="I142" s="74">
        <v>186963</v>
      </c>
      <c r="J142" s="74"/>
      <c r="K142" s="74">
        <v>214724</v>
      </c>
      <c r="L142" s="74">
        <v>0</v>
      </c>
      <c r="M142" s="74">
        <v>435236</v>
      </c>
      <c r="N142" s="74">
        <v>32814</v>
      </c>
      <c r="O142" s="74">
        <v>682774</v>
      </c>
      <c r="P142" s="74"/>
      <c r="Q142" s="74">
        <v>-272042</v>
      </c>
      <c r="R142" s="74"/>
      <c r="S142" s="74">
        <v>41088</v>
      </c>
      <c r="T142" s="74"/>
      <c r="U142" s="74">
        <v>-230954</v>
      </c>
    </row>
    <row r="143" spans="1:21" ht="14.5" x14ac:dyDescent="0.25">
      <c r="A143" s="68">
        <v>279</v>
      </c>
      <c r="B143" s="69" t="s">
        <v>153</v>
      </c>
      <c r="C143" s="73">
        <v>1.3210936201798046E-3</v>
      </c>
      <c r="D143" s="61">
        <v>480109</v>
      </c>
      <c r="E143" s="74">
        <v>0</v>
      </c>
      <c r="F143" s="74">
        <v>0</v>
      </c>
      <c r="G143" s="74">
        <v>0</v>
      </c>
      <c r="H143" s="74">
        <v>77524</v>
      </c>
      <c r="I143" s="74">
        <v>77524</v>
      </c>
      <c r="J143" s="74"/>
      <c r="K143" s="74">
        <v>219253</v>
      </c>
      <c r="L143" s="74">
        <v>0</v>
      </c>
      <c r="M143" s="74">
        <v>444417</v>
      </c>
      <c r="N143" s="74">
        <v>202140</v>
      </c>
      <c r="O143" s="74">
        <v>865810</v>
      </c>
      <c r="P143" s="74"/>
      <c r="Q143" s="74">
        <v>-277780</v>
      </c>
      <c r="R143" s="74"/>
      <c r="S143" s="74">
        <v>-83963</v>
      </c>
      <c r="T143" s="74"/>
      <c r="U143" s="74">
        <v>-361743</v>
      </c>
    </row>
    <row r="144" spans="1:21" ht="14.5" x14ac:dyDescent="0.25">
      <c r="A144" s="68">
        <v>280</v>
      </c>
      <c r="B144" s="69" t="s">
        <v>154</v>
      </c>
      <c r="C144" s="73">
        <v>1.563607353023953E-2</v>
      </c>
      <c r="D144" s="61">
        <v>5682395</v>
      </c>
      <c r="E144" s="74">
        <v>0</v>
      </c>
      <c r="F144" s="74">
        <v>0</v>
      </c>
      <c r="G144" s="74">
        <v>0</v>
      </c>
      <c r="H144" s="74">
        <v>18930</v>
      </c>
      <c r="I144" s="74">
        <v>18930</v>
      </c>
      <c r="J144" s="74"/>
      <c r="K144" s="74">
        <v>2595017</v>
      </c>
      <c r="L144" s="74">
        <v>0</v>
      </c>
      <c r="M144" s="74">
        <v>5259991</v>
      </c>
      <c r="N144" s="74">
        <v>627319</v>
      </c>
      <c r="O144" s="74">
        <v>8482327</v>
      </c>
      <c r="P144" s="74"/>
      <c r="Q144" s="74">
        <v>-3287736</v>
      </c>
      <c r="R144" s="74"/>
      <c r="S144" s="74">
        <v>-506564</v>
      </c>
      <c r="T144" s="74"/>
      <c r="U144" s="74">
        <v>-3794300</v>
      </c>
    </row>
    <row r="145" spans="1:21" ht="14.5" x14ac:dyDescent="0.25">
      <c r="A145" s="68">
        <v>282</v>
      </c>
      <c r="B145" s="69" t="s">
        <v>155</v>
      </c>
      <c r="C145" s="73">
        <v>2.2266817949906526E-3</v>
      </c>
      <c r="D145" s="61">
        <v>809214</v>
      </c>
      <c r="E145" s="74">
        <v>0</v>
      </c>
      <c r="F145" s="74">
        <v>0</v>
      </c>
      <c r="G145" s="74">
        <v>0</v>
      </c>
      <c r="H145" s="74">
        <v>133340</v>
      </c>
      <c r="I145" s="74">
        <v>133340</v>
      </c>
      <c r="J145" s="74"/>
      <c r="K145" s="74">
        <v>369548</v>
      </c>
      <c r="L145" s="74">
        <v>0</v>
      </c>
      <c r="M145" s="74">
        <v>749058</v>
      </c>
      <c r="N145" s="74">
        <v>27613</v>
      </c>
      <c r="O145" s="74">
        <v>1146219</v>
      </c>
      <c r="P145" s="74"/>
      <c r="Q145" s="74">
        <v>-468196</v>
      </c>
      <c r="R145" s="74"/>
      <c r="S145" s="74">
        <v>66990</v>
      </c>
      <c r="T145" s="74"/>
      <c r="U145" s="74">
        <v>-401206</v>
      </c>
    </row>
    <row r="146" spans="1:21" ht="14.5" x14ac:dyDescent="0.25">
      <c r="A146" s="68">
        <v>283</v>
      </c>
      <c r="B146" s="69" t="s">
        <v>156</v>
      </c>
      <c r="C146" s="73">
        <v>3.8577350502745134E-3</v>
      </c>
      <c r="D146" s="61">
        <v>1401962</v>
      </c>
      <c r="E146" s="74">
        <v>0</v>
      </c>
      <c r="F146" s="74">
        <v>0</v>
      </c>
      <c r="G146" s="74">
        <v>0</v>
      </c>
      <c r="H146" s="74">
        <v>0</v>
      </c>
      <c r="I146" s="74">
        <v>0</v>
      </c>
      <c r="J146" s="74"/>
      <c r="K146" s="74">
        <v>640243</v>
      </c>
      <c r="L146" s="74">
        <v>0</v>
      </c>
      <c r="M146" s="74">
        <v>1297746</v>
      </c>
      <c r="N146" s="74">
        <v>628519</v>
      </c>
      <c r="O146" s="74">
        <v>2566508</v>
      </c>
      <c r="P146" s="74"/>
      <c r="Q146" s="74">
        <v>-811150</v>
      </c>
      <c r="R146" s="74"/>
      <c r="S146" s="74">
        <v>-302293</v>
      </c>
      <c r="T146" s="74"/>
      <c r="U146" s="74">
        <v>-1113443</v>
      </c>
    </row>
    <row r="147" spans="1:21" ht="14.5" x14ac:dyDescent="0.25">
      <c r="A147" s="68">
        <v>284</v>
      </c>
      <c r="B147" s="69" t="s">
        <v>157</v>
      </c>
      <c r="C147" s="73">
        <v>5.7084294276712555E-4</v>
      </c>
      <c r="D147" s="61">
        <v>207454</v>
      </c>
      <c r="E147" s="74">
        <v>0</v>
      </c>
      <c r="F147" s="74">
        <v>0</v>
      </c>
      <c r="G147" s="74">
        <v>0</v>
      </c>
      <c r="H147" s="74">
        <v>50984</v>
      </c>
      <c r="I147" s="74">
        <v>50984</v>
      </c>
      <c r="J147" s="74"/>
      <c r="K147" s="74">
        <v>94739</v>
      </c>
      <c r="L147" s="74">
        <v>0</v>
      </c>
      <c r="M147" s="74">
        <v>192032</v>
      </c>
      <c r="N147" s="74">
        <v>62992</v>
      </c>
      <c r="O147" s="74">
        <v>349763</v>
      </c>
      <c r="P147" s="74"/>
      <c r="Q147" s="74">
        <v>-120028</v>
      </c>
      <c r="R147" s="74"/>
      <c r="S147" s="74">
        <v>-13061</v>
      </c>
      <c r="T147" s="74"/>
      <c r="U147" s="74">
        <v>-133089</v>
      </c>
    </row>
    <row r="148" spans="1:21" ht="14.5" x14ac:dyDescent="0.25">
      <c r="A148" s="68">
        <v>285</v>
      </c>
      <c r="B148" s="69" t="s">
        <v>158</v>
      </c>
      <c r="C148" s="73">
        <v>2.1970983974728521E-3</v>
      </c>
      <c r="D148" s="61">
        <v>798461</v>
      </c>
      <c r="E148" s="74">
        <v>0</v>
      </c>
      <c r="F148" s="74">
        <v>0</v>
      </c>
      <c r="G148" s="74">
        <v>0</v>
      </c>
      <c r="H148" s="74">
        <v>189422</v>
      </c>
      <c r="I148" s="74">
        <v>189422</v>
      </c>
      <c r="J148" s="74"/>
      <c r="K148" s="74">
        <v>364638</v>
      </c>
      <c r="L148" s="74">
        <v>0</v>
      </c>
      <c r="M148" s="74">
        <v>739106</v>
      </c>
      <c r="N148" s="74">
        <v>12363</v>
      </c>
      <c r="O148" s="74">
        <v>1116107</v>
      </c>
      <c r="P148" s="74"/>
      <c r="Q148" s="74">
        <v>-461976</v>
      </c>
      <c r="R148" s="74"/>
      <c r="S148" s="74">
        <v>64156</v>
      </c>
      <c r="T148" s="74"/>
      <c r="U148" s="74">
        <v>-397820</v>
      </c>
    </row>
    <row r="149" spans="1:21" ht="14.5" x14ac:dyDescent="0.25">
      <c r="A149" s="68">
        <v>286</v>
      </c>
      <c r="B149" s="69" t="s">
        <v>159</v>
      </c>
      <c r="C149" s="73">
        <v>2.6870675645997467E-3</v>
      </c>
      <c r="D149" s="61">
        <v>976524</v>
      </c>
      <c r="E149" s="74">
        <v>0</v>
      </c>
      <c r="F149" s="74">
        <v>0</v>
      </c>
      <c r="G149" s="74">
        <v>0</v>
      </c>
      <c r="H149" s="74">
        <v>36982</v>
      </c>
      <c r="I149" s="74">
        <v>36982</v>
      </c>
      <c r="J149" s="74"/>
      <c r="K149" s="74">
        <v>445955</v>
      </c>
      <c r="L149" s="74">
        <v>0</v>
      </c>
      <c r="M149" s="74">
        <v>903932</v>
      </c>
      <c r="N149" s="74">
        <v>115302</v>
      </c>
      <c r="O149" s="74">
        <v>1465189</v>
      </c>
      <c r="P149" s="74"/>
      <c r="Q149" s="74">
        <v>-564999</v>
      </c>
      <c r="R149" s="74"/>
      <c r="S149" s="74">
        <v>-67209</v>
      </c>
      <c r="T149" s="74"/>
      <c r="U149" s="74">
        <v>-632208</v>
      </c>
    </row>
    <row r="150" spans="1:21" ht="14.5" x14ac:dyDescent="0.25">
      <c r="A150" s="68">
        <v>287</v>
      </c>
      <c r="B150" s="69" t="s">
        <v>160</v>
      </c>
      <c r="C150" s="73">
        <v>7.2161390882719174E-4</v>
      </c>
      <c r="D150" s="61">
        <v>262247</v>
      </c>
      <c r="E150" s="74">
        <v>0</v>
      </c>
      <c r="F150" s="74">
        <v>0</v>
      </c>
      <c r="G150" s="74">
        <v>0</v>
      </c>
      <c r="H150" s="74">
        <v>39331</v>
      </c>
      <c r="I150" s="74">
        <v>39331</v>
      </c>
      <c r="J150" s="74"/>
      <c r="K150" s="74">
        <v>119762</v>
      </c>
      <c r="L150" s="74">
        <v>0</v>
      </c>
      <c r="M150" s="74">
        <v>242752</v>
      </c>
      <c r="N150" s="74">
        <v>105220</v>
      </c>
      <c r="O150" s="74">
        <v>467734</v>
      </c>
      <c r="P150" s="74"/>
      <c r="Q150" s="74">
        <v>-151730</v>
      </c>
      <c r="R150" s="74"/>
      <c r="S150" s="74">
        <v>-24985</v>
      </c>
      <c r="T150" s="74"/>
      <c r="U150" s="74">
        <v>-176715</v>
      </c>
    </row>
    <row r="151" spans="1:21" ht="14.5" x14ac:dyDescent="0.25">
      <c r="A151" s="68">
        <v>288</v>
      </c>
      <c r="B151" s="69" t="s">
        <v>161</v>
      </c>
      <c r="C151" s="73">
        <v>1.0922307407359377E-3</v>
      </c>
      <c r="D151" s="61">
        <v>396933</v>
      </c>
      <c r="E151" s="74">
        <v>0</v>
      </c>
      <c r="F151" s="74">
        <v>0</v>
      </c>
      <c r="G151" s="74">
        <v>0</v>
      </c>
      <c r="H151" s="74">
        <v>46340</v>
      </c>
      <c r="I151" s="74">
        <v>46340</v>
      </c>
      <c r="J151" s="74"/>
      <c r="K151" s="74">
        <v>181270</v>
      </c>
      <c r="L151" s="74">
        <v>0</v>
      </c>
      <c r="M151" s="74">
        <v>367428</v>
      </c>
      <c r="N151" s="74">
        <v>261277</v>
      </c>
      <c r="O151" s="74">
        <v>809975</v>
      </c>
      <c r="P151" s="74"/>
      <c r="Q151" s="74">
        <v>-229660</v>
      </c>
      <c r="R151" s="74"/>
      <c r="S151" s="74">
        <v>-57623</v>
      </c>
      <c r="T151" s="74"/>
      <c r="U151" s="74">
        <v>-287283</v>
      </c>
    </row>
    <row r="152" spans="1:21" ht="14.5" x14ac:dyDescent="0.25">
      <c r="A152" s="68">
        <v>290</v>
      </c>
      <c r="B152" s="69" t="s">
        <v>162</v>
      </c>
      <c r="C152" s="73">
        <v>3.1304853007198281E-3</v>
      </c>
      <c r="D152" s="61">
        <v>1137669</v>
      </c>
      <c r="E152" s="74">
        <v>0</v>
      </c>
      <c r="F152" s="74">
        <v>0</v>
      </c>
      <c r="G152" s="74">
        <v>0</v>
      </c>
      <c r="H152" s="74">
        <v>144189</v>
      </c>
      <c r="I152" s="74">
        <v>144189</v>
      </c>
      <c r="J152" s="74"/>
      <c r="K152" s="74">
        <v>519546</v>
      </c>
      <c r="L152" s="74">
        <v>0</v>
      </c>
      <c r="M152" s="74">
        <v>1053098</v>
      </c>
      <c r="N152" s="74">
        <v>71286</v>
      </c>
      <c r="O152" s="74">
        <v>1643930</v>
      </c>
      <c r="P152" s="74"/>
      <c r="Q152" s="74">
        <v>-658235</v>
      </c>
      <c r="R152" s="74"/>
      <c r="S152" s="74">
        <v>-29343</v>
      </c>
      <c r="T152" s="74"/>
      <c r="U152" s="74">
        <v>-687578</v>
      </c>
    </row>
    <row r="153" spans="1:21" ht="14.5" x14ac:dyDescent="0.25">
      <c r="A153" s="68">
        <v>291</v>
      </c>
      <c r="B153" s="69" t="s">
        <v>163</v>
      </c>
      <c r="C153" s="73">
        <v>2.1487904807326137E-3</v>
      </c>
      <c r="D153" s="61">
        <v>780901</v>
      </c>
      <c r="E153" s="74">
        <v>0</v>
      </c>
      <c r="F153" s="74">
        <v>0</v>
      </c>
      <c r="G153" s="74">
        <v>0</v>
      </c>
      <c r="H153" s="74">
        <v>150713</v>
      </c>
      <c r="I153" s="74">
        <v>150713</v>
      </c>
      <c r="J153" s="74"/>
      <c r="K153" s="74">
        <v>356621</v>
      </c>
      <c r="L153" s="74">
        <v>0</v>
      </c>
      <c r="M153" s="74">
        <v>722855</v>
      </c>
      <c r="N153" s="74">
        <v>49658</v>
      </c>
      <c r="O153" s="74">
        <v>1129134</v>
      </c>
      <c r="P153" s="74"/>
      <c r="Q153" s="74">
        <v>-451818</v>
      </c>
      <c r="R153" s="74"/>
      <c r="S153" s="74">
        <v>-5605</v>
      </c>
      <c r="T153" s="74"/>
      <c r="U153" s="74">
        <v>-457423</v>
      </c>
    </row>
    <row r="154" spans="1:21" ht="14.5" x14ac:dyDescent="0.25">
      <c r="A154" s="68">
        <v>292</v>
      </c>
      <c r="B154" s="69" t="s">
        <v>164</v>
      </c>
      <c r="C154" s="73">
        <v>1.8007062357477482E-3</v>
      </c>
      <c r="D154" s="61">
        <v>654407</v>
      </c>
      <c r="E154" s="74">
        <v>0</v>
      </c>
      <c r="F154" s="74">
        <v>0</v>
      </c>
      <c r="G154" s="74">
        <v>0</v>
      </c>
      <c r="H154" s="74">
        <v>220927</v>
      </c>
      <c r="I154" s="74">
        <v>220927</v>
      </c>
      <c r="J154" s="74"/>
      <c r="K154" s="74">
        <v>298851</v>
      </c>
      <c r="L154" s="74">
        <v>0</v>
      </c>
      <c r="M154" s="74">
        <v>605759</v>
      </c>
      <c r="N154" s="74">
        <v>22713</v>
      </c>
      <c r="O154" s="74">
        <v>927323</v>
      </c>
      <c r="P154" s="74"/>
      <c r="Q154" s="74">
        <v>-378628</v>
      </c>
      <c r="R154" s="74"/>
      <c r="S154" s="74">
        <v>31482</v>
      </c>
      <c r="T154" s="74"/>
      <c r="U154" s="74">
        <v>-347146</v>
      </c>
    </row>
    <row r="155" spans="1:21" ht="14.5" x14ac:dyDescent="0.25">
      <c r="A155" s="68">
        <v>293</v>
      </c>
      <c r="B155" s="69" t="s">
        <v>165</v>
      </c>
      <c r="C155" s="73">
        <v>2.5298409539469872E-3</v>
      </c>
      <c r="D155" s="61">
        <v>919382</v>
      </c>
      <c r="E155" s="74">
        <v>0</v>
      </c>
      <c r="F155" s="74">
        <v>0</v>
      </c>
      <c r="G155" s="74">
        <v>0</v>
      </c>
      <c r="H155" s="74">
        <v>12515</v>
      </c>
      <c r="I155" s="74">
        <v>12515</v>
      </c>
      <c r="J155" s="74"/>
      <c r="K155" s="74">
        <v>419861</v>
      </c>
      <c r="L155" s="74">
        <v>0</v>
      </c>
      <c r="M155" s="74">
        <v>851041</v>
      </c>
      <c r="N155" s="74">
        <v>1173340</v>
      </c>
      <c r="O155" s="74">
        <v>2444242</v>
      </c>
      <c r="P155" s="74"/>
      <c r="Q155" s="74">
        <v>-531941</v>
      </c>
      <c r="R155" s="74"/>
      <c r="S155" s="74">
        <v>-333344</v>
      </c>
      <c r="T155" s="74"/>
      <c r="U155" s="74">
        <v>-865285</v>
      </c>
    </row>
    <row r="156" spans="1:21" ht="14.5" x14ac:dyDescent="0.25">
      <c r="A156" s="68">
        <v>294</v>
      </c>
      <c r="B156" s="69" t="s">
        <v>166</v>
      </c>
      <c r="C156" s="73">
        <v>1.7991669275802299E-3</v>
      </c>
      <c r="D156" s="61">
        <v>653842</v>
      </c>
      <c r="E156" s="74">
        <v>0</v>
      </c>
      <c r="F156" s="74">
        <v>0</v>
      </c>
      <c r="G156" s="74">
        <v>0</v>
      </c>
      <c r="H156" s="74">
        <v>312092</v>
      </c>
      <c r="I156" s="74">
        <v>312092</v>
      </c>
      <c r="J156" s="74"/>
      <c r="K156" s="74">
        <v>298596</v>
      </c>
      <c r="L156" s="74">
        <v>0</v>
      </c>
      <c r="M156" s="74">
        <v>605242</v>
      </c>
      <c r="N156" s="74">
        <v>36359</v>
      </c>
      <c r="O156" s="74">
        <v>940197</v>
      </c>
      <c r="P156" s="74"/>
      <c r="Q156" s="74">
        <v>-378305</v>
      </c>
      <c r="R156" s="74"/>
      <c r="S156" s="74">
        <v>64247</v>
      </c>
      <c r="T156" s="74"/>
      <c r="U156" s="74">
        <v>-314058</v>
      </c>
    </row>
    <row r="157" spans="1:21" ht="14.5" x14ac:dyDescent="0.25">
      <c r="A157" s="68">
        <v>295</v>
      </c>
      <c r="B157" s="69" t="s">
        <v>167</v>
      </c>
      <c r="C157" s="73">
        <v>7.8304838579810743E-3</v>
      </c>
      <c r="D157" s="61">
        <v>2845724</v>
      </c>
      <c r="E157" s="74">
        <v>0</v>
      </c>
      <c r="F157" s="74">
        <v>0</v>
      </c>
      <c r="G157" s="74">
        <v>0</v>
      </c>
      <c r="H157" s="74">
        <v>0</v>
      </c>
      <c r="I157" s="74">
        <v>0</v>
      </c>
      <c r="J157" s="74"/>
      <c r="K157" s="74">
        <v>1299574</v>
      </c>
      <c r="L157" s="74">
        <v>0</v>
      </c>
      <c r="M157" s="74">
        <v>2634183</v>
      </c>
      <c r="N157" s="74">
        <v>1420044</v>
      </c>
      <c r="O157" s="74">
        <v>5353801</v>
      </c>
      <c r="P157" s="74"/>
      <c r="Q157" s="74">
        <v>-1646485</v>
      </c>
      <c r="R157" s="74"/>
      <c r="S157" s="74">
        <v>-614112</v>
      </c>
      <c r="T157" s="74"/>
      <c r="U157" s="74">
        <v>-2260597</v>
      </c>
    </row>
    <row r="158" spans="1:21" ht="14.5" x14ac:dyDescent="0.25">
      <c r="A158" s="68">
        <v>296</v>
      </c>
      <c r="B158" s="69" t="s">
        <v>168</v>
      </c>
      <c r="C158" s="73">
        <v>1.2899493625222966E-3</v>
      </c>
      <c r="D158" s="61">
        <v>468788</v>
      </c>
      <c r="E158" s="74">
        <v>0</v>
      </c>
      <c r="F158" s="74">
        <v>0</v>
      </c>
      <c r="G158" s="74">
        <v>0</v>
      </c>
      <c r="H158" s="74">
        <v>25245</v>
      </c>
      <c r="I158" s="74">
        <v>25245</v>
      </c>
      <c r="J158" s="74"/>
      <c r="K158" s="74">
        <v>214084</v>
      </c>
      <c r="L158" s="74">
        <v>0</v>
      </c>
      <c r="M158" s="74">
        <v>433940</v>
      </c>
      <c r="N158" s="74">
        <v>102571</v>
      </c>
      <c r="O158" s="74">
        <v>750595</v>
      </c>
      <c r="P158" s="74"/>
      <c r="Q158" s="74">
        <v>-271233</v>
      </c>
      <c r="R158" s="74"/>
      <c r="S158" s="74">
        <v>-8045</v>
      </c>
      <c r="T158" s="74"/>
      <c r="U158" s="74">
        <v>-279278</v>
      </c>
    </row>
    <row r="159" spans="1:21" ht="14.5" x14ac:dyDescent="0.25">
      <c r="A159" s="68">
        <v>297</v>
      </c>
      <c r="B159" s="69" t="s">
        <v>169</v>
      </c>
      <c r="C159" s="73">
        <v>2.5454188852297925E-3</v>
      </c>
      <c r="D159" s="61">
        <v>925048</v>
      </c>
      <c r="E159" s="74">
        <v>0</v>
      </c>
      <c r="F159" s="74">
        <v>0</v>
      </c>
      <c r="G159" s="74">
        <v>0</v>
      </c>
      <c r="H159" s="74">
        <v>184145</v>
      </c>
      <c r="I159" s="74">
        <v>184145</v>
      </c>
      <c r="J159" s="74"/>
      <c r="K159" s="74">
        <v>422447</v>
      </c>
      <c r="L159" s="74">
        <v>0</v>
      </c>
      <c r="M159" s="74">
        <v>856281</v>
      </c>
      <c r="N159" s="74">
        <v>26603</v>
      </c>
      <c r="O159" s="74">
        <v>1305331</v>
      </c>
      <c r="P159" s="74"/>
      <c r="Q159" s="74">
        <v>-535216</v>
      </c>
      <c r="R159" s="74"/>
      <c r="S159" s="74">
        <v>45403</v>
      </c>
      <c r="T159" s="74"/>
      <c r="U159" s="74">
        <v>-489813</v>
      </c>
    </row>
    <row r="160" spans="1:21" ht="14.5" x14ac:dyDescent="0.25">
      <c r="A160" s="68">
        <v>298</v>
      </c>
      <c r="B160" s="69" t="s">
        <v>170</v>
      </c>
      <c r="C160" s="73">
        <v>2.5568795609024397E-3</v>
      </c>
      <c r="D160" s="61">
        <v>929211</v>
      </c>
      <c r="E160" s="74">
        <v>0</v>
      </c>
      <c r="F160" s="74">
        <v>0</v>
      </c>
      <c r="G160" s="74">
        <v>0</v>
      </c>
      <c r="H160" s="74">
        <v>109771</v>
      </c>
      <c r="I160" s="74">
        <v>109771</v>
      </c>
      <c r="J160" s="74"/>
      <c r="K160" s="74">
        <v>424349</v>
      </c>
      <c r="L160" s="74">
        <v>0</v>
      </c>
      <c r="M160" s="74">
        <v>860137</v>
      </c>
      <c r="N160" s="74">
        <v>101517</v>
      </c>
      <c r="O160" s="74">
        <v>1386003</v>
      </c>
      <c r="P160" s="74"/>
      <c r="Q160" s="74">
        <v>-537625</v>
      </c>
      <c r="R160" s="74"/>
      <c r="S160" s="74">
        <v>-24718</v>
      </c>
      <c r="T160" s="74"/>
      <c r="U160" s="74">
        <v>-562343</v>
      </c>
    </row>
    <row r="161" spans="1:21" ht="14.5" x14ac:dyDescent="0.25">
      <c r="A161" s="68">
        <v>299</v>
      </c>
      <c r="B161" s="69" t="s">
        <v>171</v>
      </c>
      <c r="C161" s="73">
        <v>1.5811795048718709E-3</v>
      </c>
      <c r="D161" s="61">
        <v>574627</v>
      </c>
      <c r="E161" s="74">
        <v>0</v>
      </c>
      <c r="F161" s="74">
        <v>0</v>
      </c>
      <c r="G161" s="74">
        <v>0</v>
      </c>
      <c r="H161" s="74">
        <v>123867</v>
      </c>
      <c r="I161" s="74">
        <v>123867</v>
      </c>
      <c r="J161" s="74"/>
      <c r="K161" s="74">
        <v>262418</v>
      </c>
      <c r="L161" s="74">
        <v>0</v>
      </c>
      <c r="M161" s="74">
        <v>531910</v>
      </c>
      <c r="N161" s="74">
        <v>17448</v>
      </c>
      <c r="O161" s="74">
        <v>811776</v>
      </c>
      <c r="P161" s="74"/>
      <c r="Q161" s="74">
        <v>-332468</v>
      </c>
      <c r="R161" s="74"/>
      <c r="S161" s="74">
        <v>29032</v>
      </c>
      <c r="T161" s="74"/>
      <c r="U161" s="74">
        <v>-303436</v>
      </c>
    </row>
    <row r="162" spans="1:21" ht="14.5" x14ac:dyDescent="0.25">
      <c r="A162" s="68">
        <v>301</v>
      </c>
      <c r="B162" s="69" t="s">
        <v>172</v>
      </c>
      <c r="C162" s="73">
        <v>4.9746427991671635E-3</v>
      </c>
      <c r="D162" s="61">
        <v>1807861</v>
      </c>
      <c r="E162" s="74">
        <v>0</v>
      </c>
      <c r="F162" s="74">
        <v>0</v>
      </c>
      <c r="G162" s="74">
        <v>0</v>
      </c>
      <c r="H162" s="74">
        <v>43221</v>
      </c>
      <c r="I162" s="74">
        <v>43221</v>
      </c>
      <c r="J162" s="74"/>
      <c r="K162" s="74">
        <v>825609</v>
      </c>
      <c r="L162" s="74">
        <v>0</v>
      </c>
      <c r="M162" s="74">
        <v>1673475</v>
      </c>
      <c r="N162" s="74">
        <v>36934</v>
      </c>
      <c r="O162" s="74">
        <v>2536018</v>
      </c>
      <c r="P162" s="74"/>
      <c r="Q162" s="74">
        <v>-1045999</v>
      </c>
      <c r="R162" s="74"/>
      <c r="S162" s="74">
        <v>-6786</v>
      </c>
      <c r="T162" s="74"/>
      <c r="U162" s="74">
        <v>-1052785</v>
      </c>
    </row>
    <row r="163" spans="1:21" ht="14.5" x14ac:dyDescent="0.25">
      <c r="A163" s="68">
        <v>305</v>
      </c>
      <c r="B163" s="69" t="s">
        <v>173</v>
      </c>
      <c r="C163" s="73">
        <v>0</v>
      </c>
      <c r="D163" s="61">
        <v>0</v>
      </c>
      <c r="E163" s="74">
        <v>0</v>
      </c>
      <c r="F163" s="74">
        <v>0</v>
      </c>
      <c r="G163" s="74">
        <v>0</v>
      </c>
      <c r="H163" s="74">
        <v>0</v>
      </c>
      <c r="I163" s="74">
        <v>0</v>
      </c>
      <c r="J163" s="74"/>
      <c r="K163" s="74">
        <v>0</v>
      </c>
      <c r="L163" s="74">
        <v>0</v>
      </c>
      <c r="M163" s="74">
        <v>0</v>
      </c>
      <c r="N163" s="74">
        <v>0</v>
      </c>
      <c r="O163" s="74">
        <v>0</v>
      </c>
      <c r="P163" s="74"/>
      <c r="Q163" s="74">
        <v>0</v>
      </c>
      <c r="R163" s="74"/>
      <c r="S163" s="74">
        <v>0</v>
      </c>
      <c r="T163" s="74"/>
      <c r="U163" s="74">
        <v>0</v>
      </c>
    </row>
    <row r="164" spans="1:21" ht="14.5" x14ac:dyDescent="0.25">
      <c r="A164" s="68">
        <v>310</v>
      </c>
      <c r="B164" s="69" t="s">
        <v>174</v>
      </c>
      <c r="C164" s="73">
        <v>1.6278469849597035E-3</v>
      </c>
      <c r="D164" s="61">
        <v>591583</v>
      </c>
      <c r="E164" s="74">
        <v>0</v>
      </c>
      <c r="F164" s="74">
        <v>0</v>
      </c>
      <c r="G164" s="74">
        <v>0</v>
      </c>
      <c r="H164" s="74">
        <v>391275</v>
      </c>
      <c r="I164" s="74">
        <v>391275</v>
      </c>
      <c r="J164" s="74"/>
      <c r="K164" s="74">
        <v>270163</v>
      </c>
      <c r="L164" s="74">
        <v>0</v>
      </c>
      <c r="M164" s="74">
        <v>547609</v>
      </c>
      <c r="N164" s="74">
        <v>40598</v>
      </c>
      <c r="O164" s="74">
        <v>858370</v>
      </c>
      <c r="P164" s="74"/>
      <c r="Q164" s="74">
        <v>-342282</v>
      </c>
      <c r="R164" s="74"/>
      <c r="S164" s="74">
        <v>112791</v>
      </c>
      <c r="T164" s="74"/>
      <c r="U164" s="74">
        <v>-229491</v>
      </c>
    </row>
    <row r="165" spans="1:21" ht="14.5" x14ac:dyDescent="0.25">
      <c r="A165" s="68">
        <v>311</v>
      </c>
      <c r="B165" s="69" t="s">
        <v>175</v>
      </c>
      <c r="C165" s="73">
        <v>0</v>
      </c>
      <c r="D165" s="61">
        <v>0</v>
      </c>
      <c r="E165" s="74">
        <v>0</v>
      </c>
      <c r="F165" s="74">
        <v>0</v>
      </c>
      <c r="G165" s="74">
        <v>0</v>
      </c>
      <c r="H165" s="74">
        <v>0</v>
      </c>
      <c r="I165" s="74">
        <v>0</v>
      </c>
      <c r="J165" s="74"/>
      <c r="K165" s="74">
        <v>0</v>
      </c>
      <c r="L165" s="74">
        <v>0</v>
      </c>
      <c r="M165" s="74">
        <v>0</v>
      </c>
      <c r="N165" s="74">
        <v>0</v>
      </c>
      <c r="O165" s="74">
        <v>0</v>
      </c>
      <c r="P165" s="74"/>
      <c r="Q165" s="74">
        <v>0</v>
      </c>
      <c r="R165" s="74"/>
      <c r="S165" s="74">
        <v>0</v>
      </c>
      <c r="T165" s="74"/>
      <c r="U165" s="74">
        <v>0</v>
      </c>
    </row>
    <row r="166" spans="1:21" ht="14.5" x14ac:dyDescent="0.25">
      <c r="A166" s="68">
        <v>319</v>
      </c>
      <c r="B166" s="69" t="s">
        <v>176</v>
      </c>
      <c r="C166" s="73">
        <v>0</v>
      </c>
      <c r="D166" s="61">
        <v>0</v>
      </c>
      <c r="E166" s="74">
        <v>0</v>
      </c>
      <c r="F166" s="74">
        <v>0</v>
      </c>
      <c r="G166" s="74">
        <v>0</v>
      </c>
      <c r="H166" s="74">
        <v>0</v>
      </c>
      <c r="I166" s="74">
        <v>0</v>
      </c>
      <c r="J166" s="74"/>
      <c r="K166" s="74">
        <v>0</v>
      </c>
      <c r="L166" s="74">
        <v>0</v>
      </c>
      <c r="M166" s="74">
        <v>0</v>
      </c>
      <c r="N166" s="74">
        <v>0</v>
      </c>
      <c r="O166" s="74">
        <v>0</v>
      </c>
      <c r="P166" s="74"/>
      <c r="Q166" s="74">
        <v>0</v>
      </c>
      <c r="R166" s="74"/>
      <c r="S166" s="74">
        <v>0</v>
      </c>
      <c r="T166" s="74"/>
      <c r="U166" s="74">
        <v>0</v>
      </c>
    </row>
    <row r="167" spans="1:21" ht="14.5" x14ac:dyDescent="0.25">
      <c r="A167" s="68">
        <v>320</v>
      </c>
      <c r="B167" s="69" t="s">
        <v>177</v>
      </c>
      <c r="C167" s="73">
        <v>8.6524288287253702E-4</v>
      </c>
      <c r="D167" s="61">
        <v>314443</v>
      </c>
      <c r="E167" s="74">
        <v>0</v>
      </c>
      <c r="F167" s="74">
        <v>0</v>
      </c>
      <c r="G167" s="74">
        <v>0</v>
      </c>
      <c r="H167" s="74">
        <v>89431</v>
      </c>
      <c r="I167" s="74">
        <v>89431</v>
      </c>
      <c r="J167" s="74"/>
      <c r="K167" s="74">
        <v>143599</v>
      </c>
      <c r="L167" s="74">
        <v>0</v>
      </c>
      <c r="M167" s="74">
        <v>291069</v>
      </c>
      <c r="N167" s="74">
        <v>15781</v>
      </c>
      <c r="O167" s="74">
        <v>450449</v>
      </c>
      <c r="P167" s="74"/>
      <c r="Q167" s="74">
        <v>-181932</v>
      </c>
      <c r="R167" s="74"/>
      <c r="S167" s="74">
        <v>31320</v>
      </c>
      <c r="T167" s="74"/>
      <c r="U167" s="74">
        <v>-150612</v>
      </c>
    </row>
    <row r="168" spans="1:21" ht="14.5" x14ac:dyDescent="0.25">
      <c r="A168" s="68">
        <v>325</v>
      </c>
      <c r="B168" s="69" t="s">
        <v>178</v>
      </c>
      <c r="C168" s="73">
        <v>0</v>
      </c>
      <c r="D168" s="61">
        <v>0</v>
      </c>
      <c r="E168" s="74">
        <v>0</v>
      </c>
      <c r="F168" s="74">
        <v>0</v>
      </c>
      <c r="G168" s="74">
        <v>0</v>
      </c>
      <c r="H168" s="74">
        <v>0</v>
      </c>
      <c r="I168" s="74">
        <v>0</v>
      </c>
      <c r="J168" s="74"/>
      <c r="K168" s="74">
        <v>0</v>
      </c>
      <c r="L168" s="74">
        <v>0</v>
      </c>
      <c r="M168" s="74">
        <v>0</v>
      </c>
      <c r="N168" s="74">
        <v>0</v>
      </c>
      <c r="O168" s="74">
        <v>0</v>
      </c>
      <c r="P168" s="74"/>
      <c r="Q168" s="74">
        <v>0</v>
      </c>
      <c r="R168" s="74"/>
      <c r="S168" s="74">
        <v>0</v>
      </c>
      <c r="T168" s="74"/>
      <c r="U168" s="74">
        <v>0</v>
      </c>
    </row>
    <row r="169" spans="1:21" ht="14.5" x14ac:dyDescent="0.25">
      <c r="A169" s="68">
        <v>326</v>
      </c>
      <c r="B169" s="69" t="s">
        <v>179</v>
      </c>
      <c r="C169" s="73">
        <v>0</v>
      </c>
      <c r="D169" s="61">
        <v>0</v>
      </c>
      <c r="E169" s="74">
        <v>0</v>
      </c>
      <c r="F169" s="74">
        <v>0</v>
      </c>
      <c r="G169" s="74">
        <v>0</v>
      </c>
      <c r="H169" s="74">
        <v>0</v>
      </c>
      <c r="I169" s="74">
        <v>0</v>
      </c>
      <c r="J169" s="74"/>
      <c r="K169" s="74">
        <v>0</v>
      </c>
      <c r="L169" s="74">
        <v>0</v>
      </c>
      <c r="M169" s="74">
        <v>0</v>
      </c>
      <c r="N169" s="74">
        <v>0</v>
      </c>
      <c r="O169" s="74">
        <v>0</v>
      </c>
      <c r="P169" s="74"/>
      <c r="Q169" s="74">
        <v>0</v>
      </c>
      <c r="R169" s="74"/>
      <c r="S169" s="74">
        <v>0</v>
      </c>
      <c r="T169" s="74"/>
      <c r="U169" s="74">
        <v>0</v>
      </c>
    </row>
    <row r="170" spans="1:21" ht="14.5" x14ac:dyDescent="0.25">
      <c r="A170" s="68">
        <v>330</v>
      </c>
      <c r="B170" s="69" t="s">
        <v>180</v>
      </c>
      <c r="C170" s="73">
        <v>1.2736386641850565E-5</v>
      </c>
      <c r="D170" s="61">
        <v>4629</v>
      </c>
      <c r="E170" s="74">
        <v>0</v>
      </c>
      <c r="F170" s="74">
        <v>0</v>
      </c>
      <c r="G170" s="74">
        <v>0</v>
      </c>
      <c r="H170" s="74">
        <v>6851</v>
      </c>
      <c r="I170" s="74">
        <v>6851</v>
      </c>
      <c r="J170" s="74"/>
      <c r="K170" s="74">
        <v>2114</v>
      </c>
      <c r="L170" s="74">
        <v>0</v>
      </c>
      <c r="M170" s="74">
        <v>4285</v>
      </c>
      <c r="N170" s="74">
        <v>2891</v>
      </c>
      <c r="O170" s="74">
        <v>9290</v>
      </c>
      <c r="P170" s="74"/>
      <c r="Q170" s="74">
        <v>-2677</v>
      </c>
      <c r="R170" s="74"/>
      <c r="S170" s="74">
        <v>-67</v>
      </c>
      <c r="T170" s="74"/>
      <c r="U170" s="74">
        <v>-2744</v>
      </c>
    </row>
    <row r="171" spans="1:21" ht="14.5" x14ac:dyDescent="0.25">
      <c r="A171" s="68">
        <v>350</v>
      </c>
      <c r="B171" s="69" t="s">
        <v>181</v>
      </c>
      <c r="C171" s="73">
        <v>4.3426063470566385E-4</v>
      </c>
      <c r="D171" s="61">
        <v>157816</v>
      </c>
      <c r="E171" s="74">
        <v>0</v>
      </c>
      <c r="F171" s="74">
        <v>0</v>
      </c>
      <c r="G171" s="74">
        <v>0</v>
      </c>
      <c r="H171" s="74">
        <v>104071</v>
      </c>
      <c r="I171" s="74">
        <v>104071</v>
      </c>
      <c r="J171" s="74"/>
      <c r="K171" s="74">
        <v>72071</v>
      </c>
      <c r="L171" s="74">
        <v>0</v>
      </c>
      <c r="M171" s="74">
        <v>146086</v>
      </c>
      <c r="N171" s="74">
        <v>5657</v>
      </c>
      <c r="O171" s="74">
        <v>223814</v>
      </c>
      <c r="P171" s="74"/>
      <c r="Q171" s="74">
        <v>-91311</v>
      </c>
      <c r="R171" s="74"/>
      <c r="S171" s="74">
        <v>32109</v>
      </c>
      <c r="T171" s="74"/>
      <c r="U171" s="74">
        <v>-59202</v>
      </c>
    </row>
    <row r="172" spans="1:21" ht="14.5" x14ac:dyDescent="0.25">
      <c r="A172" s="68">
        <v>360</v>
      </c>
      <c r="B172" s="69" t="s">
        <v>182</v>
      </c>
      <c r="C172" s="73">
        <v>2.3859773949735818E-4</v>
      </c>
      <c r="D172" s="61">
        <v>86708</v>
      </c>
      <c r="E172" s="74">
        <v>0</v>
      </c>
      <c r="F172" s="74">
        <v>0</v>
      </c>
      <c r="G172" s="74">
        <v>0</v>
      </c>
      <c r="H172" s="74">
        <v>33213</v>
      </c>
      <c r="I172" s="74">
        <v>33213</v>
      </c>
      <c r="J172" s="74"/>
      <c r="K172" s="74">
        <v>39599</v>
      </c>
      <c r="L172" s="74">
        <v>0</v>
      </c>
      <c r="M172" s="74">
        <v>80265</v>
      </c>
      <c r="N172" s="74">
        <v>49930</v>
      </c>
      <c r="O172" s="74">
        <v>169794</v>
      </c>
      <c r="P172" s="74"/>
      <c r="Q172" s="74">
        <v>-50169</v>
      </c>
      <c r="R172" s="74"/>
      <c r="S172" s="74">
        <v>4882</v>
      </c>
      <c r="T172" s="74"/>
      <c r="U172" s="74">
        <v>-45287</v>
      </c>
    </row>
    <row r="173" spans="1:21" ht="14.5" x14ac:dyDescent="0.25">
      <c r="A173" s="68">
        <v>400</v>
      </c>
      <c r="B173" s="69" t="s">
        <v>183</v>
      </c>
      <c r="C173" s="73">
        <v>7.7802619603260272E-6</v>
      </c>
      <c r="D173" s="61">
        <v>2827</v>
      </c>
      <c r="E173" s="74">
        <v>0</v>
      </c>
      <c r="F173" s="74">
        <v>0</v>
      </c>
      <c r="G173" s="74">
        <v>0</v>
      </c>
      <c r="H173" s="74">
        <v>34830</v>
      </c>
      <c r="I173" s="74">
        <v>34830</v>
      </c>
      <c r="J173" s="74"/>
      <c r="K173" s="74">
        <v>1291</v>
      </c>
      <c r="L173" s="74">
        <v>0</v>
      </c>
      <c r="M173" s="74">
        <v>2617</v>
      </c>
      <c r="N173" s="74">
        <v>67925</v>
      </c>
      <c r="O173" s="74">
        <v>71833</v>
      </c>
      <c r="P173" s="74"/>
      <c r="Q173" s="74">
        <v>-1636</v>
      </c>
      <c r="R173" s="74"/>
      <c r="S173" s="74">
        <v>3077</v>
      </c>
      <c r="T173" s="74"/>
      <c r="U173" s="74">
        <v>1441</v>
      </c>
    </row>
    <row r="174" spans="1:21" ht="14.5" x14ac:dyDescent="0.25">
      <c r="A174" s="68">
        <v>402</v>
      </c>
      <c r="B174" s="69" t="s">
        <v>184</v>
      </c>
      <c r="C174" s="73">
        <v>1.7321833980159826E-3</v>
      </c>
      <c r="D174" s="61">
        <v>629503</v>
      </c>
      <c r="E174" s="74">
        <v>0</v>
      </c>
      <c r="F174" s="74">
        <v>0</v>
      </c>
      <c r="G174" s="74">
        <v>0</v>
      </c>
      <c r="H174" s="74">
        <v>66023</v>
      </c>
      <c r="I174" s="74">
        <v>66023</v>
      </c>
      <c r="J174" s="74"/>
      <c r="K174" s="74">
        <v>287479</v>
      </c>
      <c r="L174" s="74">
        <v>0</v>
      </c>
      <c r="M174" s="74">
        <v>582708</v>
      </c>
      <c r="N174" s="74">
        <v>68694</v>
      </c>
      <c r="O174" s="74">
        <v>938881</v>
      </c>
      <c r="P174" s="74"/>
      <c r="Q174" s="74">
        <v>-364220</v>
      </c>
      <c r="R174" s="74"/>
      <c r="S174" s="74">
        <v>-8265</v>
      </c>
      <c r="T174" s="74"/>
      <c r="U174" s="74">
        <v>-372485</v>
      </c>
    </row>
    <row r="175" spans="1:21" ht="14.5" x14ac:dyDescent="0.25">
      <c r="A175" s="68">
        <v>403</v>
      </c>
      <c r="B175" s="69" t="s">
        <v>185</v>
      </c>
      <c r="C175" s="73">
        <v>5.1702932605453599E-3</v>
      </c>
      <c r="D175" s="61">
        <v>1878966</v>
      </c>
      <c r="E175" s="74">
        <v>0</v>
      </c>
      <c r="F175" s="74">
        <v>0</v>
      </c>
      <c r="G175" s="74">
        <v>0</v>
      </c>
      <c r="H175" s="74">
        <v>97331</v>
      </c>
      <c r="I175" s="74">
        <v>97331</v>
      </c>
      <c r="J175" s="74"/>
      <c r="K175" s="74">
        <v>858080</v>
      </c>
      <c r="L175" s="74">
        <v>0</v>
      </c>
      <c r="M175" s="74">
        <v>1739292</v>
      </c>
      <c r="N175" s="74">
        <v>206349</v>
      </c>
      <c r="O175" s="74">
        <v>2803721</v>
      </c>
      <c r="P175" s="74"/>
      <c r="Q175" s="74">
        <v>-1087137</v>
      </c>
      <c r="R175" s="74"/>
      <c r="S175" s="74">
        <v>5929</v>
      </c>
      <c r="T175" s="74"/>
      <c r="U175" s="74">
        <v>-1081208</v>
      </c>
    </row>
    <row r="176" spans="1:21" ht="14.5" x14ac:dyDescent="0.25">
      <c r="A176" s="68">
        <v>405</v>
      </c>
      <c r="B176" s="69" t="s">
        <v>186</v>
      </c>
      <c r="C176" s="73">
        <v>5.0081809835816954E-5</v>
      </c>
      <c r="D176" s="61">
        <v>18201</v>
      </c>
      <c r="E176" s="74">
        <v>0</v>
      </c>
      <c r="F176" s="74">
        <v>0</v>
      </c>
      <c r="G176" s="74">
        <v>0</v>
      </c>
      <c r="H176" s="74">
        <v>20339</v>
      </c>
      <c r="I176" s="74">
        <v>20339</v>
      </c>
      <c r="J176" s="74"/>
      <c r="K176" s="74">
        <v>8312</v>
      </c>
      <c r="L176" s="74">
        <v>0</v>
      </c>
      <c r="M176" s="74">
        <v>16848</v>
      </c>
      <c r="N176" s="74">
        <v>767</v>
      </c>
      <c r="O176" s="74">
        <v>25927</v>
      </c>
      <c r="P176" s="74"/>
      <c r="Q176" s="74">
        <v>-10530</v>
      </c>
      <c r="R176" s="74"/>
      <c r="S176" s="74">
        <v>4816</v>
      </c>
      <c r="T176" s="74"/>
      <c r="U176" s="74">
        <v>-5714</v>
      </c>
    </row>
    <row r="177" spans="1:21" ht="14.5" x14ac:dyDescent="0.25">
      <c r="A177" s="68">
        <v>407</v>
      </c>
      <c r="B177" s="69" t="s">
        <v>187</v>
      </c>
      <c r="C177" s="73">
        <v>0</v>
      </c>
      <c r="D177" s="61">
        <v>-2</v>
      </c>
      <c r="E177" s="74">
        <v>0</v>
      </c>
      <c r="F177" s="74">
        <v>0</v>
      </c>
      <c r="G177" s="74">
        <v>0</v>
      </c>
      <c r="H177" s="74">
        <v>0</v>
      </c>
      <c r="I177" s="74">
        <v>0</v>
      </c>
      <c r="J177" s="74"/>
      <c r="K177" s="74">
        <v>0</v>
      </c>
      <c r="L177" s="74">
        <v>0</v>
      </c>
      <c r="M177" s="74">
        <v>0</v>
      </c>
      <c r="N177" s="74">
        <v>28639</v>
      </c>
      <c r="O177" s="74">
        <v>28639</v>
      </c>
      <c r="P177" s="74"/>
      <c r="Q177" s="74">
        <v>0</v>
      </c>
      <c r="R177" s="74"/>
      <c r="S177" s="74">
        <v>-12818</v>
      </c>
      <c r="T177" s="74"/>
      <c r="U177" s="74">
        <v>-12818</v>
      </c>
    </row>
    <row r="178" spans="1:21" ht="14.5" x14ac:dyDescent="0.25">
      <c r="A178" s="68">
        <v>408</v>
      </c>
      <c r="B178" s="69" t="s">
        <v>188</v>
      </c>
      <c r="C178" s="73">
        <v>0</v>
      </c>
      <c r="D178" s="61">
        <v>0</v>
      </c>
      <c r="E178" s="74">
        <v>0</v>
      </c>
      <c r="F178" s="74">
        <v>0</v>
      </c>
      <c r="G178" s="74">
        <v>0</v>
      </c>
      <c r="H178" s="74">
        <v>0</v>
      </c>
      <c r="I178" s="74">
        <v>0</v>
      </c>
      <c r="J178" s="74"/>
      <c r="K178" s="74">
        <v>0</v>
      </c>
      <c r="L178" s="74">
        <v>0</v>
      </c>
      <c r="M178" s="74">
        <v>0</v>
      </c>
      <c r="N178" s="74">
        <v>0</v>
      </c>
      <c r="O178" s="74">
        <v>0</v>
      </c>
      <c r="P178" s="74"/>
      <c r="Q178" s="74">
        <v>0</v>
      </c>
      <c r="R178" s="74"/>
      <c r="S178" s="74">
        <v>0</v>
      </c>
      <c r="T178" s="74"/>
      <c r="U178" s="74">
        <v>0</v>
      </c>
    </row>
    <row r="179" spans="1:21" ht="14.5" x14ac:dyDescent="0.25">
      <c r="A179" s="68">
        <v>409</v>
      </c>
      <c r="B179" s="69" t="s">
        <v>189</v>
      </c>
      <c r="C179" s="73">
        <v>2.0724525663162164E-3</v>
      </c>
      <c r="D179" s="61">
        <v>753163</v>
      </c>
      <c r="E179" s="74">
        <v>0</v>
      </c>
      <c r="F179" s="74">
        <v>0</v>
      </c>
      <c r="G179" s="74">
        <v>0</v>
      </c>
      <c r="H179" s="74">
        <v>12055</v>
      </c>
      <c r="I179" s="74">
        <v>12055</v>
      </c>
      <c r="J179" s="74"/>
      <c r="K179" s="74">
        <v>343951</v>
      </c>
      <c r="L179" s="74">
        <v>0</v>
      </c>
      <c r="M179" s="74">
        <v>697175</v>
      </c>
      <c r="N179" s="74">
        <v>151713</v>
      </c>
      <c r="O179" s="74">
        <v>1192839</v>
      </c>
      <c r="P179" s="74"/>
      <c r="Q179" s="74">
        <v>-435767</v>
      </c>
      <c r="R179" s="74"/>
      <c r="S179" s="74">
        <v>-66661</v>
      </c>
      <c r="T179" s="74"/>
      <c r="U179" s="74">
        <v>-502428</v>
      </c>
    </row>
    <row r="180" spans="1:21" ht="14.5" x14ac:dyDescent="0.25">
      <c r="A180" s="68">
        <v>411</v>
      </c>
      <c r="B180" s="69" t="s">
        <v>190</v>
      </c>
      <c r="C180" s="73">
        <v>2.8714123587206572E-3</v>
      </c>
      <c r="D180" s="61">
        <v>1043517</v>
      </c>
      <c r="E180" s="74">
        <v>0</v>
      </c>
      <c r="F180" s="74">
        <v>0</v>
      </c>
      <c r="G180" s="74">
        <v>0</v>
      </c>
      <c r="H180" s="74">
        <v>94033</v>
      </c>
      <c r="I180" s="74">
        <v>94033</v>
      </c>
      <c r="J180" s="74"/>
      <c r="K180" s="74">
        <v>476550</v>
      </c>
      <c r="L180" s="74">
        <v>0</v>
      </c>
      <c r="M180" s="74">
        <v>965946</v>
      </c>
      <c r="N180" s="74">
        <v>106064</v>
      </c>
      <c r="O180" s="74">
        <v>1548560</v>
      </c>
      <c r="P180" s="74"/>
      <c r="Q180" s="74">
        <v>-603760</v>
      </c>
      <c r="R180" s="74"/>
      <c r="S180" s="74">
        <v>-756</v>
      </c>
      <c r="T180" s="74"/>
      <c r="U180" s="74">
        <v>-604516</v>
      </c>
    </row>
    <row r="181" spans="1:21" ht="14.5" x14ac:dyDescent="0.25">
      <c r="A181" s="68">
        <v>413</v>
      </c>
      <c r="B181" s="69" t="s">
        <v>191</v>
      </c>
      <c r="C181" s="73">
        <v>9.1641472514792659E-5</v>
      </c>
      <c r="D181" s="61">
        <v>33306</v>
      </c>
      <c r="E181" s="74">
        <v>0</v>
      </c>
      <c r="F181" s="74">
        <v>0</v>
      </c>
      <c r="G181" s="74">
        <v>0</v>
      </c>
      <c r="H181" s="74">
        <v>17775</v>
      </c>
      <c r="I181" s="74">
        <v>17775</v>
      </c>
      <c r="J181" s="74"/>
      <c r="K181" s="74">
        <v>15209</v>
      </c>
      <c r="L181" s="74">
        <v>0</v>
      </c>
      <c r="M181" s="74">
        <v>30828</v>
      </c>
      <c r="N181" s="74">
        <v>22482</v>
      </c>
      <c r="O181" s="74">
        <v>68519</v>
      </c>
      <c r="P181" s="74"/>
      <c r="Q181" s="74">
        <v>-19269</v>
      </c>
      <c r="R181" s="74"/>
      <c r="S181" s="74">
        <v>1220</v>
      </c>
      <c r="T181" s="74"/>
      <c r="U181" s="74">
        <v>-18049</v>
      </c>
    </row>
    <row r="182" spans="1:21" ht="14.5" x14ac:dyDescent="0.25">
      <c r="A182" s="68">
        <v>417</v>
      </c>
      <c r="B182" s="69" t="s">
        <v>192</v>
      </c>
      <c r="C182" s="73">
        <v>3.4653084514322348E-5</v>
      </c>
      <c r="D182" s="61">
        <v>12593</v>
      </c>
      <c r="E182" s="74">
        <v>0</v>
      </c>
      <c r="F182" s="74">
        <v>0</v>
      </c>
      <c r="G182" s="74">
        <v>0</v>
      </c>
      <c r="H182" s="74">
        <v>5991</v>
      </c>
      <c r="I182" s="74">
        <v>5991</v>
      </c>
      <c r="J182" s="74"/>
      <c r="K182" s="74">
        <v>5751</v>
      </c>
      <c r="L182" s="74">
        <v>0</v>
      </c>
      <c r="M182" s="74">
        <v>11657</v>
      </c>
      <c r="N182" s="74">
        <v>13906</v>
      </c>
      <c r="O182" s="74">
        <v>31314</v>
      </c>
      <c r="P182" s="74"/>
      <c r="Q182" s="74">
        <v>-7286</v>
      </c>
      <c r="R182" s="74"/>
      <c r="S182" s="74">
        <v>-3084</v>
      </c>
      <c r="T182" s="74"/>
      <c r="U182" s="74">
        <v>-10370</v>
      </c>
    </row>
    <row r="183" spans="1:21" ht="14.5" x14ac:dyDescent="0.25">
      <c r="A183" s="68">
        <v>423</v>
      </c>
      <c r="B183" s="69" t="s">
        <v>193</v>
      </c>
      <c r="C183" s="73">
        <v>5.0609170016848207E-4</v>
      </c>
      <c r="D183" s="61">
        <v>183923</v>
      </c>
      <c r="E183" s="74">
        <v>0</v>
      </c>
      <c r="F183" s="74">
        <v>0</v>
      </c>
      <c r="G183" s="74">
        <v>0</v>
      </c>
      <c r="H183" s="74">
        <v>94160</v>
      </c>
      <c r="I183" s="74">
        <v>94160</v>
      </c>
      <c r="J183" s="74"/>
      <c r="K183" s="74">
        <v>83993</v>
      </c>
      <c r="L183" s="74">
        <v>0</v>
      </c>
      <c r="M183" s="74">
        <v>170250</v>
      </c>
      <c r="N183" s="74">
        <v>1058</v>
      </c>
      <c r="O183" s="74">
        <v>255301</v>
      </c>
      <c r="P183" s="74"/>
      <c r="Q183" s="74">
        <v>-106414</v>
      </c>
      <c r="R183" s="74"/>
      <c r="S183" s="74">
        <v>29303</v>
      </c>
      <c r="T183" s="74"/>
      <c r="U183" s="74">
        <v>-77111</v>
      </c>
    </row>
    <row r="184" spans="1:21" ht="14.5" x14ac:dyDescent="0.25">
      <c r="A184" s="68">
        <v>425</v>
      </c>
      <c r="B184" s="69" t="s">
        <v>194</v>
      </c>
      <c r="C184" s="73">
        <v>1.4516239686661182E-3</v>
      </c>
      <c r="D184" s="61">
        <v>527540</v>
      </c>
      <c r="E184" s="74">
        <v>0</v>
      </c>
      <c r="F184" s="74">
        <v>0</v>
      </c>
      <c r="G184" s="74">
        <v>0</v>
      </c>
      <c r="H184" s="74">
        <v>129066</v>
      </c>
      <c r="I184" s="74">
        <v>129066</v>
      </c>
      <c r="J184" s="74"/>
      <c r="K184" s="74">
        <v>240917</v>
      </c>
      <c r="L184" s="74">
        <v>0</v>
      </c>
      <c r="M184" s="74">
        <v>488328</v>
      </c>
      <c r="N184" s="74">
        <v>66116</v>
      </c>
      <c r="O184" s="74">
        <v>795361</v>
      </c>
      <c r="P184" s="74"/>
      <c r="Q184" s="74">
        <v>-305227</v>
      </c>
      <c r="R184" s="74"/>
      <c r="S184" s="74">
        <v>72872</v>
      </c>
      <c r="T184" s="74"/>
      <c r="U184" s="74">
        <v>-232355</v>
      </c>
    </row>
    <row r="185" spans="1:21" ht="14.5" x14ac:dyDescent="0.25">
      <c r="A185" s="68">
        <v>440</v>
      </c>
      <c r="B185" s="69" t="s">
        <v>195</v>
      </c>
      <c r="C185" s="73">
        <v>9.0372973167052745E-3</v>
      </c>
      <c r="D185" s="61">
        <v>3284298</v>
      </c>
      <c r="E185" s="74">
        <v>0</v>
      </c>
      <c r="F185" s="74">
        <v>0</v>
      </c>
      <c r="G185" s="74">
        <v>0</v>
      </c>
      <c r="H185" s="74">
        <v>189300</v>
      </c>
      <c r="I185" s="74">
        <v>189300</v>
      </c>
      <c r="J185" s="74"/>
      <c r="K185" s="74">
        <v>1499861</v>
      </c>
      <c r="L185" s="74">
        <v>0</v>
      </c>
      <c r="M185" s="74">
        <v>3040156</v>
      </c>
      <c r="N185" s="74">
        <v>134282</v>
      </c>
      <c r="O185" s="74">
        <v>4674299</v>
      </c>
      <c r="P185" s="74"/>
      <c r="Q185" s="74">
        <v>-1900237</v>
      </c>
      <c r="R185" s="74"/>
      <c r="S185" s="74">
        <v>-48293</v>
      </c>
      <c r="T185" s="74"/>
      <c r="U185" s="74">
        <v>-1948530</v>
      </c>
    </row>
    <row r="186" spans="1:21" ht="14.5" x14ac:dyDescent="0.25">
      <c r="A186" s="68">
        <v>450</v>
      </c>
      <c r="B186" s="69" t="s">
        <v>196</v>
      </c>
      <c r="C186" s="73">
        <v>0</v>
      </c>
      <c r="D186" s="61">
        <v>0</v>
      </c>
      <c r="E186" s="74">
        <v>0</v>
      </c>
      <c r="F186" s="74">
        <v>0</v>
      </c>
      <c r="G186" s="74">
        <v>0</v>
      </c>
      <c r="H186" s="74">
        <v>0</v>
      </c>
      <c r="I186" s="74">
        <v>0</v>
      </c>
      <c r="J186" s="74"/>
      <c r="K186" s="74">
        <v>0</v>
      </c>
      <c r="L186" s="74">
        <v>0</v>
      </c>
      <c r="M186" s="74">
        <v>0</v>
      </c>
      <c r="N186" s="74">
        <v>0</v>
      </c>
      <c r="O186" s="74">
        <v>0</v>
      </c>
      <c r="P186" s="74"/>
      <c r="Q186" s="74">
        <v>0</v>
      </c>
      <c r="R186" s="74"/>
      <c r="S186" s="74">
        <v>0</v>
      </c>
      <c r="T186" s="74"/>
      <c r="U186" s="74">
        <v>0</v>
      </c>
    </row>
    <row r="187" spans="1:21" ht="14.5" x14ac:dyDescent="0.25">
      <c r="A187" s="68">
        <v>451</v>
      </c>
      <c r="B187" s="69" t="s">
        <v>197</v>
      </c>
      <c r="C187" s="73">
        <v>0</v>
      </c>
      <c r="D187" s="61">
        <v>0</v>
      </c>
      <c r="E187" s="74">
        <v>0</v>
      </c>
      <c r="F187" s="74">
        <v>0</v>
      </c>
      <c r="G187" s="74">
        <v>0</v>
      </c>
      <c r="H187" s="74">
        <v>0</v>
      </c>
      <c r="I187" s="74">
        <v>0</v>
      </c>
      <c r="J187" s="74"/>
      <c r="K187" s="74">
        <v>0</v>
      </c>
      <c r="L187" s="74">
        <v>0</v>
      </c>
      <c r="M187" s="74">
        <v>0</v>
      </c>
      <c r="N187" s="74">
        <v>0</v>
      </c>
      <c r="O187" s="74">
        <v>0</v>
      </c>
      <c r="P187" s="74"/>
      <c r="Q187" s="74">
        <v>0</v>
      </c>
      <c r="R187" s="74"/>
      <c r="S187" s="74">
        <v>0</v>
      </c>
      <c r="T187" s="74"/>
      <c r="U187" s="74">
        <v>0</v>
      </c>
    </row>
    <row r="188" spans="1:21" ht="14.5" x14ac:dyDescent="0.25">
      <c r="A188" s="68">
        <v>452</v>
      </c>
      <c r="B188" s="69" t="s">
        <v>198</v>
      </c>
      <c r="C188" s="73">
        <v>0</v>
      </c>
      <c r="D188" s="61">
        <v>0</v>
      </c>
      <c r="E188" s="74">
        <v>0</v>
      </c>
      <c r="F188" s="74">
        <v>0</v>
      </c>
      <c r="G188" s="74">
        <v>0</v>
      </c>
      <c r="H188" s="74">
        <v>0</v>
      </c>
      <c r="I188" s="74">
        <v>0</v>
      </c>
      <c r="J188" s="74"/>
      <c r="K188" s="74">
        <v>0</v>
      </c>
      <c r="L188" s="74">
        <v>0</v>
      </c>
      <c r="M188" s="74">
        <v>0</v>
      </c>
      <c r="N188" s="74">
        <v>0</v>
      </c>
      <c r="O188" s="74">
        <v>0</v>
      </c>
      <c r="P188" s="74"/>
      <c r="Q188" s="74">
        <v>0</v>
      </c>
      <c r="R188" s="74"/>
      <c r="S188" s="74">
        <v>0</v>
      </c>
      <c r="T188" s="74"/>
      <c r="U188" s="74">
        <v>0</v>
      </c>
    </row>
    <row r="189" spans="1:21" ht="14.5" x14ac:dyDescent="0.25">
      <c r="A189" s="68">
        <v>453</v>
      </c>
      <c r="B189" s="69" t="s">
        <v>199</v>
      </c>
      <c r="C189" s="73">
        <v>0</v>
      </c>
      <c r="D189" s="61">
        <v>0</v>
      </c>
      <c r="E189" s="74">
        <v>0</v>
      </c>
      <c r="F189" s="74">
        <v>0</v>
      </c>
      <c r="G189" s="74">
        <v>0</v>
      </c>
      <c r="H189" s="74">
        <v>0</v>
      </c>
      <c r="I189" s="74">
        <v>0</v>
      </c>
      <c r="J189" s="74"/>
      <c r="K189" s="74">
        <v>0</v>
      </c>
      <c r="L189" s="74">
        <v>0</v>
      </c>
      <c r="M189" s="74">
        <v>0</v>
      </c>
      <c r="N189" s="74">
        <v>0</v>
      </c>
      <c r="O189" s="74">
        <v>0</v>
      </c>
      <c r="P189" s="74"/>
      <c r="Q189" s="74">
        <v>0</v>
      </c>
      <c r="R189" s="74"/>
      <c r="S189" s="74">
        <v>0</v>
      </c>
      <c r="T189" s="74"/>
      <c r="U189" s="74">
        <v>0</v>
      </c>
    </row>
    <row r="190" spans="1:21" ht="14.5" x14ac:dyDescent="0.25">
      <c r="A190" s="68">
        <v>454</v>
      </c>
      <c r="B190" s="69" t="s">
        <v>200</v>
      </c>
      <c r="C190" s="73">
        <v>3.4192203878274906E-5</v>
      </c>
      <c r="D190" s="61">
        <v>12426</v>
      </c>
      <c r="E190" s="74">
        <v>0</v>
      </c>
      <c r="F190" s="74">
        <v>0</v>
      </c>
      <c r="G190" s="74">
        <v>0</v>
      </c>
      <c r="H190" s="74">
        <v>9847</v>
      </c>
      <c r="I190" s="74">
        <v>9847</v>
      </c>
      <c r="J190" s="74"/>
      <c r="K190" s="74">
        <v>5675</v>
      </c>
      <c r="L190" s="74">
        <v>0</v>
      </c>
      <c r="M190" s="74">
        <v>11502</v>
      </c>
      <c r="N190" s="74">
        <v>10040</v>
      </c>
      <c r="O190" s="74">
        <v>27217</v>
      </c>
      <c r="P190" s="74"/>
      <c r="Q190" s="74">
        <v>-7189</v>
      </c>
      <c r="R190" s="74"/>
      <c r="S190" s="74">
        <v>2813</v>
      </c>
      <c r="T190" s="74"/>
      <c r="U190" s="74">
        <v>-4376</v>
      </c>
    </row>
    <row r="191" spans="1:21" ht="14.5" x14ac:dyDescent="0.25">
      <c r="A191" s="68">
        <v>501</v>
      </c>
      <c r="B191" s="69" t="s">
        <v>201</v>
      </c>
      <c r="C191" s="73">
        <v>8.8228735125984101E-2</v>
      </c>
      <c r="D191" s="61">
        <v>32063730</v>
      </c>
      <c r="E191" s="74">
        <v>0</v>
      </c>
      <c r="F191" s="74">
        <v>0</v>
      </c>
      <c r="G191" s="74">
        <v>0</v>
      </c>
      <c r="H191" s="74">
        <v>618576</v>
      </c>
      <c r="I191" s="74">
        <v>618576</v>
      </c>
      <c r="J191" s="74"/>
      <c r="K191" s="74">
        <v>14642745</v>
      </c>
      <c r="L191" s="74">
        <v>0</v>
      </c>
      <c r="M191" s="74">
        <v>29680239</v>
      </c>
      <c r="N191" s="74">
        <v>1816747</v>
      </c>
      <c r="O191" s="74">
        <v>46139731</v>
      </c>
      <c r="P191" s="74"/>
      <c r="Q191" s="74">
        <v>-18551519</v>
      </c>
      <c r="R191" s="74"/>
      <c r="S191" s="74">
        <v>271362</v>
      </c>
      <c r="T191" s="74"/>
      <c r="U191" s="74">
        <v>-18280157</v>
      </c>
    </row>
    <row r="192" spans="1:21" ht="14.5" x14ac:dyDescent="0.25">
      <c r="A192" s="68">
        <v>502</v>
      </c>
      <c r="B192" s="69" t="s">
        <v>202</v>
      </c>
      <c r="C192" s="73">
        <v>0</v>
      </c>
      <c r="D192" s="61">
        <v>0</v>
      </c>
      <c r="E192" s="74">
        <v>0</v>
      </c>
      <c r="F192" s="74">
        <v>0</v>
      </c>
      <c r="G192" s="74">
        <v>0</v>
      </c>
      <c r="H192" s="74">
        <v>0</v>
      </c>
      <c r="I192" s="74">
        <v>0</v>
      </c>
      <c r="J192" s="74"/>
      <c r="K192" s="74">
        <v>0</v>
      </c>
      <c r="L192" s="74">
        <v>0</v>
      </c>
      <c r="M192" s="74">
        <v>0</v>
      </c>
      <c r="N192" s="74">
        <v>0</v>
      </c>
      <c r="O192" s="74">
        <v>0</v>
      </c>
      <c r="P192" s="74"/>
      <c r="Q192" s="74">
        <v>0</v>
      </c>
      <c r="R192" s="74"/>
      <c r="S192" s="74">
        <v>0</v>
      </c>
      <c r="T192" s="74"/>
      <c r="U192" s="74">
        <v>0</v>
      </c>
    </row>
    <row r="193" spans="1:21" ht="14.5" x14ac:dyDescent="0.25">
      <c r="A193" s="68">
        <v>505</v>
      </c>
      <c r="B193" s="69" t="s">
        <v>203</v>
      </c>
      <c r="C193" s="73">
        <v>6.4062159733991968E-4</v>
      </c>
      <c r="D193" s="61">
        <v>232812</v>
      </c>
      <c r="E193" s="74">
        <v>0</v>
      </c>
      <c r="F193" s="74">
        <v>0</v>
      </c>
      <c r="G193" s="74">
        <v>0</v>
      </c>
      <c r="H193" s="74">
        <v>95956</v>
      </c>
      <c r="I193" s="74">
        <v>95956</v>
      </c>
      <c r="J193" s="74"/>
      <c r="K193" s="74">
        <v>106320</v>
      </c>
      <c r="L193" s="74">
        <v>0</v>
      </c>
      <c r="M193" s="74">
        <v>215506</v>
      </c>
      <c r="N193" s="74">
        <v>90235</v>
      </c>
      <c r="O193" s="74">
        <v>412061</v>
      </c>
      <c r="P193" s="74"/>
      <c r="Q193" s="74">
        <v>-134701</v>
      </c>
      <c r="R193" s="74"/>
      <c r="S193" s="74">
        <v>33453</v>
      </c>
      <c r="T193" s="74"/>
      <c r="U193" s="74">
        <v>-101248</v>
      </c>
    </row>
    <row r="194" spans="1:21" ht="14.5" x14ac:dyDescent="0.25">
      <c r="A194" s="68">
        <v>506</v>
      </c>
      <c r="B194" s="69" t="s">
        <v>204</v>
      </c>
      <c r="C194" s="73">
        <v>2.5524498016955377E-4</v>
      </c>
      <c r="D194" s="61">
        <v>92764</v>
      </c>
      <c r="E194" s="74">
        <v>0</v>
      </c>
      <c r="F194" s="74">
        <v>0</v>
      </c>
      <c r="G194" s="74">
        <v>0</v>
      </c>
      <c r="H194" s="74">
        <v>15845</v>
      </c>
      <c r="I194" s="74">
        <v>15845</v>
      </c>
      <c r="J194" s="74"/>
      <c r="K194" s="74">
        <v>42361</v>
      </c>
      <c r="L194" s="74">
        <v>0</v>
      </c>
      <c r="M194" s="74">
        <v>85865</v>
      </c>
      <c r="N194" s="74">
        <v>10746</v>
      </c>
      <c r="O194" s="74">
        <v>138972</v>
      </c>
      <c r="P194" s="74"/>
      <c r="Q194" s="74">
        <v>-53668</v>
      </c>
      <c r="R194" s="74"/>
      <c r="S194" s="74">
        <v>2967</v>
      </c>
      <c r="T194" s="74"/>
      <c r="U194" s="74">
        <v>-50701</v>
      </c>
    </row>
    <row r="195" spans="1:21" ht="14.5" x14ac:dyDescent="0.25">
      <c r="A195" s="68">
        <v>507</v>
      </c>
      <c r="B195" s="69" t="s">
        <v>205</v>
      </c>
      <c r="C195" s="73">
        <v>0</v>
      </c>
      <c r="D195" s="61">
        <v>0</v>
      </c>
      <c r="E195" s="74">
        <v>0</v>
      </c>
      <c r="F195" s="74">
        <v>0</v>
      </c>
      <c r="G195" s="74">
        <v>0</v>
      </c>
      <c r="H195" s="74">
        <v>0</v>
      </c>
      <c r="I195" s="74">
        <v>0</v>
      </c>
      <c r="J195" s="74"/>
      <c r="K195" s="74">
        <v>0</v>
      </c>
      <c r="L195" s="74">
        <v>0</v>
      </c>
      <c r="M195" s="74">
        <v>0</v>
      </c>
      <c r="N195" s="74">
        <v>0</v>
      </c>
      <c r="O195" s="74">
        <v>0</v>
      </c>
      <c r="P195" s="74"/>
      <c r="Q195" s="74">
        <v>0</v>
      </c>
      <c r="R195" s="74"/>
      <c r="S195" s="74">
        <v>0</v>
      </c>
      <c r="T195" s="74"/>
      <c r="U195" s="74">
        <v>0</v>
      </c>
    </row>
    <row r="196" spans="1:21" ht="14.5" x14ac:dyDescent="0.25">
      <c r="A196" s="68">
        <v>522</v>
      </c>
      <c r="B196" s="69" t="s">
        <v>418</v>
      </c>
      <c r="C196" s="73">
        <v>1.5909914546720393E-4</v>
      </c>
      <c r="D196" s="61">
        <v>57820</v>
      </c>
      <c r="E196" s="74">
        <v>0</v>
      </c>
      <c r="F196" s="74">
        <v>0</v>
      </c>
      <c r="G196" s="74">
        <v>0</v>
      </c>
      <c r="H196" s="74">
        <v>146274</v>
      </c>
      <c r="I196" s="74">
        <v>146274</v>
      </c>
      <c r="J196" s="74"/>
      <c r="K196" s="74">
        <v>26405</v>
      </c>
      <c r="L196" s="74">
        <v>0</v>
      </c>
      <c r="M196" s="74">
        <v>53521</v>
      </c>
      <c r="N196" s="74">
        <v>0</v>
      </c>
      <c r="O196" s="74">
        <v>79926</v>
      </c>
      <c r="P196" s="74"/>
      <c r="Q196" s="74">
        <v>-33453</v>
      </c>
      <c r="R196" s="74"/>
      <c r="S196" s="74">
        <v>30174</v>
      </c>
      <c r="T196" s="74"/>
      <c r="U196" s="74">
        <v>-3279</v>
      </c>
    </row>
    <row r="197" spans="1:21" ht="14.5" x14ac:dyDescent="0.25">
      <c r="A197" s="68">
        <v>601</v>
      </c>
      <c r="B197" s="69" t="s">
        <v>206</v>
      </c>
      <c r="C197" s="73">
        <v>3.3390781358586842E-2</v>
      </c>
      <c r="D197" s="61">
        <v>12134740</v>
      </c>
      <c r="E197" s="74">
        <v>0</v>
      </c>
      <c r="F197" s="74">
        <v>0</v>
      </c>
      <c r="G197" s="74">
        <v>0</v>
      </c>
      <c r="H197" s="74">
        <v>0</v>
      </c>
      <c r="I197" s="74">
        <v>0</v>
      </c>
      <c r="J197" s="74"/>
      <c r="K197" s="74">
        <v>5541650</v>
      </c>
      <c r="L197" s="74">
        <v>0</v>
      </c>
      <c r="M197" s="74">
        <v>11232692</v>
      </c>
      <c r="N197" s="74">
        <v>431204</v>
      </c>
      <c r="O197" s="74">
        <v>17205546</v>
      </c>
      <c r="P197" s="74"/>
      <c r="Q197" s="74">
        <v>-7020949</v>
      </c>
      <c r="R197" s="74"/>
      <c r="S197" s="74">
        <v>-279074</v>
      </c>
      <c r="T197" s="74"/>
      <c r="U197" s="74">
        <v>-7300023</v>
      </c>
    </row>
    <row r="198" spans="1:21" ht="14.5" x14ac:dyDescent="0.25">
      <c r="A198" s="68">
        <v>602</v>
      </c>
      <c r="B198" s="69" t="s">
        <v>207</v>
      </c>
      <c r="C198" s="73">
        <v>5.6220433206826161E-3</v>
      </c>
      <c r="D198" s="61">
        <v>2043136</v>
      </c>
      <c r="E198" s="74">
        <v>0</v>
      </c>
      <c r="F198" s="74">
        <v>0</v>
      </c>
      <c r="G198" s="74">
        <v>0</v>
      </c>
      <c r="H198" s="74">
        <v>906455</v>
      </c>
      <c r="I198" s="74">
        <v>906455</v>
      </c>
      <c r="J198" s="74"/>
      <c r="K198" s="74">
        <v>933054</v>
      </c>
      <c r="L198" s="74">
        <v>0</v>
      </c>
      <c r="M198" s="74">
        <v>1891261</v>
      </c>
      <c r="N198" s="74">
        <v>0</v>
      </c>
      <c r="O198" s="74">
        <v>2824315</v>
      </c>
      <c r="P198" s="74"/>
      <c r="Q198" s="74">
        <v>-1182125</v>
      </c>
      <c r="R198" s="74"/>
      <c r="S198" s="74">
        <v>309729</v>
      </c>
      <c r="T198" s="74"/>
      <c r="U198" s="74">
        <v>-872396</v>
      </c>
    </row>
    <row r="199" spans="1:21" ht="14.5" x14ac:dyDescent="0.25">
      <c r="A199" s="68">
        <v>606</v>
      </c>
      <c r="B199" s="69" t="s">
        <v>208</v>
      </c>
      <c r="C199" s="73">
        <v>1.0146419830105555E-4</v>
      </c>
      <c r="D199" s="61">
        <v>36877</v>
      </c>
      <c r="E199" s="74">
        <v>0</v>
      </c>
      <c r="F199" s="74">
        <v>0</v>
      </c>
      <c r="G199" s="74">
        <v>0</v>
      </c>
      <c r="H199" s="74">
        <v>12606</v>
      </c>
      <c r="I199" s="74">
        <v>12606</v>
      </c>
      <c r="J199" s="74"/>
      <c r="K199" s="74">
        <v>16839</v>
      </c>
      <c r="L199" s="74">
        <v>0</v>
      </c>
      <c r="M199" s="74">
        <v>34133</v>
      </c>
      <c r="N199" s="74">
        <v>10543</v>
      </c>
      <c r="O199" s="74">
        <v>61515</v>
      </c>
      <c r="P199" s="74"/>
      <c r="Q199" s="74">
        <v>-21334</v>
      </c>
      <c r="R199" s="74"/>
      <c r="S199" s="74">
        <v>398</v>
      </c>
      <c r="T199" s="74"/>
      <c r="U199" s="74">
        <v>-20936</v>
      </c>
    </row>
    <row r="200" spans="1:21" ht="14.5" x14ac:dyDescent="0.25">
      <c r="A200" s="68">
        <v>701</v>
      </c>
      <c r="B200" s="69" t="s">
        <v>209</v>
      </c>
      <c r="C200" s="73">
        <v>4.1399415476528426E-3</v>
      </c>
      <c r="D200" s="61">
        <v>1504522</v>
      </c>
      <c r="E200" s="74">
        <v>0</v>
      </c>
      <c r="F200" s="74">
        <v>0</v>
      </c>
      <c r="G200" s="74">
        <v>0</v>
      </c>
      <c r="H200" s="74">
        <v>362298</v>
      </c>
      <c r="I200" s="74">
        <v>362298</v>
      </c>
      <c r="J200" s="74"/>
      <c r="K200" s="74">
        <v>687079</v>
      </c>
      <c r="L200" s="74">
        <v>0</v>
      </c>
      <c r="M200" s="74">
        <v>1392681</v>
      </c>
      <c r="N200" s="74">
        <v>0</v>
      </c>
      <c r="O200" s="74">
        <v>2079760</v>
      </c>
      <c r="P200" s="74"/>
      <c r="Q200" s="74">
        <v>-870489</v>
      </c>
      <c r="R200" s="74"/>
      <c r="S200" s="74">
        <v>146061</v>
      </c>
      <c r="T200" s="74"/>
      <c r="U200" s="74">
        <v>-724428</v>
      </c>
    </row>
    <row r="201" spans="1:21" ht="14.5" x14ac:dyDescent="0.25">
      <c r="A201" s="68">
        <v>702</v>
      </c>
      <c r="B201" s="69" t="s">
        <v>210</v>
      </c>
      <c r="C201" s="73">
        <v>2.3821801032582342E-3</v>
      </c>
      <c r="D201" s="61">
        <v>865721</v>
      </c>
      <c r="E201" s="74">
        <v>0</v>
      </c>
      <c r="F201" s="74">
        <v>0</v>
      </c>
      <c r="G201" s="74">
        <v>0</v>
      </c>
      <c r="H201" s="74">
        <v>29251</v>
      </c>
      <c r="I201" s="74">
        <v>29251</v>
      </c>
      <c r="J201" s="74"/>
      <c r="K201" s="74">
        <v>395355</v>
      </c>
      <c r="L201" s="74">
        <v>0</v>
      </c>
      <c r="M201" s="74">
        <v>801368</v>
      </c>
      <c r="N201" s="74">
        <v>146758</v>
      </c>
      <c r="O201" s="74">
        <v>1343481</v>
      </c>
      <c r="P201" s="74"/>
      <c r="Q201" s="74">
        <v>-500891</v>
      </c>
      <c r="R201" s="74"/>
      <c r="S201" s="74">
        <v>-1360</v>
      </c>
      <c r="T201" s="74"/>
      <c r="U201" s="74">
        <v>-502251</v>
      </c>
    </row>
    <row r="202" spans="1:21" ht="14.5" x14ac:dyDescent="0.25">
      <c r="A202" s="68">
        <v>703</v>
      </c>
      <c r="B202" s="69" t="s">
        <v>211</v>
      </c>
      <c r="C202" s="73">
        <v>6.8526932606481463E-3</v>
      </c>
      <c r="D202" s="61">
        <v>2490377</v>
      </c>
      <c r="E202" s="74">
        <v>0</v>
      </c>
      <c r="F202" s="74">
        <v>0</v>
      </c>
      <c r="G202" s="74">
        <v>0</v>
      </c>
      <c r="H202" s="74">
        <v>56680</v>
      </c>
      <c r="I202" s="74">
        <v>56680</v>
      </c>
      <c r="J202" s="74"/>
      <c r="K202" s="74">
        <v>1137297</v>
      </c>
      <c r="L202" s="74">
        <v>0</v>
      </c>
      <c r="M202" s="74">
        <v>2305253</v>
      </c>
      <c r="N202" s="74">
        <v>817549</v>
      </c>
      <c r="O202" s="74">
        <v>4260099</v>
      </c>
      <c r="P202" s="74"/>
      <c r="Q202" s="74">
        <v>-1440889</v>
      </c>
      <c r="R202" s="74"/>
      <c r="S202" s="74">
        <v>-288827</v>
      </c>
      <c r="T202" s="74"/>
      <c r="U202" s="74">
        <v>-1729716</v>
      </c>
    </row>
    <row r="203" spans="1:21" ht="14.5" x14ac:dyDescent="0.25">
      <c r="A203" s="68">
        <v>704</v>
      </c>
      <c r="B203" s="69" t="s">
        <v>212</v>
      </c>
      <c r="C203" s="73">
        <v>5.7344575786998347E-3</v>
      </c>
      <c r="D203" s="61">
        <v>2083992</v>
      </c>
      <c r="E203" s="74">
        <v>0</v>
      </c>
      <c r="F203" s="74">
        <v>0</v>
      </c>
      <c r="G203" s="74">
        <v>0</v>
      </c>
      <c r="H203" s="74">
        <v>164148</v>
      </c>
      <c r="I203" s="74">
        <v>164148</v>
      </c>
      <c r="J203" s="74"/>
      <c r="K203" s="74">
        <v>951710</v>
      </c>
      <c r="L203" s="74">
        <v>0</v>
      </c>
      <c r="M203" s="74">
        <v>1929077</v>
      </c>
      <c r="N203" s="74">
        <v>918870</v>
      </c>
      <c r="O203" s="74">
        <v>3799657</v>
      </c>
      <c r="P203" s="74"/>
      <c r="Q203" s="74">
        <v>-1205762</v>
      </c>
      <c r="R203" s="74"/>
      <c r="S203" s="74">
        <v>-398183</v>
      </c>
      <c r="T203" s="74"/>
      <c r="U203" s="74">
        <v>-1603945</v>
      </c>
    </row>
    <row r="204" spans="1:21" ht="14.5" x14ac:dyDescent="0.25">
      <c r="A204" s="68">
        <v>705</v>
      </c>
      <c r="B204" s="69" t="s">
        <v>213</v>
      </c>
      <c r="C204" s="73">
        <v>5.0621164518293545E-3</v>
      </c>
      <c r="D204" s="61">
        <v>1839657</v>
      </c>
      <c r="E204" s="74">
        <v>0</v>
      </c>
      <c r="F204" s="74">
        <v>0</v>
      </c>
      <c r="G204" s="74">
        <v>0</v>
      </c>
      <c r="H204" s="74">
        <v>13979</v>
      </c>
      <c r="I204" s="74">
        <v>13979</v>
      </c>
      <c r="J204" s="74"/>
      <c r="K204" s="74">
        <v>840126</v>
      </c>
      <c r="L204" s="74">
        <v>0</v>
      </c>
      <c r="M204" s="74">
        <v>1702901</v>
      </c>
      <c r="N204" s="74">
        <v>196721</v>
      </c>
      <c r="O204" s="74">
        <v>2739748</v>
      </c>
      <c r="P204" s="74"/>
      <c r="Q204" s="74">
        <v>-1064393</v>
      </c>
      <c r="R204" s="74"/>
      <c r="S204" s="74">
        <v>-34492</v>
      </c>
      <c r="T204" s="74"/>
      <c r="U204" s="74">
        <v>-1098885</v>
      </c>
    </row>
    <row r="205" spans="1:21" ht="14.5" x14ac:dyDescent="0.25">
      <c r="A205" s="68">
        <v>706</v>
      </c>
      <c r="B205" s="69" t="s">
        <v>214</v>
      </c>
      <c r="C205" s="73">
        <v>6.504150621793256E-3</v>
      </c>
      <c r="D205" s="61">
        <v>2363710</v>
      </c>
      <c r="E205" s="74">
        <v>0</v>
      </c>
      <c r="F205" s="74">
        <v>0</v>
      </c>
      <c r="G205" s="74">
        <v>0</v>
      </c>
      <c r="H205" s="74">
        <v>89841</v>
      </c>
      <c r="I205" s="74">
        <v>89841</v>
      </c>
      <c r="J205" s="74"/>
      <c r="K205" s="74">
        <v>1079451</v>
      </c>
      <c r="L205" s="74">
        <v>0</v>
      </c>
      <c r="M205" s="74">
        <v>2188003</v>
      </c>
      <c r="N205" s="74">
        <v>420466</v>
      </c>
      <c r="O205" s="74">
        <v>3687920</v>
      </c>
      <c r="P205" s="74"/>
      <c r="Q205" s="74">
        <v>-1367602</v>
      </c>
      <c r="R205" s="74"/>
      <c r="S205" s="74">
        <v>-2383</v>
      </c>
      <c r="T205" s="74"/>
      <c r="U205" s="74">
        <v>-1369985</v>
      </c>
    </row>
    <row r="206" spans="1:21" ht="14.5" x14ac:dyDescent="0.25">
      <c r="A206" s="68">
        <v>707</v>
      </c>
      <c r="B206" s="69" t="s">
        <v>215</v>
      </c>
      <c r="C206" s="73">
        <v>1.7670959351185835E-5</v>
      </c>
      <c r="D206" s="61">
        <v>6421</v>
      </c>
      <c r="E206" s="74">
        <v>0</v>
      </c>
      <c r="F206" s="74">
        <v>0</v>
      </c>
      <c r="G206" s="74">
        <v>0</v>
      </c>
      <c r="H206" s="74">
        <v>0</v>
      </c>
      <c r="I206" s="74">
        <v>0</v>
      </c>
      <c r="J206" s="74"/>
      <c r="K206" s="74">
        <v>2933</v>
      </c>
      <c r="L206" s="74">
        <v>0</v>
      </c>
      <c r="M206" s="74">
        <v>5945</v>
      </c>
      <c r="N206" s="74">
        <v>4634081</v>
      </c>
      <c r="O206" s="74">
        <v>4642959</v>
      </c>
      <c r="P206" s="74"/>
      <c r="Q206" s="74">
        <v>-3715</v>
      </c>
      <c r="R206" s="74"/>
      <c r="S206" s="74">
        <v>-2133311</v>
      </c>
      <c r="T206" s="74"/>
      <c r="U206" s="74">
        <v>-2137026</v>
      </c>
    </row>
    <row r="207" spans="1:21" ht="14.5" x14ac:dyDescent="0.25">
      <c r="A207" s="68">
        <v>708</v>
      </c>
      <c r="B207" s="69" t="s">
        <v>216</v>
      </c>
      <c r="C207" s="73">
        <v>1.1096571680949759E-3</v>
      </c>
      <c r="D207" s="61">
        <v>403268</v>
      </c>
      <c r="E207" s="74">
        <v>0</v>
      </c>
      <c r="F207" s="74">
        <v>0</v>
      </c>
      <c r="G207" s="74">
        <v>0</v>
      </c>
      <c r="H207" s="74">
        <v>142737</v>
      </c>
      <c r="I207" s="74">
        <v>142737</v>
      </c>
      <c r="J207" s="74"/>
      <c r="K207" s="74">
        <v>184163</v>
      </c>
      <c r="L207" s="74">
        <v>0</v>
      </c>
      <c r="M207" s="74">
        <v>373290</v>
      </c>
      <c r="N207" s="74">
        <v>320160</v>
      </c>
      <c r="O207" s="74">
        <v>877613</v>
      </c>
      <c r="P207" s="74"/>
      <c r="Q207" s="74">
        <v>-233323</v>
      </c>
      <c r="R207" s="74"/>
      <c r="S207" s="74">
        <v>-16891</v>
      </c>
      <c r="T207" s="74"/>
      <c r="U207" s="74">
        <v>-250214</v>
      </c>
    </row>
    <row r="208" spans="1:21" ht="14.5" x14ac:dyDescent="0.25">
      <c r="A208" s="68">
        <v>709</v>
      </c>
      <c r="B208" s="69" t="s">
        <v>217</v>
      </c>
      <c r="C208" s="73">
        <v>0</v>
      </c>
      <c r="D208" s="61">
        <v>0</v>
      </c>
      <c r="E208" s="74">
        <v>0</v>
      </c>
      <c r="F208" s="74">
        <v>0</v>
      </c>
      <c r="G208" s="74">
        <v>0</v>
      </c>
      <c r="H208" s="74">
        <v>0</v>
      </c>
      <c r="I208" s="74">
        <v>0</v>
      </c>
      <c r="J208" s="74"/>
      <c r="K208" s="74">
        <v>0</v>
      </c>
      <c r="L208" s="74">
        <v>0</v>
      </c>
      <c r="M208" s="74">
        <v>0</v>
      </c>
      <c r="N208" s="74">
        <v>0</v>
      </c>
      <c r="O208" s="74">
        <v>0</v>
      </c>
      <c r="P208" s="74"/>
      <c r="Q208" s="74">
        <v>0</v>
      </c>
      <c r="R208" s="74"/>
      <c r="S208" s="74">
        <v>0</v>
      </c>
      <c r="T208" s="74"/>
      <c r="U208" s="74">
        <v>0</v>
      </c>
    </row>
    <row r="209" spans="1:21" ht="14.5" x14ac:dyDescent="0.25">
      <c r="A209" s="68">
        <v>711</v>
      </c>
      <c r="B209" s="69" t="s">
        <v>218</v>
      </c>
      <c r="C209" s="73">
        <v>1.7777832265584389E-3</v>
      </c>
      <c r="D209" s="61">
        <v>646073</v>
      </c>
      <c r="E209" s="74">
        <v>0</v>
      </c>
      <c r="F209" s="74">
        <v>0</v>
      </c>
      <c r="G209" s="74">
        <v>0</v>
      </c>
      <c r="H209" s="74">
        <v>122410</v>
      </c>
      <c r="I209" s="74">
        <v>122410</v>
      </c>
      <c r="J209" s="74"/>
      <c r="K209" s="74">
        <v>295047</v>
      </c>
      <c r="L209" s="74">
        <v>0</v>
      </c>
      <c r="M209" s="74">
        <v>598048</v>
      </c>
      <c r="N209" s="74">
        <v>435603</v>
      </c>
      <c r="O209" s="74">
        <v>1328698</v>
      </c>
      <c r="P209" s="74"/>
      <c r="Q209" s="74">
        <v>-373807</v>
      </c>
      <c r="R209" s="74"/>
      <c r="S209" s="74">
        <v>-18357</v>
      </c>
      <c r="T209" s="74"/>
      <c r="U209" s="74">
        <v>-392164</v>
      </c>
    </row>
    <row r="210" spans="1:21" ht="14.5" x14ac:dyDescent="0.25">
      <c r="A210" s="68">
        <v>716</v>
      </c>
      <c r="B210" s="69" t="s">
        <v>219</v>
      </c>
      <c r="C210" s="73">
        <v>2.7645460756981605E-3</v>
      </c>
      <c r="D210" s="61">
        <v>1004679</v>
      </c>
      <c r="E210" s="74">
        <v>0</v>
      </c>
      <c r="F210" s="74">
        <v>0</v>
      </c>
      <c r="G210" s="74">
        <v>0</v>
      </c>
      <c r="H210" s="74">
        <v>587331</v>
      </c>
      <c r="I210" s="74">
        <v>587331</v>
      </c>
      <c r="J210" s="74"/>
      <c r="K210" s="74">
        <v>458814</v>
      </c>
      <c r="L210" s="74">
        <v>0</v>
      </c>
      <c r="M210" s="74">
        <v>929996</v>
      </c>
      <c r="N210" s="74">
        <v>611659</v>
      </c>
      <c r="O210" s="74">
        <v>2000469</v>
      </c>
      <c r="P210" s="74"/>
      <c r="Q210" s="74">
        <v>-581291</v>
      </c>
      <c r="R210" s="74"/>
      <c r="S210" s="74">
        <v>-17790</v>
      </c>
      <c r="T210" s="74"/>
      <c r="U210" s="74">
        <v>-599081</v>
      </c>
    </row>
    <row r="211" spans="1:21" ht="14.5" x14ac:dyDescent="0.25">
      <c r="A211" s="68">
        <v>717</v>
      </c>
      <c r="B211" s="69" t="s">
        <v>220</v>
      </c>
      <c r="C211" s="73">
        <v>0</v>
      </c>
      <c r="D211" s="61">
        <v>0</v>
      </c>
      <c r="E211" s="74">
        <v>0</v>
      </c>
      <c r="F211" s="74">
        <v>0</v>
      </c>
      <c r="G211" s="74">
        <v>0</v>
      </c>
      <c r="H211" s="74">
        <v>0</v>
      </c>
      <c r="I211" s="74">
        <v>0</v>
      </c>
      <c r="J211" s="74"/>
      <c r="K211" s="74">
        <v>0</v>
      </c>
      <c r="L211" s="74">
        <v>0</v>
      </c>
      <c r="M211" s="74">
        <v>0</v>
      </c>
      <c r="N211" s="74">
        <v>0</v>
      </c>
      <c r="O211" s="74">
        <v>0</v>
      </c>
      <c r="P211" s="74"/>
      <c r="Q211" s="74">
        <v>0</v>
      </c>
      <c r="R211" s="74"/>
      <c r="S211" s="74">
        <v>0</v>
      </c>
      <c r="T211" s="74"/>
      <c r="U211" s="74">
        <v>0</v>
      </c>
    </row>
    <row r="212" spans="1:21" ht="14.5" x14ac:dyDescent="0.25">
      <c r="A212" s="68">
        <v>718</v>
      </c>
      <c r="B212" s="69" t="s">
        <v>221</v>
      </c>
      <c r="C212" s="73">
        <v>2.9970570408960652E-3</v>
      </c>
      <c r="D212" s="61">
        <v>1089179</v>
      </c>
      <c r="E212" s="74">
        <v>0</v>
      </c>
      <c r="F212" s="74">
        <v>0</v>
      </c>
      <c r="G212" s="74">
        <v>0</v>
      </c>
      <c r="H212" s="74">
        <v>56111</v>
      </c>
      <c r="I212" s="74">
        <v>56111</v>
      </c>
      <c r="J212" s="74"/>
      <c r="K212" s="74">
        <v>497402</v>
      </c>
      <c r="L212" s="74">
        <v>0</v>
      </c>
      <c r="M212" s="74">
        <v>1008213</v>
      </c>
      <c r="N212" s="74">
        <v>47713</v>
      </c>
      <c r="O212" s="74">
        <v>1553328</v>
      </c>
      <c r="P212" s="74"/>
      <c r="Q212" s="74">
        <v>-630179</v>
      </c>
      <c r="R212" s="74"/>
      <c r="S212" s="74">
        <v>-5981</v>
      </c>
      <c r="T212" s="74"/>
      <c r="U212" s="74">
        <v>-636160</v>
      </c>
    </row>
    <row r="213" spans="1:21" ht="14.5" x14ac:dyDescent="0.25">
      <c r="A213" s="68">
        <v>719</v>
      </c>
      <c r="B213" s="69" t="s">
        <v>222</v>
      </c>
      <c r="C213" s="73">
        <v>0</v>
      </c>
      <c r="D213" s="61">
        <v>0</v>
      </c>
      <c r="E213" s="74">
        <v>0</v>
      </c>
      <c r="F213" s="74">
        <v>0</v>
      </c>
      <c r="G213" s="74">
        <v>0</v>
      </c>
      <c r="H213" s="74">
        <v>0</v>
      </c>
      <c r="I213" s="74">
        <v>0</v>
      </c>
      <c r="J213" s="74"/>
      <c r="K213" s="74">
        <v>0</v>
      </c>
      <c r="L213" s="74">
        <v>0</v>
      </c>
      <c r="M213" s="74">
        <v>0</v>
      </c>
      <c r="N213" s="74">
        <v>0</v>
      </c>
      <c r="O213" s="74">
        <v>0</v>
      </c>
      <c r="P213" s="74"/>
      <c r="Q213" s="74">
        <v>0</v>
      </c>
      <c r="R213" s="74"/>
      <c r="S213" s="74">
        <v>0</v>
      </c>
      <c r="T213" s="74"/>
      <c r="U213" s="74">
        <v>0</v>
      </c>
    </row>
    <row r="214" spans="1:21" ht="14.5" x14ac:dyDescent="0.25">
      <c r="A214" s="68">
        <v>720</v>
      </c>
      <c r="B214" s="69" t="s">
        <v>223</v>
      </c>
      <c r="C214" s="73">
        <v>5.8455720870096385E-3</v>
      </c>
      <c r="D214" s="61">
        <v>2124371</v>
      </c>
      <c r="E214" s="74">
        <v>0</v>
      </c>
      <c r="F214" s="74">
        <v>0</v>
      </c>
      <c r="G214" s="74">
        <v>0</v>
      </c>
      <c r="H214" s="74">
        <v>1107013</v>
      </c>
      <c r="I214" s="74">
        <v>1107013</v>
      </c>
      <c r="J214" s="74"/>
      <c r="K214" s="74">
        <v>970151</v>
      </c>
      <c r="L214" s="74">
        <v>0</v>
      </c>
      <c r="M214" s="74">
        <v>1966456</v>
      </c>
      <c r="N214" s="74">
        <v>0</v>
      </c>
      <c r="O214" s="74">
        <v>2936607</v>
      </c>
      <c r="P214" s="74"/>
      <c r="Q214" s="74">
        <v>-1229127</v>
      </c>
      <c r="R214" s="74"/>
      <c r="S214" s="74">
        <v>497308</v>
      </c>
      <c r="T214" s="74"/>
      <c r="U214" s="74">
        <v>-731819</v>
      </c>
    </row>
    <row r="215" spans="1:21" ht="14.5" x14ac:dyDescent="0.25">
      <c r="A215" s="68">
        <v>721</v>
      </c>
      <c r="B215" s="69" t="s">
        <v>224</v>
      </c>
      <c r="C215" s="73">
        <v>0</v>
      </c>
      <c r="D215" s="61">
        <v>0</v>
      </c>
      <c r="E215" s="74">
        <v>0</v>
      </c>
      <c r="F215" s="74">
        <v>0</v>
      </c>
      <c r="G215" s="74">
        <v>0</v>
      </c>
      <c r="H215" s="74">
        <v>0</v>
      </c>
      <c r="I215" s="74">
        <v>0</v>
      </c>
      <c r="J215" s="74"/>
      <c r="K215" s="74">
        <v>0</v>
      </c>
      <c r="L215" s="74">
        <v>0</v>
      </c>
      <c r="M215" s="74">
        <v>0</v>
      </c>
      <c r="N215" s="74">
        <v>0</v>
      </c>
      <c r="O215" s="74">
        <v>0</v>
      </c>
      <c r="P215" s="74"/>
      <c r="Q215" s="74">
        <v>0</v>
      </c>
      <c r="R215" s="74"/>
      <c r="S215" s="74">
        <v>0</v>
      </c>
      <c r="T215" s="74"/>
      <c r="U215" s="74">
        <v>0</v>
      </c>
    </row>
    <row r="216" spans="1:21" ht="14.5" x14ac:dyDescent="0.25">
      <c r="A216" s="68">
        <v>722</v>
      </c>
      <c r="B216" s="69" t="s">
        <v>225</v>
      </c>
      <c r="C216" s="73">
        <v>0</v>
      </c>
      <c r="D216" s="61">
        <v>0</v>
      </c>
      <c r="E216" s="74">
        <v>0</v>
      </c>
      <c r="F216" s="74">
        <v>0</v>
      </c>
      <c r="G216" s="74">
        <v>0</v>
      </c>
      <c r="H216" s="74">
        <v>0</v>
      </c>
      <c r="I216" s="74">
        <v>0</v>
      </c>
      <c r="J216" s="74"/>
      <c r="K216" s="74">
        <v>0</v>
      </c>
      <c r="L216" s="74">
        <v>0</v>
      </c>
      <c r="M216" s="74">
        <v>0</v>
      </c>
      <c r="N216" s="74">
        <v>0</v>
      </c>
      <c r="O216" s="74">
        <v>0</v>
      </c>
      <c r="P216" s="74"/>
      <c r="Q216" s="74">
        <v>0</v>
      </c>
      <c r="R216" s="74"/>
      <c r="S216" s="74">
        <v>0</v>
      </c>
      <c r="T216" s="74"/>
      <c r="U216" s="74">
        <v>0</v>
      </c>
    </row>
    <row r="217" spans="1:21" ht="14.5" x14ac:dyDescent="0.25">
      <c r="A217" s="68">
        <v>723</v>
      </c>
      <c r="B217" s="69" t="s">
        <v>226</v>
      </c>
      <c r="C217" s="73">
        <v>2.6104851181912021E-3</v>
      </c>
      <c r="D217" s="61">
        <v>948687</v>
      </c>
      <c r="E217" s="74">
        <v>0</v>
      </c>
      <c r="F217" s="74">
        <v>0</v>
      </c>
      <c r="G217" s="74">
        <v>0</v>
      </c>
      <c r="H217" s="74">
        <v>18625</v>
      </c>
      <c r="I217" s="74">
        <v>18625</v>
      </c>
      <c r="J217" s="74"/>
      <c r="K217" s="74">
        <v>433245</v>
      </c>
      <c r="L217" s="74">
        <v>0</v>
      </c>
      <c r="M217" s="74">
        <v>878170</v>
      </c>
      <c r="N217" s="74">
        <v>225173</v>
      </c>
      <c r="O217" s="74">
        <v>1536588</v>
      </c>
      <c r="P217" s="74"/>
      <c r="Q217" s="74">
        <v>-548897</v>
      </c>
      <c r="R217" s="74"/>
      <c r="S217" s="74">
        <v>-128385</v>
      </c>
      <c r="T217" s="74"/>
      <c r="U217" s="74">
        <v>-677282</v>
      </c>
    </row>
    <row r="218" spans="1:21" ht="14.5" x14ac:dyDescent="0.25">
      <c r="A218" s="68">
        <v>724</v>
      </c>
      <c r="B218" s="69" t="s">
        <v>227</v>
      </c>
      <c r="C218" s="73">
        <v>3.0832798502492711E-3</v>
      </c>
      <c r="D218" s="61">
        <v>1120512</v>
      </c>
      <c r="E218" s="74">
        <v>0</v>
      </c>
      <c r="F218" s="74">
        <v>0</v>
      </c>
      <c r="G218" s="74">
        <v>0</v>
      </c>
      <c r="H218" s="74">
        <v>465261</v>
      </c>
      <c r="I218" s="74">
        <v>465261</v>
      </c>
      <c r="J218" s="74"/>
      <c r="K218" s="74">
        <v>511712</v>
      </c>
      <c r="L218" s="74">
        <v>0</v>
      </c>
      <c r="M218" s="74">
        <v>1037218</v>
      </c>
      <c r="N218" s="74">
        <v>9585</v>
      </c>
      <c r="O218" s="74">
        <v>1558515</v>
      </c>
      <c r="P218" s="74"/>
      <c r="Q218" s="74">
        <v>-648309</v>
      </c>
      <c r="R218" s="74"/>
      <c r="S218" s="74">
        <v>95355</v>
      </c>
      <c r="T218" s="74"/>
      <c r="U218" s="74">
        <v>-552954</v>
      </c>
    </row>
    <row r="219" spans="1:21" ht="14.5" x14ac:dyDescent="0.25">
      <c r="A219" s="68">
        <v>725</v>
      </c>
      <c r="B219" s="69" t="s">
        <v>228</v>
      </c>
      <c r="C219" s="73">
        <v>0</v>
      </c>
      <c r="D219" s="61">
        <v>0</v>
      </c>
      <c r="E219" s="74">
        <v>0</v>
      </c>
      <c r="F219" s="74">
        <v>0</v>
      </c>
      <c r="G219" s="74">
        <v>0</v>
      </c>
      <c r="H219" s="74">
        <v>0</v>
      </c>
      <c r="I219" s="74">
        <v>0</v>
      </c>
      <c r="J219" s="74"/>
      <c r="K219" s="74">
        <v>0</v>
      </c>
      <c r="L219" s="74">
        <v>0</v>
      </c>
      <c r="M219" s="74">
        <v>0</v>
      </c>
      <c r="N219" s="74">
        <v>452295</v>
      </c>
      <c r="O219" s="74">
        <v>452295</v>
      </c>
      <c r="P219" s="74"/>
      <c r="Q219" s="74">
        <v>0</v>
      </c>
      <c r="R219" s="74"/>
      <c r="S219" s="74">
        <v>-709007</v>
      </c>
      <c r="T219" s="74"/>
      <c r="U219" s="74">
        <v>-709007</v>
      </c>
    </row>
    <row r="220" spans="1:21" ht="14.5" x14ac:dyDescent="0.25">
      <c r="A220" s="68">
        <v>726</v>
      </c>
      <c r="B220" s="69" t="s">
        <v>229</v>
      </c>
      <c r="C220" s="73">
        <v>0</v>
      </c>
      <c r="D220" s="61">
        <v>0</v>
      </c>
      <c r="E220" s="74">
        <v>0</v>
      </c>
      <c r="F220" s="74">
        <v>0</v>
      </c>
      <c r="G220" s="74">
        <v>0</v>
      </c>
      <c r="H220" s="74">
        <v>0</v>
      </c>
      <c r="I220" s="74">
        <v>0</v>
      </c>
      <c r="J220" s="74"/>
      <c r="K220" s="74">
        <v>0</v>
      </c>
      <c r="L220" s="74">
        <v>0</v>
      </c>
      <c r="M220" s="74">
        <v>0</v>
      </c>
      <c r="N220" s="74">
        <v>431</v>
      </c>
      <c r="O220" s="74">
        <v>431</v>
      </c>
      <c r="P220" s="74"/>
      <c r="Q220" s="74">
        <v>0</v>
      </c>
      <c r="R220" s="74"/>
      <c r="S220" s="74">
        <v>-995</v>
      </c>
      <c r="T220" s="74"/>
      <c r="U220" s="74">
        <v>-995</v>
      </c>
    </row>
    <row r="221" spans="1:21" ht="14.5" x14ac:dyDescent="0.25">
      <c r="A221" s="68">
        <v>728</v>
      </c>
      <c r="B221" s="69" t="s">
        <v>230</v>
      </c>
      <c r="C221" s="73">
        <v>3.5824691168631364E-3</v>
      </c>
      <c r="D221" s="61">
        <v>1301928</v>
      </c>
      <c r="E221" s="74">
        <v>0</v>
      </c>
      <c r="F221" s="74">
        <v>0</v>
      </c>
      <c r="G221" s="74">
        <v>0</v>
      </c>
      <c r="H221" s="74">
        <v>370835</v>
      </c>
      <c r="I221" s="74">
        <v>370835</v>
      </c>
      <c r="J221" s="74"/>
      <c r="K221" s="74">
        <v>594559</v>
      </c>
      <c r="L221" s="74">
        <v>0</v>
      </c>
      <c r="M221" s="74">
        <v>1205146</v>
      </c>
      <c r="N221" s="74">
        <v>9117</v>
      </c>
      <c r="O221" s="74">
        <v>1808822</v>
      </c>
      <c r="P221" s="74"/>
      <c r="Q221" s="74">
        <v>-753272</v>
      </c>
      <c r="R221" s="74"/>
      <c r="S221" s="74">
        <v>109038</v>
      </c>
      <c r="T221" s="74"/>
      <c r="U221" s="74">
        <v>-644234</v>
      </c>
    </row>
    <row r="222" spans="1:21" ht="14.5" x14ac:dyDescent="0.25">
      <c r="A222" s="68">
        <v>729</v>
      </c>
      <c r="B222" s="69" t="s">
        <v>231</v>
      </c>
      <c r="C222" s="73">
        <v>2.8418704073032205E-3</v>
      </c>
      <c r="D222" s="61">
        <v>1032781</v>
      </c>
      <c r="E222" s="74">
        <v>0</v>
      </c>
      <c r="F222" s="74">
        <v>0</v>
      </c>
      <c r="G222" s="74">
        <v>0</v>
      </c>
      <c r="H222" s="74">
        <v>0</v>
      </c>
      <c r="I222" s="74">
        <v>0</v>
      </c>
      <c r="J222" s="74"/>
      <c r="K222" s="74">
        <v>471647</v>
      </c>
      <c r="L222" s="74">
        <v>0</v>
      </c>
      <c r="M222" s="74">
        <v>956008</v>
      </c>
      <c r="N222" s="74">
        <v>552849</v>
      </c>
      <c r="O222" s="74">
        <v>1980504</v>
      </c>
      <c r="P222" s="74"/>
      <c r="Q222" s="74">
        <v>-597550</v>
      </c>
      <c r="R222" s="74"/>
      <c r="S222" s="74">
        <v>-148209</v>
      </c>
      <c r="T222" s="74"/>
      <c r="U222" s="74">
        <v>-745759</v>
      </c>
    </row>
    <row r="223" spans="1:21" ht="14.5" x14ac:dyDescent="0.25">
      <c r="A223" s="68">
        <v>730</v>
      </c>
      <c r="B223" s="69" t="s">
        <v>232</v>
      </c>
      <c r="C223" s="73">
        <v>0</v>
      </c>
      <c r="D223" s="61">
        <v>0</v>
      </c>
      <c r="E223" s="74">
        <v>0</v>
      </c>
      <c r="F223" s="74">
        <v>0</v>
      </c>
      <c r="G223" s="74">
        <v>0</v>
      </c>
      <c r="H223" s="74">
        <v>0</v>
      </c>
      <c r="I223" s="74">
        <v>0</v>
      </c>
      <c r="J223" s="74"/>
      <c r="K223" s="74">
        <v>0</v>
      </c>
      <c r="L223" s="74">
        <v>0</v>
      </c>
      <c r="M223" s="74">
        <v>0</v>
      </c>
      <c r="N223" s="74">
        <v>0</v>
      </c>
      <c r="O223" s="74">
        <v>0</v>
      </c>
      <c r="P223" s="74"/>
      <c r="Q223" s="74">
        <v>0</v>
      </c>
      <c r="R223" s="74"/>
      <c r="S223" s="74">
        <v>0</v>
      </c>
      <c r="T223" s="74"/>
      <c r="U223" s="74">
        <v>0</v>
      </c>
    </row>
    <row r="224" spans="1:21" ht="14.5" x14ac:dyDescent="0.25">
      <c r="A224" s="68">
        <v>731</v>
      </c>
      <c r="B224" s="69" t="s">
        <v>233</v>
      </c>
      <c r="C224" s="73">
        <v>0</v>
      </c>
      <c r="D224" s="61">
        <v>0</v>
      </c>
      <c r="E224" s="74">
        <v>0</v>
      </c>
      <c r="F224" s="74">
        <v>0</v>
      </c>
      <c r="G224" s="74">
        <v>0</v>
      </c>
      <c r="H224" s="74">
        <v>0</v>
      </c>
      <c r="I224" s="74">
        <v>0</v>
      </c>
      <c r="J224" s="74"/>
      <c r="K224" s="74">
        <v>0</v>
      </c>
      <c r="L224" s="74">
        <v>0</v>
      </c>
      <c r="M224" s="74">
        <v>0</v>
      </c>
      <c r="N224" s="74">
        <v>0</v>
      </c>
      <c r="O224" s="74">
        <v>0</v>
      </c>
      <c r="P224" s="74"/>
      <c r="Q224" s="74">
        <v>0</v>
      </c>
      <c r="R224" s="74"/>
      <c r="S224" s="74">
        <v>0</v>
      </c>
      <c r="T224" s="74"/>
      <c r="U224" s="74">
        <v>0</v>
      </c>
    </row>
    <row r="225" spans="1:21" ht="14.5" x14ac:dyDescent="0.25">
      <c r="A225" s="68">
        <v>733</v>
      </c>
      <c r="B225" s="69" t="s">
        <v>234</v>
      </c>
      <c r="C225" s="73">
        <v>2.0746840243598128E-4</v>
      </c>
      <c r="D225" s="61">
        <v>75397</v>
      </c>
      <c r="E225" s="74">
        <v>0</v>
      </c>
      <c r="F225" s="74">
        <v>0</v>
      </c>
      <c r="G225" s="74">
        <v>0</v>
      </c>
      <c r="H225" s="74">
        <v>2718</v>
      </c>
      <c r="I225" s="74">
        <v>2718</v>
      </c>
      <c r="J225" s="74"/>
      <c r="K225" s="74">
        <v>34432</v>
      </c>
      <c r="L225" s="74">
        <v>0</v>
      </c>
      <c r="M225" s="74">
        <v>69793</v>
      </c>
      <c r="N225" s="74">
        <v>2851318</v>
      </c>
      <c r="O225" s="74">
        <v>2955543</v>
      </c>
      <c r="P225" s="74"/>
      <c r="Q225" s="74">
        <v>-43623</v>
      </c>
      <c r="R225" s="74"/>
      <c r="S225" s="74">
        <v>-684452</v>
      </c>
      <c r="T225" s="74"/>
      <c r="U225" s="74">
        <v>-728075</v>
      </c>
    </row>
    <row r="226" spans="1:21" ht="14.5" x14ac:dyDescent="0.25">
      <c r="A226" s="68">
        <v>734</v>
      </c>
      <c r="B226" s="69" t="s">
        <v>235</v>
      </c>
      <c r="C226" s="73">
        <v>1.8921222414765607E-4</v>
      </c>
      <c r="D226" s="61">
        <v>68763</v>
      </c>
      <c r="E226" s="74">
        <v>0</v>
      </c>
      <c r="F226" s="74">
        <v>0</v>
      </c>
      <c r="G226" s="74">
        <v>0</v>
      </c>
      <c r="H226" s="74">
        <v>13803</v>
      </c>
      <c r="I226" s="74">
        <v>13803</v>
      </c>
      <c r="J226" s="74"/>
      <c r="K226" s="74">
        <v>31402</v>
      </c>
      <c r="L226" s="74">
        <v>0</v>
      </c>
      <c r="M226" s="74">
        <v>63651</v>
      </c>
      <c r="N226" s="74">
        <v>2659144</v>
      </c>
      <c r="O226" s="74">
        <v>2754197</v>
      </c>
      <c r="P226" s="74"/>
      <c r="Q226" s="74">
        <v>-39785</v>
      </c>
      <c r="R226" s="74"/>
      <c r="S226" s="74">
        <v>-669814</v>
      </c>
      <c r="T226" s="74"/>
      <c r="U226" s="74">
        <v>-709599</v>
      </c>
    </row>
    <row r="227" spans="1:21" ht="14.5" x14ac:dyDescent="0.25">
      <c r="A227" s="68">
        <v>735</v>
      </c>
      <c r="B227" s="69" t="s">
        <v>236</v>
      </c>
      <c r="C227" s="73">
        <v>5.1639868219139776E-3</v>
      </c>
      <c r="D227" s="61">
        <v>1876671</v>
      </c>
      <c r="E227" s="74">
        <v>0</v>
      </c>
      <c r="F227" s="74">
        <v>0</v>
      </c>
      <c r="G227" s="74">
        <v>0</v>
      </c>
      <c r="H227" s="74">
        <v>105501</v>
      </c>
      <c r="I227" s="74">
        <v>105501</v>
      </c>
      <c r="J227" s="74"/>
      <c r="K227" s="74">
        <v>857033</v>
      </c>
      <c r="L227" s="74">
        <v>0</v>
      </c>
      <c r="M227" s="74">
        <v>1737170</v>
      </c>
      <c r="N227" s="74">
        <v>211668</v>
      </c>
      <c r="O227" s="74">
        <v>2805871</v>
      </c>
      <c r="P227" s="74"/>
      <c r="Q227" s="74">
        <v>-1085812</v>
      </c>
      <c r="R227" s="74"/>
      <c r="S227" s="74">
        <v>-78088</v>
      </c>
      <c r="T227" s="74"/>
      <c r="U227" s="74">
        <v>-1163900</v>
      </c>
    </row>
    <row r="228" spans="1:21" ht="14.5" x14ac:dyDescent="0.25">
      <c r="A228" s="68">
        <v>736</v>
      </c>
      <c r="B228" s="69" t="s">
        <v>237</v>
      </c>
      <c r="C228" s="73">
        <v>0</v>
      </c>
      <c r="D228" s="61">
        <v>0</v>
      </c>
      <c r="E228" s="74">
        <v>0</v>
      </c>
      <c r="F228" s="74">
        <v>0</v>
      </c>
      <c r="G228" s="74">
        <v>0</v>
      </c>
      <c r="H228" s="74">
        <v>0</v>
      </c>
      <c r="I228" s="74">
        <v>0</v>
      </c>
      <c r="J228" s="74"/>
      <c r="K228" s="74">
        <v>0</v>
      </c>
      <c r="L228" s="74">
        <v>0</v>
      </c>
      <c r="M228" s="74">
        <v>0</v>
      </c>
      <c r="N228" s="74">
        <v>0</v>
      </c>
      <c r="O228" s="74">
        <v>0</v>
      </c>
      <c r="P228" s="74"/>
      <c r="Q228" s="74">
        <v>0</v>
      </c>
      <c r="R228" s="74"/>
      <c r="S228" s="74">
        <v>0</v>
      </c>
      <c r="T228" s="74"/>
      <c r="U228" s="74">
        <v>0</v>
      </c>
    </row>
    <row r="229" spans="1:21" ht="14.5" x14ac:dyDescent="0.25">
      <c r="A229" s="68">
        <v>737</v>
      </c>
      <c r="B229" s="69" t="s">
        <v>238</v>
      </c>
      <c r="C229" s="73">
        <v>2.235135970542897E-3</v>
      </c>
      <c r="D229" s="61">
        <v>812283</v>
      </c>
      <c r="E229" s="74">
        <v>0</v>
      </c>
      <c r="F229" s="74">
        <v>0</v>
      </c>
      <c r="G229" s="74">
        <v>0</v>
      </c>
      <c r="H229" s="74">
        <v>8239</v>
      </c>
      <c r="I229" s="74">
        <v>8239</v>
      </c>
      <c r="J229" s="74"/>
      <c r="K229" s="74">
        <v>370951</v>
      </c>
      <c r="L229" s="74">
        <v>0</v>
      </c>
      <c r="M229" s="74">
        <v>751902</v>
      </c>
      <c r="N229" s="74">
        <v>415600</v>
      </c>
      <c r="O229" s="74">
        <v>1538453</v>
      </c>
      <c r="P229" s="74"/>
      <c r="Q229" s="74">
        <v>-469974</v>
      </c>
      <c r="R229" s="74"/>
      <c r="S229" s="74">
        <v>-104563</v>
      </c>
      <c r="T229" s="74"/>
      <c r="U229" s="74">
        <v>-574537</v>
      </c>
    </row>
    <row r="230" spans="1:21" ht="14.5" x14ac:dyDescent="0.25">
      <c r="A230" s="68">
        <v>738</v>
      </c>
      <c r="B230" s="69" t="s">
        <v>239</v>
      </c>
      <c r="C230" s="73">
        <v>0</v>
      </c>
      <c r="D230" s="61">
        <v>2</v>
      </c>
      <c r="E230" s="74">
        <v>0</v>
      </c>
      <c r="F230" s="74">
        <v>0</v>
      </c>
      <c r="G230" s="74">
        <v>0</v>
      </c>
      <c r="H230" s="74">
        <v>0</v>
      </c>
      <c r="I230" s="74">
        <v>0</v>
      </c>
      <c r="J230" s="74"/>
      <c r="K230" s="74">
        <v>0</v>
      </c>
      <c r="L230" s="74">
        <v>0</v>
      </c>
      <c r="M230" s="74">
        <v>0</v>
      </c>
      <c r="N230" s="74">
        <v>2152947</v>
      </c>
      <c r="O230" s="74">
        <v>2152947</v>
      </c>
      <c r="P230" s="74"/>
      <c r="Q230" s="74">
        <v>0</v>
      </c>
      <c r="R230" s="74"/>
      <c r="S230" s="74">
        <v>-969197</v>
      </c>
      <c r="T230" s="74"/>
      <c r="U230" s="74">
        <v>-969197</v>
      </c>
    </row>
    <row r="231" spans="1:21" ht="14.5" x14ac:dyDescent="0.25">
      <c r="A231" s="68">
        <v>739</v>
      </c>
      <c r="B231" s="69" t="s">
        <v>240</v>
      </c>
      <c r="C231" s="73">
        <v>1.628281340091518E-3</v>
      </c>
      <c r="D231" s="61">
        <v>591744</v>
      </c>
      <c r="E231" s="74">
        <v>0</v>
      </c>
      <c r="F231" s="74">
        <v>0</v>
      </c>
      <c r="G231" s="74">
        <v>0</v>
      </c>
      <c r="H231" s="74">
        <v>66653</v>
      </c>
      <c r="I231" s="74">
        <v>66653</v>
      </c>
      <c r="J231" s="74"/>
      <c r="K231" s="74">
        <v>270235</v>
      </c>
      <c r="L231" s="74">
        <v>0</v>
      </c>
      <c r="M231" s="74">
        <v>547755</v>
      </c>
      <c r="N231" s="74">
        <v>335472</v>
      </c>
      <c r="O231" s="74">
        <v>1153462</v>
      </c>
      <c r="P231" s="74"/>
      <c r="Q231" s="74">
        <v>-342372</v>
      </c>
      <c r="R231" s="74"/>
      <c r="S231" s="74">
        <v>-40544</v>
      </c>
      <c r="T231" s="74"/>
      <c r="U231" s="74">
        <v>-382916</v>
      </c>
    </row>
    <row r="232" spans="1:21" ht="14.5" x14ac:dyDescent="0.25">
      <c r="A232" s="68">
        <v>740</v>
      </c>
      <c r="B232" s="69" t="s">
        <v>241</v>
      </c>
      <c r="C232" s="73">
        <v>0</v>
      </c>
      <c r="D232" s="61">
        <v>0</v>
      </c>
      <c r="E232" s="74">
        <v>0</v>
      </c>
      <c r="F232" s="74">
        <v>0</v>
      </c>
      <c r="G232" s="74">
        <v>0</v>
      </c>
      <c r="H232" s="74">
        <v>0</v>
      </c>
      <c r="I232" s="74">
        <v>0</v>
      </c>
      <c r="J232" s="74"/>
      <c r="K232" s="74">
        <v>0</v>
      </c>
      <c r="L232" s="74">
        <v>0</v>
      </c>
      <c r="M232" s="74">
        <v>0</v>
      </c>
      <c r="N232" s="74">
        <v>0</v>
      </c>
      <c r="O232" s="74">
        <v>0</v>
      </c>
      <c r="P232" s="74"/>
      <c r="Q232" s="74">
        <v>0</v>
      </c>
      <c r="R232" s="74"/>
      <c r="S232" s="74">
        <v>0</v>
      </c>
      <c r="T232" s="74"/>
      <c r="U232" s="74">
        <v>0</v>
      </c>
    </row>
    <row r="233" spans="1:21" ht="14.5" x14ac:dyDescent="0.25">
      <c r="A233" s="68">
        <v>741</v>
      </c>
      <c r="B233" s="69" t="s">
        <v>242</v>
      </c>
      <c r="C233" s="73">
        <v>4.8092488199766789E-3</v>
      </c>
      <c r="D233" s="61">
        <v>1747758</v>
      </c>
      <c r="E233" s="74">
        <v>0</v>
      </c>
      <c r="F233" s="74">
        <v>0</v>
      </c>
      <c r="G233" s="74">
        <v>0</v>
      </c>
      <c r="H233" s="74">
        <v>11065</v>
      </c>
      <c r="I233" s="74">
        <v>11065</v>
      </c>
      <c r="J233" s="74"/>
      <c r="K233" s="74">
        <v>798160</v>
      </c>
      <c r="L233" s="74">
        <v>0</v>
      </c>
      <c r="M233" s="74">
        <v>1617836</v>
      </c>
      <c r="N233" s="74">
        <v>469920</v>
      </c>
      <c r="O233" s="74">
        <v>2885916</v>
      </c>
      <c r="P233" s="74"/>
      <c r="Q233" s="74">
        <v>-1011223</v>
      </c>
      <c r="R233" s="74"/>
      <c r="S233" s="74">
        <v>-139114</v>
      </c>
      <c r="T233" s="74"/>
      <c r="U233" s="74">
        <v>-1150337</v>
      </c>
    </row>
    <row r="234" spans="1:21" ht="14.5" x14ac:dyDescent="0.25">
      <c r="A234" s="68">
        <v>742</v>
      </c>
      <c r="B234" s="69" t="s">
        <v>243</v>
      </c>
      <c r="C234" s="73">
        <v>1.5792290513887421E-3</v>
      </c>
      <c r="D234" s="61">
        <v>573922</v>
      </c>
      <c r="E234" s="74">
        <v>0</v>
      </c>
      <c r="F234" s="74">
        <v>0</v>
      </c>
      <c r="G234" s="74">
        <v>0</v>
      </c>
      <c r="H234" s="74">
        <v>257097</v>
      </c>
      <c r="I234" s="74">
        <v>257097</v>
      </c>
      <c r="J234" s="74"/>
      <c r="K234" s="74">
        <v>262094</v>
      </c>
      <c r="L234" s="74">
        <v>0</v>
      </c>
      <c r="M234" s="74">
        <v>531254</v>
      </c>
      <c r="N234" s="74">
        <v>0</v>
      </c>
      <c r="O234" s="74">
        <v>793348</v>
      </c>
      <c r="P234" s="74"/>
      <c r="Q234" s="74">
        <v>-332058</v>
      </c>
      <c r="R234" s="74"/>
      <c r="S234" s="74">
        <v>81665</v>
      </c>
      <c r="T234" s="74"/>
      <c r="U234" s="74">
        <v>-250393</v>
      </c>
    </row>
    <row r="235" spans="1:21" ht="14.5" x14ac:dyDescent="0.25">
      <c r="A235" s="68">
        <v>743</v>
      </c>
      <c r="B235" s="69" t="s">
        <v>244</v>
      </c>
      <c r="C235" s="73">
        <v>3.1680495593237163E-3</v>
      </c>
      <c r="D235" s="61">
        <v>1151318</v>
      </c>
      <c r="E235" s="74">
        <v>0</v>
      </c>
      <c r="F235" s="74">
        <v>0</v>
      </c>
      <c r="G235" s="74">
        <v>0</v>
      </c>
      <c r="H235" s="74">
        <v>201374</v>
      </c>
      <c r="I235" s="74">
        <v>201374</v>
      </c>
      <c r="J235" s="74"/>
      <c r="K235" s="74">
        <v>525780</v>
      </c>
      <c r="L235" s="74">
        <v>0</v>
      </c>
      <c r="M235" s="74">
        <v>1065735</v>
      </c>
      <c r="N235" s="74">
        <v>323433</v>
      </c>
      <c r="O235" s="74">
        <v>1914948</v>
      </c>
      <c r="P235" s="74"/>
      <c r="Q235" s="74">
        <v>-666134</v>
      </c>
      <c r="R235" s="74"/>
      <c r="S235" s="74">
        <v>-57147</v>
      </c>
      <c r="T235" s="74"/>
      <c r="U235" s="74">
        <v>-723281</v>
      </c>
    </row>
    <row r="236" spans="1:21" ht="14.5" x14ac:dyDescent="0.25">
      <c r="A236" s="68">
        <v>744</v>
      </c>
      <c r="B236" s="69" t="s">
        <v>245</v>
      </c>
      <c r="C236" s="73">
        <v>0</v>
      </c>
      <c r="D236" s="61">
        <v>0</v>
      </c>
      <c r="E236" s="74">
        <v>0</v>
      </c>
      <c r="F236" s="74">
        <v>0</v>
      </c>
      <c r="G236" s="74">
        <v>0</v>
      </c>
      <c r="H236" s="74">
        <v>0</v>
      </c>
      <c r="I236" s="74">
        <v>0</v>
      </c>
      <c r="J236" s="74"/>
      <c r="K236" s="74">
        <v>0</v>
      </c>
      <c r="L236" s="74">
        <v>0</v>
      </c>
      <c r="M236" s="74">
        <v>0</v>
      </c>
      <c r="N236" s="74">
        <v>0</v>
      </c>
      <c r="O236" s="74">
        <v>0</v>
      </c>
      <c r="P236" s="74"/>
      <c r="Q236" s="74">
        <v>0</v>
      </c>
      <c r="R236" s="74"/>
      <c r="S236" s="74">
        <v>0</v>
      </c>
      <c r="T236" s="74"/>
      <c r="U236" s="74">
        <v>0</v>
      </c>
    </row>
    <row r="237" spans="1:21" ht="14.5" x14ac:dyDescent="0.25">
      <c r="A237" s="68">
        <v>745</v>
      </c>
      <c r="B237" s="69" t="s">
        <v>246</v>
      </c>
      <c r="C237" s="73">
        <v>3.5797966723116669E-3</v>
      </c>
      <c r="D237" s="61">
        <v>1300955</v>
      </c>
      <c r="E237" s="74">
        <v>0</v>
      </c>
      <c r="F237" s="74">
        <v>0</v>
      </c>
      <c r="G237" s="74">
        <v>0</v>
      </c>
      <c r="H237" s="74">
        <v>21720</v>
      </c>
      <c r="I237" s="74">
        <v>21720</v>
      </c>
      <c r="J237" s="74"/>
      <c r="K237" s="74">
        <v>594115</v>
      </c>
      <c r="L237" s="74">
        <v>0</v>
      </c>
      <c r="M237" s="74">
        <v>1204247</v>
      </c>
      <c r="N237" s="74">
        <v>665888</v>
      </c>
      <c r="O237" s="74">
        <v>2464250</v>
      </c>
      <c r="P237" s="74"/>
      <c r="Q237" s="74">
        <v>-752710</v>
      </c>
      <c r="R237" s="74"/>
      <c r="S237" s="74">
        <v>-133328</v>
      </c>
      <c r="T237" s="74"/>
      <c r="U237" s="74">
        <v>-886038</v>
      </c>
    </row>
    <row r="238" spans="1:21" ht="14.5" x14ac:dyDescent="0.25">
      <c r="A238" s="68">
        <v>747</v>
      </c>
      <c r="B238" s="69" t="s">
        <v>247</v>
      </c>
      <c r="C238" s="73">
        <v>2.7868714321202213E-3</v>
      </c>
      <c r="D238" s="61">
        <v>1012795</v>
      </c>
      <c r="E238" s="74">
        <v>0</v>
      </c>
      <c r="F238" s="74">
        <v>0</v>
      </c>
      <c r="G238" s="74">
        <v>0</v>
      </c>
      <c r="H238" s="74">
        <v>141006</v>
      </c>
      <c r="I238" s="74">
        <v>141006</v>
      </c>
      <c r="J238" s="74"/>
      <c r="K238" s="74">
        <v>462519</v>
      </c>
      <c r="L238" s="74">
        <v>0</v>
      </c>
      <c r="M238" s="74">
        <v>937506</v>
      </c>
      <c r="N238" s="74">
        <v>51613</v>
      </c>
      <c r="O238" s="74">
        <v>1451638</v>
      </c>
      <c r="P238" s="74"/>
      <c r="Q238" s="74">
        <v>-585984</v>
      </c>
      <c r="R238" s="74"/>
      <c r="S238" s="74">
        <v>33158</v>
      </c>
      <c r="T238" s="74"/>
      <c r="U238" s="74">
        <v>-552826</v>
      </c>
    </row>
    <row r="239" spans="1:21" ht="14.5" x14ac:dyDescent="0.25">
      <c r="A239" s="68">
        <v>748</v>
      </c>
      <c r="B239" s="69" t="s">
        <v>248</v>
      </c>
      <c r="C239" s="73">
        <v>1.6028491839861735E-3</v>
      </c>
      <c r="D239" s="61">
        <v>582502</v>
      </c>
      <c r="E239" s="74">
        <v>0</v>
      </c>
      <c r="F239" s="74">
        <v>0</v>
      </c>
      <c r="G239" s="74">
        <v>0</v>
      </c>
      <c r="H239" s="74">
        <v>135121</v>
      </c>
      <c r="I239" s="74">
        <v>135121</v>
      </c>
      <c r="J239" s="74"/>
      <c r="K239" s="74">
        <v>266014</v>
      </c>
      <c r="L239" s="74">
        <v>0</v>
      </c>
      <c r="M239" s="74">
        <v>539200</v>
      </c>
      <c r="N239" s="74">
        <v>91313</v>
      </c>
      <c r="O239" s="74">
        <v>896527</v>
      </c>
      <c r="P239" s="74"/>
      <c r="Q239" s="74">
        <v>-337024</v>
      </c>
      <c r="R239" s="74"/>
      <c r="S239" s="74">
        <v>-14756</v>
      </c>
      <c r="T239" s="74"/>
      <c r="U239" s="74">
        <v>-351780</v>
      </c>
    </row>
    <row r="240" spans="1:21" ht="14.5" x14ac:dyDescent="0.25">
      <c r="A240" s="68">
        <v>749</v>
      </c>
      <c r="B240" s="69" t="s">
        <v>249</v>
      </c>
      <c r="C240" s="73">
        <v>3.0636120177825487E-3</v>
      </c>
      <c r="D240" s="61">
        <v>1113365</v>
      </c>
      <c r="E240" s="74">
        <v>0</v>
      </c>
      <c r="F240" s="74">
        <v>0</v>
      </c>
      <c r="G240" s="74">
        <v>0</v>
      </c>
      <c r="H240" s="74">
        <v>0</v>
      </c>
      <c r="I240" s="74">
        <v>0</v>
      </c>
      <c r="J240" s="74"/>
      <c r="K240" s="74">
        <v>508448</v>
      </c>
      <c r="L240" s="74">
        <v>0</v>
      </c>
      <c r="M240" s="74">
        <v>1030602</v>
      </c>
      <c r="N240" s="74">
        <v>740626</v>
      </c>
      <c r="O240" s="74">
        <v>2279676</v>
      </c>
      <c r="P240" s="74"/>
      <c r="Q240" s="74">
        <v>-644173</v>
      </c>
      <c r="R240" s="74"/>
      <c r="S240" s="74">
        <v>-232973</v>
      </c>
      <c r="T240" s="74"/>
      <c r="U240" s="74">
        <v>-877146</v>
      </c>
    </row>
    <row r="241" spans="1:21" ht="14.5" x14ac:dyDescent="0.25">
      <c r="A241" s="68">
        <v>750</v>
      </c>
      <c r="B241" s="69" t="s">
        <v>250</v>
      </c>
      <c r="C241" s="73">
        <v>0</v>
      </c>
      <c r="D241" s="61">
        <v>0</v>
      </c>
      <c r="E241" s="74">
        <v>0</v>
      </c>
      <c r="F241" s="74">
        <v>0</v>
      </c>
      <c r="G241" s="74">
        <v>0</v>
      </c>
      <c r="H241" s="74">
        <v>0</v>
      </c>
      <c r="I241" s="74">
        <v>0</v>
      </c>
      <c r="J241" s="74"/>
      <c r="K241" s="74">
        <v>0</v>
      </c>
      <c r="L241" s="74">
        <v>0</v>
      </c>
      <c r="M241" s="74">
        <v>0</v>
      </c>
      <c r="N241" s="74">
        <v>0</v>
      </c>
      <c r="O241" s="74">
        <v>0</v>
      </c>
      <c r="P241" s="74"/>
      <c r="Q241" s="74">
        <v>0</v>
      </c>
      <c r="R241" s="74"/>
      <c r="S241" s="74">
        <v>0</v>
      </c>
      <c r="T241" s="74"/>
      <c r="U241" s="74">
        <v>0</v>
      </c>
    </row>
    <row r="242" spans="1:21" ht="14.5" x14ac:dyDescent="0.25">
      <c r="A242" s="68">
        <v>751</v>
      </c>
      <c r="B242" s="69" t="s">
        <v>251</v>
      </c>
      <c r="C242" s="73">
        <v>9.8413765314266734E-5</v>
      </c>
      <c r="D242" s="61">
        <v>35765</v>
      </c>
      <c r="E242" s="74">
        <v>0</v>
      </c>
      <c r="F242" s="74">
        <v>0</v>
      </c>
      <c r="G242" s="74">
        <v>0</v>
      </c>
      <c r="H242" s="74">
        <v>9908</v>
      </c>
      <c r="I242" s="74">
        <v>9908</v>
      </c>
      <c r="J242" s="74"/>
      <c r="K242" s="74">
        <v>16333</v>
      </c>
      <c r="L242" s="74">
        <v>0</v>
      </c>
      <c r="M242" s="74">
        <v>33106</v>
      </c>
      <c r="N242" s="74">
        <v>2459</v>
      </c>
      <c r="O242" s="74">
        <v>51898</v>
      </c>
      <c r="P242" s="74"/>
      <c r="Q242" s="74">
        <v>-20693</v>
      </c>
      <c r="R242" s="74"/>
      <c r="S242" s="74">
        <v>4588</v>
      </c>
      <c r="T242" s="74"/>
      <c r="U242" s="74">
        <v>-16105</v>
      </c>
    </row>
    <row r="243" spans="1:21" ht="14.5" x14ac:dyDescent="0.25">
      <c r="A243" s="68">
        <v>752</v>
      </c>
      <c r="B243" s="69" t="s">
        <v>252</v>
      </c>
      <c r="C243" s="73">
        <v>4.7184876626336168E-3</v>
      </c>
      <c r="D243" s="61">
        <v>1714775</v>
      </c>
      <c r="E243" s="74">
        <v>0</v>
      </c>
      <c r="F243" s="74">
        <v>0</v>
      </c>
      <c r="G243" s="74">
        <v>0</v>
      </c>
      <c r="H243" s="74">
        <v>122177</v>
      </c>
      <c r="I243" s="74">
        <v>122177</v>
      </c>
      <c r="J243" s="74"/>
      <c r="K243" s="74">
        <v>783097</v>
      </c>
      <c r="L243" s="74">
        <v>0</v>
      </c>
      <c r="M243" s="74">
        <v>1587304</v>
      </c>
      <c r="N243" s="74">
        <v>1389958</v>
      </c>
      <c r="O243" s="74">
        <v>3760359</v>
      </c>
      <c r="P243" s="74"/>
      <c r="Q243" s="74">
        <v>-992138</v>
      </c>
      <c r="R243" s="74"/>
      <c r="S243" s="74">
        <v>-291104</v>
      </c>
      <c r="T243" s="74"/>
      <c r="U243" s="74">
        <v>-1283242</v>
      </c>
    </row>
    <row r="244" spans="1:21" ht="14.5" x14ac:dyDescent="0.25">
      <c r="A244" s="68">
        <v>753</v>
      </c>
      <c r="B244" s="69" t="s">
        <v>253</v>
      </c>
      <c r="C244" s="73">
        <v>3.5144535793998257E-3</v>
      </c>
      <c r="D244" s="61">
        <v>1277207</v>
      </c>
      <c r="E244" s="74">
        <v>0</v>
      </c>
      <c r="F244" s="74">
        <v>0</v>
      </c>
      <c r="G244" s="74">
        <v>0</v>
      </c>
      <c r="H244" s="74">
        <v>10613</v>
      </c>
      <c r="I244" s="74">
        <v>10613</v>
      </c>
      <c r="J244" s="74"/>
      <c r="K244" s="74">
        <v>583271</v>
      </c>
      <c r="L244" s="74">
        <v>0</v>
      </c>
      <c r="M244" s="74">
        <v>1182266</v>
      </c>
      <c r="N244" s="74">
        <v>1052055</v>
      </c>
      <c r="O244" s="74">
        <v>2817592</v>
      </c>
      <c r="P244" s="74"/>
      <c r="Q244" s="74">
        <v>-738971</v>
      </c>
      <c r="R244" s="74"/>
      <c r="S244" s="74">
        <v>-271049</v>
      </c>
      <c r="T244" s="74"/>
      <c r="U244" s="74">
        <v>-1010020</v>
      </c>
    </row>
    <row r="245" spans="1:21" ht="14.5" x14ac:dyDescent="0.25">
      <c r="A245" s="68">
        <v>754</v>
      </c>
      <c r="B245" s="69" t="s">
        <v>254</v>
      </c>
      <c r="C245" s="73">
        <v>2.3314467607246955E-3</v>
      </c>
      <c r="D245" s="61">
        <v>847285</v>
      </c>
      <c r="E245" s="74">
        <v>0</v>
      </c>
      <c r="F245" s="74">
        <v>0</v>
      </c>
      <c r="G245" s="74">
        <v>0</v>
      </c>
      <c r="H245" s="74">
        <v>286140</v>
      </c>
      <c r="I245" s="74">
        <v>286140</v>
      </c>
      <c r="J245" s="74"/>
      <c r="K245" s="74">
        <v>386935</v>
      </c>
      <c r="L245" s="74">
        <v>0</v>
      </c>
      <c r="M245" s="74">
        <v>784301</v>
      </c>
      <c r="N245" s="74">
        <v>1081590</v>
      </c>
      <c r="O245" s="74">
        <v>2252826</v>
      </c>
      <c r="P245" s="74"/>
      <c r="Q245" s="74">
        <v>-490225</v>
      </c>
      <c r="R245" s="74"/>
      <c r="S245" s="74">
        <v>-208703</v>
      </c>
      <c r="T245" s="74"/>
      <c r="U245" s="74">
        <v>-698928</v>
      </c>
    </row>
    <row r="246" spans="1:21" ht="14.5" x14ac:dyDescent="0.25">
      <c r="A246" s="68">
        <v>756</v>
      </c>
      <c r="B246" s="69" t="s">
        <v>255</v>
      </c>
      <c r="C246" s="73">
        <v>7.3011127121601531E-3</v>
      </c>
      <c r="D246" s="61">
        <v>2653341</v>
      </c>
      <c r="E246" s="74">
        <v>0</v>
      </c>
      <c r="F246" s="74">
        <v>0</v>
      </c>
      <c r="G246" s="74">
        <v>0</v>
      </c>
      <c r="H246" s="74">
        <v>930608</v>
      </c>
      <c r="I246" s="74">
        <v>930608</v>
      </c>
      <c r="J246" s="74"/>
      <c r="K246" s="74">
        <v>1211718</v>
      </c>
      <c r="L246" s="74">
        <v>0</v>
      </c>
      <c r="M246" s="74">
        <v>2456102</v>
      </c>
      <c r="N246" s="74">
        <v>1176</v>
      </c>
      <c r="O246" s="74">
        <v>3668996</v>
      </c>
      <c r="P246" s="74"/>
      <c r="Q246" s="74">
        <v>-1535176</v>
      </c>
      <c r="R246" s="74"/>
      <c r="S246" s="74">
        <v>263240</v>
      </c>
      <c r="T246" s="74"/>
      <c r="U246" s="74">
        <v>-1271936</v>
      </c>
    </row>
    <row r="247" spans="1:21" ht="14.5" x14ac:dyDescent="0.25">
      <c r="A247" s="68">
        <v>757</v>
      </c>
      <c r="B247" s="69" t="s">
        <v>256</v>
      </c>
      <c r="C247" s="73">
        <v>1.5939896655723694E-3</v>
      </c>
      <c r="D247" s="61">
        <v>579281</v>
      </c>
      <c r="E247" s="74">
        <v>0</v>
      </c>
      <c r="F247" s="74">
        <v>0</v>
      </c>
      <c r="G247" s="74">
        <v>0</v>
      </c>
      <c r="H247" s="74">
        <v>38742</v>
      </c>
      <c r="I247" s="74">
        <v>38742</v>
      </c>
      <c r="J247" s="74"/>
      <c r="K247" s="74">
        <v>264544</v>
      </c>
      <c r="L247" s="74">
        <v>0</v>
      </c>
      <c r="M247" s="74">
        <v>536220</v>
      </c>
      <c r="N247" s="74">
        <v>113981</v>
      </c>
      <c r="O247" s="74">
        <v>914745</v>
      </c>
      <c r="P247" s="74"/>
      <c r="Q247" s="74">
        <v>-335162</v>
      </c>
      <c r="R247" s="74"/>
      <c r="S247" s="74">
        <v>-32815</v>
      </c>
      <c r="T247" s="74"/>
      <c r="U247" s="74">
        <v>-367977</v>
      </c>
    </row>
    <row r="248" spans="1:21" ht="14.5" x14ac:dyDescent="0.25">
      <c r="A248" s="68">
        <v>759</v>
      </c>
      <c r="B248" s="69" t="s">
        <v>257</v>
      </c>
      <c r="C248" s="73">
        <v>0</v>
      </c>
      <c r="D248" s="61">
        <v>0</v>
      </c>
      <c r="E248" s="74">
        <v>0</v>
      </c>
      <c r="F248" s="74">
        <v>0</v>
      </c>
      <c r="G248" s="74">
        <v>0</v>
      </c>
      <c r="H248" s="74">
        <v>0</v>
      </c>
      <c r="I248" s="74">
        <v>0</v>
      </c>
      <c r="J248" s="74"/>
      <c r="K248" s="74">
        <v>0</v>
      </c>
      <c r="L248" s="74">
        <v>0</v>
      </c>
      <c r="M248" s="74">
        <v>0</v>
      </c>
      <c r="N248" s="74">
        <v>0</v>
      </c>
      <c r="O248" s="74">
        <v>0</v>
      </c>
      <c r="P248" s="74"/>
      <c r="Q248" s="74">
        <v>0</v>
      </c>
      <c r="R248" s="74"/>
      <c r="S248" s="74">
        <v>0</v>
      </c>
      <c r="T248" s="74"/>
      <c r="U248" s="74">
        <v>0</v>
      </c>
    </row>
    <row r="249" spans="1:21" ht="14.5" x14ac:dyDescent="0.25">
      <c r="A249" s="68">
        <v>760</v>
      </c>
      <c r="B249" s="69" t="s">
        <v>258</v>
      </c>
      <c r="C249" s="73">
        <v>0</v>
      </c>
      <c r="D249" s="61">
        <v>0</v>
      </c>
      <c r="E249" s="74">
        <v>0</v>
      </c>
      <c r="F249" s="74">
        <v>0</v>
      </c>
      <c r="G249" s="74">
        <v>0</v>
      </c>
      <c r="H249" s="74">
        <v>0</v>
      </c>
      <c r="I249" s="74">
        <v>0</v>
      </c>
      <c r="J249" s="74"/>
      <c r="K249" s="74">
        <v>0</v>
      </c>
      <c r="L249" s="74">
        <v>0</v>
      </c>
      <c r="M249" s="74">
        <v>0</v>
      </c>
      <c r="N249" s="74">
        <v>0</v>
      </c>
      <c r="O249" s="74">
        <v>0</v>
      </c>
      <c r="P249" s="74"/>
      <c r="Q249" s="74">
        <v>0</v>
      </c>
      <c r="R249" s="74"/>
      <c r="S249" s="74">
        <v>0</v>
      </c>
      <c r="T249" s="74"/>
      <c r="U249" s="74">
        <v>0</v>
      </c>
    </row>
    <row r="250" spans="1:21" ht="14.5" x14ac:dyDescent="0.25">
      <c r="A250" s="68">
        <v>761</v>
      </c>
      <c r="B250" s="69" t="s">
        <v>259</v>
      </c>
      <c r="C250" s="73">
        <v>1.3332978388929816E-3</v>
      </c>
      <c r="D250" s="61">
        <v>484542</v>
      </c>
      <c r="E250" s="74">
        <v>0</v>
      </c>
      <c r="F250" s="74">
        <v>0</v>
      </c>
      <c r="G250" s="74">
        <v>0</v>
      </c>
      <c r="H250" s="74">
        <v>419</v>
      </c>
      <c r="I250" s="74">
        <v>419</v>
      </c>
      <c r="J250" s="74"/>
      <c r="K250" s="74">
        <v>221279</v>
      </c>
      <c r="L250" s="74">
        <v>0</v>
      </c>
      <c r="M250" s="74">
        <v>448523</v>
      </c>
      <c r="N250" s="74">
        <v>237014</v>
      </c>
      <c r="O250" s="74">
        <v>906816</v>
      </c>
      <c r="P250" s="74"/>
      <c r="Q250" s="74">
        <v>-280347</v>
      </c>
      <c r="R250" s="74"/>
      <c r="S250" s="74">
        <v>-60963</v>
      </c>
      <c r="T250" s="74"/>
      <c r="U250" s="74">
        <v>-341310</v>
      </c>
    </row>
    <row r="251" spans="1:21" ht="14.5" x14ac:dyDescent="0.25">
      <c r="A251" s="68">
        <v>762</v>
      </c>
      <c r="B251" s="69" t="s">
        <v>260</v>
      </c>
      <c r="C251" s="73">
        <v>0</v>
      </c>
      <c r="D251" s="61">
        <v>0</v>
      </c>
      <c r="E251" s="74">
        <v>0</v>
      </c>
      <c r="F251" s="74">
        <v>0</v>
      </c>
      <c r="G251" s="74">
        <v>0</v>
      </c>
      <c r="H251" s="74">
        <v>0</v>
      </c>
      <c r="I251" s="74">
        <v>0</v>
      </c>
      <c r="J251" s="74"/>
      <c r="K251" s="74">
        <v>0</v>
      </c>
      <c r="L251" s="74">
        <v>0</v>
      </c>
      <c r="M251" s="74">
        <v>0</v>
      </c>
      <c r="N251" s="74">
        <v>0</v>
      </c>
      <c r="O251" s="74">
        <v>0</v>
      </c>
      <c r="P251" s="74"/>
      <c r="Q251" s="74">
        <v>0</v>
      </c>
      <c r="R251" s="74"/>
      <c r="S251" s="74">
        <v>0</v>
      </c>
      <c r="T251" s="74"/>
      <c r="U251" s="74">
        <v>0</v>
      </c>
    </row>
    <row r="252" spans="1:21" ht="14.5" x14ac:dyDescent="0.25">
      <c r="A252" s="68">
        <v>765</v>
      </c>
      <c r="B252" s="69" t="s">
        <v>261</v>
      </c>
      <c r="C252" s="73">
        <v>1.6612671308803981E-2</v>
      </c>
      <c r="D252" s="61">
        <v>6037305</v>
      </c>
      <c r="E252" s="74">
        <v>0</v>
      </c>
      <c r="F252" s="74">
        <v>0</v>
      </c>
      <c r="G252" s="74">
        <v>0</v>
      </c>
      <c r="H252" s="74">
        <v>486041</v>
      </c>
      <c r="I252" s="74">
        <v>486041</v>
      </c>
      <c r="J252" s="74"/>
      <c r="K252" s="74">
        <v>2757097</v>
      </c>
      <c r="L252" s="74">
        <v>0</v>
      </c>
      <c r="M252" s="74">
        <v>5588519</v>
      </c>
      <c r="N252" s="74">
        <v>1286310</v>
      </c>
      <c r="O252" s="74">
        <v>9631926</v>
      </c>
      <c r="P252" s="74"/>
      <c r="Q252" s="74">
        <v>-3493082</v>
      </c>
      <c r="R252" s="74"/>
      <c r="S252" s="74">
        <v>-202680</v>
      </c>
      <c r="T252" s="74"/>
      <c r="U252" s="74">
        <v>-3695762</v>
      </c>
    </row>
    <row r="253" spans="1:21" ht="14.5" x14ac:dyDescent="0.25">
      <c r="A253" s="68">
        <v>766</v>
      </c>
      <c r="B253" s="69" t="s">
        <v>262</v>
      </c>
      <c r="C253" s="73">
        <v>1.040015285653383E-4</v>
      </c>
      <c r="D253" s="61">
        <v>37795</v>
      </c>
      <c r="E253" s="74">
        <v>0</v>
      </c>
      <c r="F253" s="74">
        <v>0</v>
      </c>
      <c r="G253" s="74">
        <v>0</v>
      </c>
      <c r="H253" s="74">
        <v>41529</v>
      </c>
      <c r="I253" s="74">
        <v>41529</v>
      </c>
      <c r="J253" s="74"/>
      <c r="K253" s="74">
        <v>17260</v>
      </c>
      <c r="L253" s="74">
        <v>0</v>
      </c>
      <c r="M253" s="74">
        <v>34986</v>
      </c>
      <c r="N253" s="74">
        <v>38101</v>
      </c>
      <c r="O253" s="74">
        <v>90347</v>
      </c>
      <c r="P253" s="74"/>
      <c r="Q253" s="74">
        <v>-21868</v>
      </c>
      <c r="R253" s="74"/>
      <c r="S253" s="74">
        <v>-7261</v>
      </c>
      <c r="T253" s="74"/>
      <c r="U253" s="74">
        <v>-29129</v>
      </c>
    </row>
    <row r="254" spans="1:21" ht="14.5" x14ac:dyDescent="0.25">
      <c r="A254" s="68">
        <v>767</v>
      </c>
      <c r="B254" s="69" t="s">
        <v>263</v>
      </c>
      <c r="C254" s="73">
        <v>1.478333908045684E-2</v>
      </c>
      <c r="D254" s="61">
        <v>5372500</v>
      </c>
      <c r="E254" s="74">
        <v>0</v>
      </c>
      <c r="F254" s="74">
        <v>0</v>
      </c>
      <c r="G254" s="74">
        <v>0</v>
      </c>
      <c r="H254" s="74">
        <v>1007995</v>
      </c>
      <c r="I254" s="74">
        <v>1007995</v>
      </c>
      <c r="J254" s="74"/>
      <c r="K254" s="74">
        <v>2453494</v>
      </c>
      <c r="L254" s="74">
        <v>0</v>
      </c>
      <c r="M254" s="74">
        <v>4973130</v>
      </c>
      <c r="N254" s="74">
        <v>203895</v>
      </c>
      <c r="O254" s="74">
        <v>7630519</v>
      </c>
      <c r="P254" s="74"/>
      <c r="Q254" s="74">
        <v>-3108435</v>
      </c>
      <c r="R254" s="74"/>
      <c r="S254" s="74">
        <v>220430</v>
      </c>
      <c r="T254" s="74"/>
      <c r="U254" s="74">
        <v>-2888005</v>
      </c>
    </row>
    <row r="255" spans="1:21" ht="14.5" x14ac:dyDescent="0.25">
      <c r="A255" s="68">
        <v>768</v>
      </c>
      <c r="B255" s="69" t="s">
        <v>264</v>
      </c>
      <c r="C255" s="73">
        <v>3.3425591938282544E-3</v>
      </c>
      <c r="D255" s="61">
        <v>1214742</v>
      </c>
      <c r="E255" s="74">
        <v>0</v>
      </c>
      <c r="F255" s="74">
        <v>0</v>
      </c>
      <c r="G255" s="74">
        <v>0</v>
      </c>
      <c r="H255" s="74">
        <v>1019</v>
      </c>
      <c r="I255" s="74">
        <v>1019</v>
      </c>
      <c r="J255" s="74"/>
      <c r="K255" s="74">
        <v>554743</v>
      </c>
      <c r="L255" s="74">
        <v>0</v>
      </c>
      <c r="M255" s="74">
        <v>1124440</v>
      </c>
      <c r="N255" s="74">
        <v>243643</v>
      </c>
      <c r="O255" s="74">
        <v>1922826</v>
      </c>
      <c r="P255" s="74"/>
      <c r="Q255" s="74">
        <v>-702826</v>
      </c>
      <c r="R255" s="74"/>
      <c r="S255" s="74">
        <v>-83109</v>
      </c>
      <c r="T255" s="74"/>
      <c r="U255" s="74">
        <v>-785935</v>
      </c>
    </row>
    <row r="256" spans="1:21" ht="14.5" x14ac:dyDescent="0.25">
      <c r="A256" s="68">
        <v>769</v>
      </c>
      <c r="B256" s="69" t="s">
        <v>265</v>
      </c>
      <c r="C256" s="73">
        <v>6.0909023310501218E-3</v>
      </c>
      <c r="D256" s="61">
        <v>2213530</v>
      </c>
      <c r="E256" s="74">
        <v>0</v>
      </c>
      <c r="F256" s="74">
        <v>0</v>
      </c>
      <c r="G256" s="74">
        <v>0</v>
      </c>
      <c r="H256" s="74">
        <v>0</v>
      </c>
      <c r="I256" s="74">
        <v>0</v>
      </c>
      <c r="J256" s="74"/>
      <c r="K256" s="74">
        <v>1010867</v>
      </c>
      <c r="L256" s="74">
        <v>0</v>
      </c>
      <c r="M256" s="74">
        <v>2048986</v>
      </c>
      <c r="N256" s="74">
        <v>1936139</v>
      </c>
      <c r="O256" s="74">
        <v>4995992</v>
      </c>
      <c r="P256" s="74"/>
      <c r="Q256" s="74">
        <v>-1280710</v>
      </c>
      <c r="R256" s="74"/>
      <c r="S256" s="74">
        <v>-569872</v>
      </c>
      <c r="T256" s="74"/>
      <c r="U256" s="74">
        <v>-1850582</v>
      </c>
    </row>
    <row r="257" spans="1:21" ht="14.5" x14ac:dyDescent="0.25">
      <c r="A257" s="68">
        <v>770</v>
      </c>
      <c r="B257" s="69" t="s">
        <v>266</v>
      </c>
      <c r="C257" s="73">
        <v>2.8659613676007868E-3</v>
      </c>
      <c r="D257" s="61">
        <v>1041536</v>
      </c>
      <c r="E257" s="74">
        <v>0</v>
      </c>
      <c r="F257" s="74">
        <v>0</v>
      </c>
      <c r="G257" s="74">
        <v>0</v>
      </c>
      <c r="H257" s="74">
        <v>0</v>
      </c>
      <c r="I257" s="74">
        <v>0</v>
      </c>
      <c r="J257" s="74"/>
      <c r="K257" s="74">
        <v>475645</v>
      </c>
      <c r="L257" s="74">
        <v>0</v>
      </c>
      <c r="M257" s="74">
        <v>964112</v>
      </c>
      <c r="N257" s="74">
        <v>824623</v>
      </c>
      <c r="O257" s="74">
        <v>2264380</v>
      </c>
      <c r="P257" s="74"/>
      <c r="Q257" s="74">
        <v>-602615</v>
      </c>
      <c r="R257" s="74"/>
      <c r="S257" s="74">
        <v>-244177</v>
      </c>
      <c r="T257" s="74"/>
      <c r="U257" s="74">
        <v>-846792</v>
      </c>
    </row>
    <row r="258" spans="1:21" ht="14.5" x14ac:dyDescent="0.25">
      <c r="A258" s="68">
        <v>771</v>
      </c>
      <c r="B258" s="69" t="s">
        <v>267</v>
      </c>
      <c r="C258" s="73">
        <v>1.9710066042993211E-3</v>
      </c>
      <c r="D258" s="61">
        <v>716291</v>
      </c>
      <c r="E258" s="74">
        <v>0</v>
      </c>
      <c r="F258" s="74">
        <v>0</v>
      </c>
      <c r="G258" s="74">
        <v>0</v>
      </c>
      <c r="H258" s="74">
        <v>16071</v>
      </c>
      <c r="I258" s="74">
        <v>16071</v>
      </c>
      <c r="J258" s="74"/>
      <c r="K258" s="74">
        <v>327115</v>
      </c>
      <c r="L258" s="74">
        <v>0</v>
      </c>
      <c r="M258" s="74">
        <v>663049</v>
      </c>
      <c r="N258" s="74">
        <v>258434</v>
      </c>
      <c r="O258" s="74">
        <v>1248598</v>
      </c>
      <c r="P258" s="74"/>
      <c r="Q258" s="74">
        <v>-414437</v>
      </c>
      <c r="R258" s="74"/>
      <c r="S258" s="74">
        <v>-86175</v>
      </c>
      <c r="T258" s="74"/>
      <c r="U258" s="74">
        <v>-500612</v>
      </c>
    </row>
    <row r="259" spans="1:21" ht="14.5" x14ac:dyDescent="0.25">
      <c r="A259" s="68">
        <v>772</v>
      </c>
      <c r="B259" s="69" t="s">
        <v>268</v>
      </c>
      <c r="C259" s="73">
        <v>3.2457203803278188E-3</v>
      </c>
      <c r="D259" s="61">
        <v>1179547</v>
      </c>
      <c r="E259" s="74">
        <v>0</v>
      </c>
      <c r="F259" s="74">
        <v>0</v>
      </c>
      <c r="G259" s="74">
        <v>0</v>
      </c>
      <c r="H259" s="74">
        <v>16886</v>
      </c>
      <c r="I259" s="74">
        <v>16886</v>
      </c>
      <c r="J259" s="74"/>
      <c r="K259" s="74">
        <v>538671</v>
      </c>
      <c r="L259" s="74">
        <v>0</v>
      </c>
      <c r="M259" s="74">
        <v>1091864</v>
      </c>
      <c r="N259" s="74">
        <v>819360</v>
      </c>
      <c r="O259" s="74">
        <v>2449895</v>
      </c>
      <c r="P259" s="74"/>
      <c r="Q259" s="74">
        <v>-682465</v>
      </c>
      <c r="R259" s="74"/>
      <c r="S259" s="74">
        <v>-196915</v>
      </c>
      <c r="T259" s="74"/>
      <c r="U259" s="74">
        <v>-879380</v>
      </c>
    </row>
    <row r="260" spans="1:21" ht="14.5" x14ac:dyDescent="0.25">
      <c r="A260" s="68">
        <v>773</v>
      </c>
      <c r="B260" s="69" t="s">
        <v>269</v>
      </c>
      <c r="C260" s="73">
        <v>2.2875686031913586E-3</v>
      </c>
      <c r="D260" s="61">
        <v>831340</v>
      </c>
      <c r="E260" s="74">
        <v>0</v>
      </c>
      <c r="F260" s="74">
        <v>0</v>
      </c>
      <c r="G260" s="74">
        <v>0</v>
      </c>
      <c r="H260" s="74">
        <v>0</v>
      </c>
      <c r="I260" s="74">
        <v>0</v>
      </c>
      <c r="J260" s="74"/>
      <c r="K260" s="74">
        <v>379653</v>
      </c>
      <c r="L260" s="74">
        <v>0</v>
      </c>
      <c r="M260" s="74">
        <v>769540</v>
      </c>
      <c r="N260" s="74">
        <v>490179</v>
      </c>
      <c r="O260" s="74">
        <v>1639372</v>
      </c>
      <c r="P260" s="74"/>
      <c r="Q260" s="74">
        <v>-480998</v>
      </c>
      <c r="R260" s="74"/>
      <c r="S260" s="74">
        <v>-145686</v>
      </c>
      <c r="T260" s="74"/>
      <c r="U260" s="74">
        <v>-626684</v>
      </c>
    </row>
    <row r="261" spans="1:21" ht="14.5" x14ac:dyDescent="0.25">
      <c r="A261" s="68">
        <v>774</v>
      </c>
      <c r="B261" s="69" t="s">
        <v>270</v>
      </c>
      <c r="C261" s="73">
        <v>2.5803438561625021E-3</v>
      </c>
      <c r="D261" s="61">
        <v>937741</v>
      </c>
      <c r="E261" s="74">
        <v>0</v>
      </c>
      <c r="F261" s="74">
        <v>0</v>
      </c>
      <c r="G261" s="74">
        <v>0</v>
      </c>
      <c r="H261" s="74">
        <v>6581</v>
      </c>
      <c r="I261" s="74">
        <v>6581</v>
      </c>
      <c r="J261" s="74"/>
      <c r="K261" s="74">
        <v>428243</v>
      </c>
      <c r="L261" s="74">
        <v>0</v>
      </c>
      <c r="M261" s="74">
        <v>868030</v>
      </c>
      <c r="N261" s="74">
        <v>380335</v>
      </c>
      <c r="O261" s="74">
        <v>1676608</v>
      </c>
      <c r="P261" s="74"/>
      <c r="Q261" s="74">
        <v>-542559</v>
      </c>
      <c r="R261" s="74"/>
      <c r="S261" s="74">
        <v>-73862</v>
      </c>
      <c r="T261" s="74"/>
      <c r="U261" s="74">
        <v>-616421</v>
      </c>
    </row>
    <row r="262" spans="1:21" ht="14.5" x14ac:dyDescent="0.25">
      <c r="A262" s="68">
        <v>775</v>
      </c>
      <c r="B262" s="69" t="s">
        <v>271</v>
      </c>
      <c r="C262" s="73">
        <v>3.2186767998403231E-3</v>
      </c>
      <c r="D262" s="61">
        <v>1169719</v>
      </c>
      <c r="E262" s="74">
        <v>0</v>
      </c>
      <c r="F262" s="74">
        <v>0</v>
      </c>
      <c r="G262" s="74">
        <v>0</v>
      </c>
      <c r="H262" s="74">
        <v>159150</v>
      </c>
      <c r="I262" s="74">
        <v>159150</v>
      </c>
      <c r="J262" s="74"/>
      <c r="K262" s="74">
        <v>534183</v>
      </c>
      <c r="L262" s="74">
        <v>0</v>
      </c>
      <c r="M262" s="74">
        <v>1082766</v>
      </c>
      <c r="N262" s="74">
        <v>157086</v>
      </c>
      <c r="O262" s="74">
        <v>1774035</v>
      </c>
      <c r="P262" s="74"/>
      <c r="Q262" s="74">
        <v>-676779</v>
      </c>
      <c r="R262" s="74"/>
      <c r="S262" s="74">
        <v>-19421</v>
      </c>
      <c r="T262" s="74"/>
      <c r="U262" s="74">
        <v>-696200</v>
      </c>
    </row>
    <row r="263" spans="1:21" ht="14.5" x14ac:dyDescent="0.25">
      <c r="A263" s="68">
        <v>776</v>
      </c>
      <c r="B263" s="69" t="s">
        <v>272</v>
      </c>
      <c r="C263" s="73">
        <v>2.8629250262881215E-3</v>
      </c>
      <c r="D263" s="61">
        <v>1040430</v>
      </c>
      <c r="E263" s="74">
        <v>0</v>
      </c>
      <c r="F263" s="74">
        <v>0</v>
      </c>
      <c r="G263" s="74">
        <v>0</v>
      </c>
      <c r="H263" s="74">
        <v>5115</v>
      </c>
      <c r="I263" s="74">
        <v>5115</v>
      </c>
      <c r="J263" s="74"/>
      <c r="K263" s="74">
        <v>475141</v>
      </c>
      <c r="L263" s="74">
        <v>0</v>
      </c>
      <c r="M263" s="74">
        <v>963091</v>
      </c>
      <c r="N263" s="74">
        <v>288254</v>
      </c>
      <c r="O263" s="74">
        <v>1726486</v>
      </c>
      <c r="P263" s="74"/>
      <c r="Q263" s="74">
        <v>-601976</v>
      </c>
      <c r="R263" s="74"/>
      <c r="S263" s="74">
        <v>-74026</v>
      </c>
      <c r="T263" s="74"/>
      <c r="U263" s="74">
        <v>-676002</v>
      </c>
    </row>
    <row r="264" spans="1:21" ht="14.5" x14ac:dyDescent="0.25">
      <c r="A264" s="68">
        <v>777</v>
      </c>
      <c r="B264" s="69" t="s">
        <v>273</v>
      </c>
      <c r="C264" s="73">
        <v>1.4666472682338522E-2</v>
      </c>
      <c r="D264" s="61">
        <v>5330023</v>
      </c>
      <c r="E264" s="74">
        <v>0</v>
      </c>
      <c r="F264" s="74">
        <v>0</v>
      </c>
      <c r="G264" s="74">
        <v>0</v>
      </c>
      <c r="H264" s="74">
        <v>0</v>
      </c>
      <c r="I264" s="74">
        <v>0</v>
      </c>
      <c r="J264" s="74"/>
      <c r="K264" s="74">
        <v>2434099</v>
      </c>
      <c r="L264" s="74">
        <v>0</v>
      </c>
      <c r="M264" s="74">
        <v>4933816</v>
      </c>
      <c r="N264" s="74">
        <v>1707542</v>
      </c>
      <c r="O264" s="74">
        <v>9075457</v>
      </c>
      <c r="P264" s="74"/>
      <c r="Q264" s="74">
        <v>-3083862</v>
      </c>
      <c r="R264" s="74"/>
      <c r="S264" s="74">
        <v>-727484</v>
      </c>
      <c r="T264" s="74"/>
      <c r="U264" s="74">
        <v>-3811346</v>
      </c>
    </row>
    <row r="265" spans="1:21" ht="14.5" x14ac:dyDescent="0.25">
      <c r="A265" s="68">
        <v>778</v>
      </c>
      <c r="B265" s="69" t="s">
        <v>274</v>
      </c>
      <c r="C265" s="73">
        <v>3.7323216373391366E-3</v>
      </c>
      <c r="D265" s="61">
        <v>1356383</v>
      </c>
      <c r="E265" s="74">
        <v>0</v>
      </c>
      <c r="F265" s="74">
        <v>0</v>
      </c>
      <c r="G265" s="74">
        <v>0</v>
      </c>
      <c r="H265" s="74">
        <v>303586</v>
      </c>
      <c r="I265" s="74">
        <v>303586</v>
      </c>
      <c r="J265" s="74"/>
      <c r="K265" s="74">
        <v>619429</v>
      </c>
      <c r="L265" s="74">
        <v>0</v>
      </c>
      <c r="M265" s="74">
        <v>1255557</v>
      </c>
      <c r="N265" s="74">
        <v>0</v>
      </c>
      <c r="O265" s="74">
        <v>1874986</v>
      </c>
      <c r="P265" s="74"/>
      <c r="Q265" s="74">
        <v>-784782</v>
      </c>
      <c r="R265" s="74"/>
      <c r="S265" s="74">
        <v>161003</v>
      </c>
      <c r="T265" s="74"/>
      <c r="U265" s="74">
        <v>-623779</v>
      </c>
    </row>
    <row r="266" spans="1:21" ht="14.5" x14ac:dyDescent="0.25">
      <c r="A266" s="68">
        <v>779</v>
      </c>
      <c r="B266" s="69" t="s">
        <v>420</v>
      </c>
      <c r="C266" s="73">
        <v>4.0756014503698099E-3</v>
      </c>
      <c r="D266" s="61">
        <v>1481137</v>
      </c>
      <c r="E266" s="74">
        <v>0</v>
      </c>
      <c r="F266" s="74">
        <v>0</v>
      </c>
      <c r="G266" s="74">
        <v>0</v>
      </c>
      <c r="H266" s="74">
        <v>3748087</v>
      </c>
      <c r="I266" s="74">
        <v>3748087</v>
      </c>
      <c r="J266" s="74"/>
      <c r="K266" s="74">
        <v>676401</v>
      </c>
      <c r="L266" s="74">
        <v>0</v>
      </c>
      <c r="M266" s="74">
        <v>1371036</v>
      </c>
      <c r="N266" s="74">
        <v>0</v>
      </c>
      <c r="O266" s="74">
        <v>2047437</v>
      </c>
      <c r="P266" s="74"/>
      <c r="Q266" s="74">
        <v>-856962</v>
      </c>
      <c r="R266" s="74"/>
      <c r="S266" s="74">
        <v>771211</v>
      </c>
      <c r="T266" s="74"/>
      <c r="U266" s="74">
        <v>-85751</v>
      </c>
    </row>
    <row r="267" spans="1:21" ht="14.5" x14ac:dyDescent="0.25">
      <c r="A267" s="68">
        <v>785</v>
      </c>
      <c r="B267" s="69" t="s">
        <v>275</v>
      </c>
      <c r="C267" s="73">
        <v>3.6341258785127844E-3</v>
      </c>
      <c r="D267" s="61">
        <v>1320695</v>
      </c>
      <c r="E267" s="74">
        <v>0</v>
      </c>
      <c r="F267" s="74">
        <v>0</v>
      </c>
      <c r="G267" s="74">
        <v>0</v>
      </c>
      <c r="H267" s="74">
        <v>107319</v>
      </c>
      <c r="I267" s="74">
        <v>107319</v>
      </c>
      <c r="J267" s="74"/>
      <c r="K267" s="74">
        <v>603132</v>
      </c>
      <c r="L267" s="74">
        <v>0</v>
      </c>
      <c r="M267" s="74">
        <v>1222524</v>
      </c>
      <c r="N267" s="74">
        <v>344282</v>
      </c>
      <c r="O267" s="74">
        <v>2169938</v>
      </c>
      <c r="P267" s="74"/>
      <c r="Q267" s="74">
        <v>-764134</v>
      </c>
      <c r="R267" s="74"/>
      <c r="S267" s="74">
        <v>31292</v>
      </c>
      <c r="T267" s="74"/>
      <c r="U267" s="74">
        <v>-732842</v>
      </c>
    </row>
    <row r="268" spans="1:21" ht="14.5" x14ac:dyDescent="0.25">
      <c r="A268" s="68">
        <v>786</v>
      </c>
      <c r="B268" s="69" t="s">
        <v>276</v>
      </c>
      <c r="C268" s="73">
        <v>0</v>
      </c>
      <c r="D268" s="61">
        <v>0</v>
      </c>
      <c r="E268" s="74">
        <v>0</v>
      </c>
      <c r="F268" s="74">
        <v>0</v>
      </c>
      <c r="G268" s="74">
        <v>0</v>
      </c>
      <c r="H268" s="74">
        <v>0</v>
      </c>
      <c r="I268" s="74">
        <v>0</v>
      </c>
      <c r="J268" s="74"/>
      <c r="K268" s="74">
        <v>0</v>
      </c>
      <c r="L268" s="74">
        <v>0</v>
      </c>
      <c r="M268" s="74">
        <v>0</v>
      </c>
      <c r="N268" s="74">
        <v>3021</v>
      </c>
      <c r="O268" s="74">
        <v>3021</v>
      </c>
      <c r="P268" s="74"/>
      <c r="Q268" s="74">
        <v>0</v>
      </c>
      <c r="R268" s="74"/>
      <c r="S268" s="74">
        <v>-7022</v>
      </c>
      <c r="T268" s="74"/>
      <c r="U268" s="74">
        <v>-7022</v>
      </c>
    </row>
    <row r="269" spans="1:21" ht="14.5" x14ac:dyDescent="0.25">
      <c r="A269" s="68">
        <v>794</v>
      </c>
      <c r="B269" s="69" t="s">
        <v>277</v>
      </c>
      <c r="C269" s="73">
        <v>4.0945506074562205E-3</v>
      </c>
      <c r="D269" s="61">
        <v>1488018</v>
      </c>
      <c r="E269" s="74">
        <v>0</v>
      </c>
      <c r="F269" s="74">
        <v>0</v>
      </c>
      <c r="G269" s="74">
        <v>0</v>
      </c>
      <c r="H269" s="74">
        <v>397616</v>
      </c>
      <c r="I269" s="74">
        <v>397616</v>
      </c>
      <c r="J269" s="74"/>
      <c r="K269" s="74">
        <v>679546</v>
      </c>
      <c r="L269" s="74">
        <v>0</v>
      </c>
      <c r="M269" s="74">
        <v>1377411</v>
      </c>
      <c r="N269" s="74">
        <v>230559</v>
      </c>
      <c r="O269" s="74">
        <v>2287516</v>
      </c>
      <c r="P269" s="74"/>
      <c r="Q269" s="74">
        <v>-860946</v>
      </c>
      <c r="R269" s="74"/>
      <c r="S269" s="74">
        <v>-10352</v>
      </c>
      <c r="T269" s="74"/>
      <c r="U269" s="74">
        <v>-871298</v>
      </c>
    </row>
    <row r="270" spans="1:21" ht="14.5" x14ac:dyDescent="0.25">
      <c r="A270" s="68">
        <v>820</v>
      </c>
      <c r="B270" s="69" t="s">
        <v>278</v>
      </c>
      <c r="C270" s="73">
        <v>4.6684887449985283E-6</v>
      </c>
      <c r="D270" s="61">
        <v>1698</v>
      </c>
      <c r="E270" s="74">
        <v>0</v>
      </c>
      <c r="F270" s="74">
        <v>0</v>
      </c>
      <c r="G270" s="74">
        <v>0</v>
      </c>
      <c r="H270" s="74">
        <v>4294</v>
      </c>
      <c r="I270" s="74">
        <v>4294</v>
      </c>
      <c r="J270" s="74"/>
      <c r="K270" s="74">
        <v>775</v>
      </c>
      <c r="L270" s="74">
        <v>0</v>
      </c>
      <c r="M270" s="74">
        <v>1570</v>
      </c>
      <c r="N270" s="74">
        <v>0</v>
      </c>
      <c r="O270" s="74">
        <v>2345</v>
      </c>
      <c r="P270" s="74"/>
      <c r="Q270" s="74">
        <v>-981</v>
      </c>
      <c r="R270" s="74"/>
      <c r="S270" s="74">
        <v>883</v>
      </c>
      <c r="T270" s="74"/>
      <c r="U270" s="74">
        <v>-98</v>
      </c>
    </row>
    <row r="271" spans="1:21" ht="14.5" x14ac:dyDescent="0.25">
      <c r="A271" s="68">
        <v>834</v>
      </c>
      <c r="B271" s="69" t="s">
        <v>279</v>
      </c>
      <c r="C271" s="73">
        <v>6.448184294627761E-6</v>
      </c>
      <c r="D271" s="61">
        <v>2345</v>
      </c>
      <c r="E271" s="74">
        <v>0</v>
      </c>
      <c r="F271" s="74">
        <v>0</v>
      </c>
      <c r="G271" s="74">
        <v>0</v>
      </c>
      <c r="H271" s="74">
        <v>5931</v>
      </c>
      <c r="I271" s="74">
        <v>5931</v>
      </c>
      <c r="J271" s="74"/>
      <c r="K271" s="74">
        <v>1070</v>
      </c>
      <c r="L271" s="74">
        <v>0</v>
      </c>
      <c r="M271" s="74">
        <v>2169</v>
      </c>
      <c r="N271" s="74">
        <v>0</v>
      </c>
      <c r="O271" s="74">
        <v>3239</v>
      </c>
      <c r="P271" s="74"/>
      <c r="Q271" s="74">
        <v>-1355</v>
      </c>
      <c r="R271" s="74"/>
      <c r="S271" s="74">
        <v>1220</v>
      </c>
      <c r="T271" s="74"/>
      <c r="U271" s="74">
        <v>-135</v>
      </c>
    </row>
    <row r="272" spans="1:21" ht="14.5" x14ac:dyDescent="0.25">
      <c r="A272" s="68">
        <v>837</v>
      </c>
      <c r="B272" s="69" t="s">
        <v>280</v>
      </c>
      <c r="C272" s="73">
        <v>0</v>
      </c>
      <c r="D272" s="61">
        <v>0</v>
      </c>
      <c r="E272" s="74">
        <v>0</v>
      </c>
      <c r="F272" s="74">
        <v>0</v>
      </c>
      <c r="G272" s="74">
        <v>0</v>
      </c>
      <c r="H272" s="74">
        <v>0</v>
      </c>
      <c r="I272" s="74">
        <v>0</v>
      </c>
      <c r="J272" s="74"/>
      <c r="K272" s="74">
        <v>0</v>
      </c>
      <c r="L272" s="74">
        <v>0</v>
      </c>
      <c r="M272" s="74">
        <v>0</v>
      </c>
      <c r="N272" s="74">
        <v>0</v>
      </c>
      <c r="O272" s="74">
        <v>0</v>
      </c>
      <c r="P272" s="74"/>
      <c r="Q272" s="74">
        <v>0</v>
      </c>
      <c r="R272" s="74"/>
      <c r="S272" s="74">
        <v>0</v>
      </c>
      <c r="T272" s="74"/>
      <c r="U272" s="74">
        <v>0</v>
      </c>
    </row>
    <row r="273" spans="1:21" ht="14.5" x14ac:dyDescent="0.25">
      <c r="A273" s="68">
        <v>838</v>
      </c>
      <c r="B273" s="69" t="s">
        <v>281</v>
      </c>
      <c r="C273" s="73">
        <v>0</v>
      </c>
      <c r="D273" s="61">
        <v>0</v>
      </c>
      <c r="E273" s="74">
        <v>0</v>
      </c>
      <c r="F273" s="74">
        <v>0</v>
      </c>
      <c r="G273" s="74">
        <v>0</v>
      </c>
      <c r="H273" s="74">
        <v>0</v>
      </c>
      <c r="I273" s="74">
        <v>0</v>
      </c>
      <c r="J273" s="74"/>
      <c r="K273" s="74">
        <v>0</v>
      </c>
      <c r="L273" s="74">
        <v>0</v>
      </c>
      <c r="M273" s="74">
        <v>0</v>
      </c>
      <c r="N273" s="74">
        <v>0</v>
      </c>
      <c r="O273" s="74">
        <v>0</v>
      </c>
      <c r="P273" s="74"/>
      <c r="Q273" s="74">
        <v>0</v>
      </c>
      <c r="R273" s="74"/>
      <c r="S273" s="74">
        <v>0</v>
      </c>
      <c r="T273" s="74"/>
      <c r="U273" s="74">
        <v>0</v>
      </c>
    </row>
    <row r="274" spans="1:21" ht="14.5" x14ac:dyDescent="0.25">
      <c r="A274" s="68">
        <v>839</v>
      </c>
      <c r="B274" s="69" t="s">
        <v>282</v>
      </c>
      <c r="C274" s="73">
        <v>6.4133695703220189E-6</v>
      </c>
      <c r="D274" s="61">
        <v>2332</v>
      </c>
      <c r="E274" s="74">
        <v>0</v>
      </c>
      <c r="F274" s="74">
        <v>0</v>
      </c>
      <c r="G274" s="74">
        <v>0</v>
      </c>
      <c r="H274" s="74">
        <v>5898</v>
      </c>
      <c r="I274" s="74">
        <v>5898</v>
      </c>
      <c r="J274" s="74"/>
      <c r="K274" s="74">
        <v>1064</v>
      </c>
      <c r="L274" s="74">
        <v>0</v>
      </c>
      <c r="M274" s="74">
        <v>2157</v>
      </c>
      <c r="N274" s="74">
        <v>0</v>
      </c>
      <c r="O274" s="74">
        <v>3221</v>
      </c>
      <c r="P274" s="74"/>
      <c r="Q274" s="74">
        <v>-1349</v>
      </c>
      <c r="R274" s="74"/>
      <c r="S274" s="74">
        <v>1214</v>
      </c>
      <c r="T274" s="74"/>
      <c r="U274" s="74">
        <v>-135</v>
      </c>
    </row>
    <row r="275" spans="1:21" ht="14.5" x14ac:dyDescent="0.25">
      <c r="A275" s="68">
        <v>840</v>
      </c>
      <c r="B275" s="69" t="s">
        <v>283</v>
      </c>
      <c r="C275" s="73">
        <v>0</v>
      </c>
      <c r="D275" s="61">
        <v>0</v>
      </c>
      <c r="E275" s="74">
        <v>0</v>
      </c>
      <c r="F275" s="74">
        <v>0</v>
      </c>
      <c r="G275" s="74">
        <v>0</v>
      </c>
      <c r="H275" s="74">
        <v>0</v>
      </c>
      <c r="I275" s="74">
        <v>0</v>
      </c>
      <c r="J275" s="74"/>
      <c r="K275" s="74">
        <v>0</v>
      </c>
      <c r="L275" s="74">
        <v>0</v>
      </c>
      <c r="M275" s="74">
        <v>0</v>
      </c>
      <c r="N275" s="74">
        <v>0</v>
      </c>
      <c r="O275" s="74">
        <v>0</v>
      </c>
      <c r="P275" s="74"/>
      <c r="Q275" s="74">
        <v>0</v>
      </c>
      <c r="R275" s="74"/>
      <c r="S275" s="74">
        <v>0</v>
      </c>
      <c r="T275" s="74"/>
      <c r="U275" s="74">
        <v>0</v>
      </c>
    </row>
    <row r="276" spans="1:21" ht="14.5" x14ac:dyDescent="0.25">
      <c r="A276" s="68">
        <v>841</v>
      </c>
      <c r="B276" s="69" t="s">
        <v>284</v>
      </c>
      <c r="C276" s="73">
        <v>3.7697217693855836E-4</v>
      </c>
      <c r="D276" s="61">
        <v>136998</v>
      </c>
      <c r="E276" s="74">
        <v>0</v>
      </c>
      <c r="F276" s="74">
        <v>0</v>
      </c>
      <c r="G276" s="74">
        <v>0</v>
      </c>
      <c r="H276" s="74">
        <v>42288</v>
      </c>
      <c r="I276" s="74">
        <v>42288</v>
      </c>
      <c r="J276" s="74"/>
      <c r="K276" s="74">
        <v>62564</v>
      </c>
      <c r="L276" s="74">
        <v>0</v>
      </c>
      <c r="M276" s="74">
        <v>126814</v>
      </c>
      <c r="N276" s="74">
        <v>13899</v>
      </c>
      <c r="O276" s="74">
        <v>203277</v>
      </c>
      <c r="P276" s="74"/>
      <c r="Q276" s="74">
        <v>-79265</v>
      </c>
      <c r="R276" s="74"/>
      <c r="S276" s="74">
        <v>4818</v>
      </c>
      <c r="T276" s="74"/>
      <c r="U276" s="74">
        <v>-74447</v>
      </c>
    </row>
    <row r="277" spans="1:21" ht="14.5" x14ac:dyDescent="0.25">
      <c r="A277" s="68">
        <v>842</v>
      </c>
      <c r="B277" s="69" t="s">
        <v>285</v>
      </c>
      <c r="C277" s="73">
        <v>4.6684887449985283E-6</v>
      </c>
      <c r="D277" s="61">
        <v>1698</v>
      </c>
      <c r="E277" s="74">
        <v>0</v>
      </c>
      <c r="F277" s="74">
        <v>0</v>
      </c>
      <c r="G277" s="74">
        <v>0</v>
      </c>
      <c r="H277" s="74">
        <v>4294</v>
      </c>
      <c r="I277" s="74">
        <v>4294</v>
      </c>
      <c r="J277" s="74"/>
      <c r="K277" s="74">
        <v>775</v>
      </c>
      <c r="L277" s="74">
        <v>0</v>
      </c>
      <c r="M277" s="74">
        <v>1570</v>
      </c>
      <c r="N277" s="74">
        <v>0</v>
      </c>
      <c r="O277" s="74">
        <v>2345</v>
      </c>
      <c r="P277" s="74"/>
      <c r="Q277" s="74">
        <v>-981</v>
      </c>
      <c r="R277" s="74"/>
      <c r="S277" s="74">
        <v>883</v>
      </c>
      <c r="T277" s="74"/>
      <c r="U277" s="74">
        <v>-98</v>
      </c>
    </row>
    <row r="278" spans="1:21" ht="14.5" x14ac:dyDescent="0.25">
      <c r="A278" s="68">
        <v>844</v>
      </c>
      <c r="B278" s="69" t="s">
        <v>286</v>
      </c>
      <c r="C278" s="73">
        <v>1.8006672764134061E-5</v>
      </c>
      <c r="D278" s="61">
        <v>6545</v>
      </c>
      <c r="E278" s="74">
        <v>0</v>
      </c>
      <c r="F278" s="74">
        <v>0</v>
      </c>
      <c r="G278" s="74">
        <v>0</v>
      </c>
      <c r="H278" s="74">
        <v>16560</v>
      </c>
      <c r="I278" s="74">
        <v>16560</v>
      </c>
      <c r="J278" s="74"/>
      <c r="K278" s="74">
        <v>2988</v>
      </c>
      <c r="L278" s="74">
        <v>0</v>
      </c>
      <c r="M278" s="74">
        <v>6057</v>
      </c>
      <c r="N278" s="74">
        <v>0</v>
      </c>
      <c r="O278" s="74">
        <v>9045</v>
      </c>
      <c r="P278" s="74"/>
      <c r="Q278" s="74">
        <v>-3786</v>
      </c>
      <c r="R278" s="74"/>
      <c r="S278" s="74">
        <v>3407</v>
      </c>
      <c r="T278" s="74"/>
      <c r="U278" s="74">
        <v>-379</v>
      </c>
    </row>
    <row r="279" spans="1:21" ht="14.5" x14ac:dyDescent="0.25">
      <c r="A279" s="68">
        <v>845</v>
      </c>
      <c r="B279" s="69" t="s">
        <v>287</v>
      </c>
      <c r="C279" s="73">
        <v>0</v>
      </c>
      <c r="D279" s="61">
        <v>0</v>
      </c>
      <c r="E279" s="74">
        <v>0</v>
      </c>
      <c r="F279" s="74">
        <v>0</v>
      </c>
      <c r="G279" s="74">
        <v>0</v>
      </c>
      <c r="H279" s="74">
        <v>0</v>
      </c>
      <c r="I279" s="74">
        <v>0</v>
      </c>
      <c r="J279" s="74"/>
      <c r="K279" s="74">
        <v>0</v>
      </c>
      <c r="L279" s="74">
        <v>0</v>
      </c>
      <c r="M279" s="74">
        <v>0</v>
      </c>
      <c r="N279" s="74">
        <v>0</v>
      </c>
      <c r="O279" s="74">
        <v>0</v>
      </c>
      <c r="P279" s="74"/>
      <c r="Q279" s="74">
        <v>0</v>
      </c>
      <c r="R279" s="74"/>
      <c r="S279" s="74">
        <v>0</v>
      </c>
      <c r="T279" s="74"/>
      <c r="U279" s="74">
        <v>0</v>
      </c>
    </row>
    <row r="280" spans="1:21" ht="14.5" x14ac:dyDescent="0.25">
      <c r="A280" s="68">
        <v>847</v>
      </c>
      <c r="B280" s="69" t="s">
        <v>288</v>
      </c>
      <c r="C280" s="73">
        <v>1.1870163144243416E-6</v>
      </c>
      <c r="D280" s="61">
        <v>431</v>
      </c>
      <c r="E280" s="74">
        <v>0</v>
      </c>
      <c r="F280" s="74">
        <v>0</v>
      </c>
      <c r="G280" s="74">
        <v>0</v>
      </c>
      <c r="H280" s="74">
        <v>1091</v>
      </c>
      <c r="I280" s="74">
        <v>1091</v>
      </c>
      <c r="J280" s="74"/>
      <c r="K280" s="74">
        <v>197</v>
      </c>
      <c r="L280" s="74">
        <v>0</v>
      </c>
      <c r="M280" s="74">
        <v>399</v>
      </c>
      <c r="N280" s="74">
        <v>0</v>
      </c>
      <c r="O280" s="74">
        <v>596</v>
      </c>
      <c r="P280" s="74"/>
      <c r="Q280" s="74">
        <v>-250</v>
      </c>
      <c r="R280" s="74"/>
      <c r="S280" s="74">
        <v>225</v>
      </c>
      <c r="T280" s="74"/>
      <c r="U280" s="74">
        <v>-25</v>
      </c>
    </row>
    <row r="281" spans="1:21" ht="14.5" x14ac:dyDescent="0.25">
      <c r="A281" s="68">
        <v>848</v>
      </c>
      <c r="B281" s="69" t="s">
        <v>289</v>
      </c>
      <c r="C281" s="73">
        <v>5.8847502567616998E-3</v>
      </c>
      <c r="D281" s="61">
        <v>2138613</v>
      </c>
      <c r="E281" s="74">
        <v>0</v>
      </c>
      <c r="F281" s="74">
        <v>0</v>
      </c>
      <c r="G281" s="74">
        <v>0</v>
      </c>
      <c r="H281" s="74">
        <v>457831</v>
      </c>
      <c r="I281" s="74">
        <v>457831</v>
      </c>
      <c r="J281" s="74"/>
      <c r="K281" s="74">
        <v>976654</v>
      </c>
      <c r="L281" s="74">
        <v>0</v>
      </c>
      <c r="M281" s="74">
        <v>1979636</v>
      </c>
      <c r="N281" s="74">
        <v>109415</v>
      </c>
      <c r="O281" s="74">
        <v>3065705</v>
      </c>
      <c r="P281" s="74"/>
      <c r="Q281" s="74">
        <v>-1237364</v>
      </c>
      <c r="R281" s="74"/>
      <c r="S281" s="74">
        <v>64756</v>
      </c>
      <c r="T281" s="74"/>
      <c r="U281" s="74">
        <v>-1172608</v>
      </c>
    </row>
    <row r="282" spans="1:21" ht="14.5" x14ac:dyDescent="0.25">
      <c r="A282" s="68">
        <v>850</v>
      </c>
      <c r="B282" s="69" t="s">
        <v>290</v>
      </c>
      <c r="C282" s="73">
        <v>0</v>
      </c>
      <c r="D282" s="61">
        <v>0</v>
      </c>
      <c r="E282" s="74">
        <v>0</v>
      </c>
      <c r="F282" s="74">
        <v>0</v>
      </c>
      <c r="G282" s="74">
        <v>0</v>
      </c>
      <c r="H282" s="74">
        <v>0</v>
      </c>
      <c r="I282" s="74">
        <v>0</v>
      </c>
      <c r="J282" s="74"/>
      <c r="K282" s="74">
        <v>0</v>
      </c>
      <c r="L282" s="74">
        <v>0</v>
      </c>
      <c r="M282" s="74">
        <v>0</v>
      </c>
      <c r="N282" s="74">
        <v>0</v>
      </c>
      <c r="O282" s="74">
        <v>0</v>
      </c>
      <c r="P282" s="74"/>
      <c r="Q282" s="74">
        <v>0</v>
      </c>
      <c r="R282" s="74"/>
      <c r="S282" s="74">
        <v>0</v>
      </c>
      <c r="T282" s="74"/>
      <c r="U282" s="74">
        <v>0</v>
      </c>
    </row>
    <row r="283" spans="1:21" ht="14.5" x14ac:dyDescent="0.25">
      <c r="A283" s="68">
        <v>851</v>
      </c>
      <c r="B283" s="69" t="s">
        <v>291</v>
      </c>
      <c r="C283" s="73">
        <v>1.7329443484186653E-4</v>
      </c>
      <c r="D283" s="61">
        <v>62977</v>
      </c>
      <c r="E283" s="74">
        <v>0</v>
      </c>
      <c r="F283" s="74">
        <v>0</v>
      </c>
      <c r="G283" s="74">
        <v>0</v>
      </c>
      <c r="H283" s="74">
        <v>17286</v>
      </c>
      <c r="I283" s="74">
        <v>17286</v>
      </c>
      <c r="J283" s="74"/>
      <c r="K283" s="74">
        <v>28761</v>
      </c>
      <c r="L283" s="74">
        <v>0</v>
      </c>
      <c r="M283" s="74">
        <v>58296</v>
      </c>
      <c r="N283" s="74">
        <v>7760</v>
      </c>
      <c r="O283" s="74">
        <v>94817</v>
      </c>
      <c r="P283" s="74"/>
      <c r="Q283" s="74">
        <v>-36438</v>
      </c>
      <c r="R283" s="74"/>
      <c r="S283" s="74">
        <v>7770</v>
      </c>
      <c r="T283" s="74"/>
      <c r="U283" s="74">
        <v>-28668</v>
      </c>
    </row>
    <row r="284" spans="1:21" ht="14.5" x14ac:dyDescent="0.25">
      <c r="A284" s="68">
        <v>852</v>
      </c>
      <c r="B284" s="69" t="s">
        <v>292</v>
      </c>
      <c r="C284" s="73">
        <v>2.1046495549229693E-4</v>
      </c>
      <c r="D284" s="61">
        <v>76489</v>
      </c>
      <c r="E284" s="74">
        <v>0</v>
      </c>
      <c r="F284" s="74">
        <v>0</v>
      </c>
      <c r="G284" s="74">
        <v>0</v>
      </c>
      <c r="H284" s="74">
        <v>19827</v>
      </c>
      <c r="I284" s="74">
        <v>19827</v>
      </c>
      <c r="J284" s="74"/>
      <c r="K284" s="74">
        <v>34929</v>
      </c>
      <c r="L284" s="74">
        <v>0</v>
      </c>
      <c r="M284" s="74">
        <v>70801</v>
      </c>
      <c r="N284" s="74">
        <v>7806</v>
      </c>
      <c r="O284" s="74">
        <v>113536</v>
      </c>
      <c r="P284" s="74"/>
      <c r="Q284" s="74">
        <v>-44253</v>
      </c>
      <c r="R284" s="74"/>
      <c r="S284" s="74">
        <v>-20</v>
      </c>
      <c r="T284" s="74"/>
      <c r="U284" s="74">
        <v>-44273</v>
      </c>
    </row>
    <row r="285" spans="1:21" ht="14.5" x14ac:dyDescent="0.25">
      <c r="A285" s="68">
        <v>853</v>
      </c>
      <c r="B285" s="69" t="s">
        <v>293</v>
      </c>
      <c r="C285" s="73">
        <v>0</v>
      </c>
      <c r="D285" s="61">
        <v>0</v>
      </c>
      <c r="E285" s="74">
        <v>0</v>
      </c>
      <c r="F285" s="74">
        <v>0</v>
      </c>
      <c r="G285" s="74">
        <v>0</v>
      </c>
      <c r="H285" s="74">
        <v>0</v>
      </c>
      <c r="I285" s="74">
        <v>0</v>
      </c>
      <c r="J285" s="74"/>
      <c r="K285" s="74">
        <v>0</v>
      </c>
      <c r="L285" s="74">
        <v>0</v>
      </c>
      <c r="M285" s="74">
        <v>0</v>
      </c>
      <c r="N285" s="74">
        <v>0</v>
      </c>
      <c r="O285" s="74">
        <v>0</v>
      </c>
      <c r="P285" s="74"/>
      <c r="Q285" s="74">
        <v>0</v>
      </c>
      <c r="R285" s="74"/>
      <c r="S285" s="74">
        <v>0</v>
      </c>
      <c r="T285" s="74"/>
      <c r="U285" s="74">
        <v>0</v>
      </c>
    </row>
    <row r="286" spans="1:21" ht="14.5" x14ac:dyDescent="0.25">
      <c r="A286" s="68">
        <v>859</v>
      </c>
      <c r="B286" s="69" t="s">
        <v>294</v>
      </c>
      <c r="C286" s="73">
        <v>0</v>
      </c>
      <c r="D286" s="61">
        <v>0</v>
      </c>
      <c r="E286" s="74">
        <v>0</v>
      </c>
      <c r="F286" s="74">
        <v>0</v>
      </c>
      <c r="G286" s="74">
        <v>0</v>
      </c>
      <c r="H286" s="74">
        <v>0</v>
      </c>
      <c r="I286" s="74">
        <v>0</v>
      </c>
      <c r="J286" s="74"/>
      <c r="K286" s="74">
        <v>0</v>
      </c>
      <c r="L286" s="74">
        <v>0</v>
      </c>
      <c r="M286" s="74">
        <v>0</v>
      </c>
      <c r="N286" s="74">
        <v>0</v>
      </c>
      <c r="O286" s="74">
        <v>0</v>
      </c>
      <c r="P286" s="74"/>
      <c r="Q286" s="74">
        <v>0</v>
      </c>
      <c r="R286" s="74"/>
      <c r="S286" s="74">
        <v>0</v>
      </c>
      <c r="T286" s="74"/>
      <c r="U286" s="74">
        <v>0</v>
      </c>
    </row>
    <row r="287" spans="1:21" ht="14.5" x14ac:dyDescent="0.25">
      <c r="A287" s="68">
        <v>861</v>
      </c>
      <c r="B287" s="69" t="s">
        <v>295</v>
      </c>
      <c r="C287" s="73">
        <v>0</v>
      </c>
      <c r="D287" s="61">
        <v>0</v>
      </c>
      <c r="E287" s="74">
        <v>0</v>
      </c>
      <c r="F287" s="74">
        <v>0</v>
      </c>
      <c r="G287" s="74">
        <v>0</v>
      </c>
      <c r="H287" s="74">
        <v>0</v>
      </c>
      <c r="I287" s="74">
        <v>0</v>
      </c>
      <c r="J287" s="74"/>
      <c r="K287" s="74">
        <v>0</v>
      </c>
      <c r="L287" s="74">
        <v>0</v>
      </c>
      <c r="M287" s="74">
        <v>0</v>
      </c>
      <c r="N287" s="74">
        <v>0</v>
      </c>
      <c r="O287" s="74">
        <v>0</v>
      </c>
      <c r="P287" s="74"/>
      <c r="Q287" s="74">
        <v>0</v>
      </c>
      <c r="R287" s="74"/>
      <c r="S287" s="74">
        <v>0</v>
      </c>
      <c r="T287" s="74"/>
      <c r="U287" s="74">
        <v>0</v>
      </c>
    </row>
    <row r="288" spans="1:21" ht="14.5" x14ac:dyDescent="0.25">
      <c r="A288" s="68">
        <v>862</v>
      </c>
      <c r="B288" s="69" t="s">
        <v>296</v>
      </c>
      <c r="C288" s="73">
        <v>0</v>
      </c>
      <c r="D288" s="61">
        <v>0</v>
      </c>
      <c r="E288" s="74">
        <v>0</v>
      </c>
      <c r="F288" s="74">
        <v>0</v>
      </c>
      <c r="G288" s="74">
        <v>0</v>
      </c>
      <c r="H288" s="74">
        <v>0</v>
      </c>
      <c r="I288" s="74">
        <v>0</v>
      </c>
      <c r="J288" s="74"/>
      <c r="K288" s="74">
        <v>0</v>
      </c>
      <c r="L288" s="74">
        <v>0</v>
      </c>
      <c r="M288" s="74">
        <v>0</v>
      </c>
      <c r="N288" s="74">
        <v>0</v>
      </c>
      <c r="O288" s="74">
        <v>0</v>
      </c>
      <c r="P288" s="74"/>
      <c r="Q288" s="74">
        <v>0</v>
      </c>
      <c r="R288" s="74"/>
      <c r="S288" s="74">
        <v>0</v>
      </c>
      <c r="T288" s="74"/>
      <c r="U288" s="74">
        <v>0</v>
      </c>
    </row>
    <row r="289" spans="1:21" ht="14.5" x14ac:dyDescent="0.25">
      <c r="A289" s="68">
        <v>863</v>
      </c>
      <c r="B289" s="69" t="s">
        <v>297</v>
      </c>
      <c r="C289" s="73">
        <v>0</v>
      </c>
      <c r="D289" s="61">
        <v>0</v>
      </c>
      <c r="E289" s="74">
        <v>0</v>
      </c>
      <c r="F289" s="74">
        <v>0</v>
      </c>
      <c r="G289" s="74">
        <v>0</v>
      </c>
      <c r="H289" s="74">
        <v>0</v>
      </c>
      <c r="I289" s="74">
        <v>0</v>
      </c>
      <c r="J289" s="74"/>
      <c r="K289" s="74">
        <v>0</v>
      </c>
      <c r="L289" s="74">
        <v>0</v>
      </c>
      <c r="M289" s="74">
        <v>0</v>
      </c>
      <c r="N289" s="74">
        <v>0</v>
      </c>
      <c r="O289" s="74">
        <v>0</v>
      </c>
      <c r="P289" s="74"/>
      <c r="Q289" s="74">
        <v>0</v>
      </c>
      <c r="R289" s="74"/>
      <c r="S289" s="74">
        <v>0</v>
      </c>
      <c r="T289" s="74"/>
      <c r="U289" s="74">
        <v>0</v>
      </c>
    </row>
    <row r="290" spans="1:21" ht="14.5" x14ac:dyDescent="0.25">
      <c r="A290" s="68">
        <v>864</v>
      </c>
      <c r="B290" s="69" t="s">
        <v>298</v>
      </c>
      <c r="C290" s="73">
        <v>0</v>
      </c>
      <c r="D290" s="61">
        <v>0</v>
      </c>
      <c r="E290" s="74">
        <v>0</v>
      </c>
      <c r="F290" s="74">
        <v>0</v>
      </c>
      <c r="G290" s="74">
        <v>0</v>
      </c>
      <c r="H290" s="74">
        <v>0</v>
      </c>
      <c r="I290" s="74">
        <v>0</v>
      </c>
      <c r="J290" s="74"/>
      <c r="K290" s="74">
        <v>0</v>
      </c>
      <c r="L290" s="74">
        <v>0</v>
      </c>
      <c r="M290" s="74">
        <v>0</v>
      </c>
      <c r="N290" s="74">
        <v>0</v>
      </c>
      <c r="O290" s="74">
        <v>0</v>
      </c>
      <c r="P290" s="74"/>
      <c r="Q290" s="74">
        <v>0</v>
      </c>
      <c r="R290" s="74"/>
      <c r="S290" s="74">
        <v>0</v>
      </c>
      <c r="T290" s="74"/>
      <c r="U290" s="74">
        <v>0</v>
      </c>
    </row>
    <row r="291" spans="1:21" ht="14.5" x14ac:dyDescent="0.25">
      <c r="A291" s="68">
        <v>865</v>
      </c>
      <c r="B291" s="69" t="s">
        <v>299</v>
      </c>
      <c r="C291" s="73">
        <v>0</v>
      </c>
      <c r="D291" s="61">
        <v>0</v>
      </c>
      <c r="E291" s="74">
        <v>0</v>
      </c>
      <c r="F291" s="74">
        <v>0</v>
      </c>
      <c r="G291" s="74">
        <v>0</v>
      </c>
      <c r="H291" s="74">
        <v>0</v>
      </c>
      <c r="I291" s="74">
        <v>0</v>
      </c>
      <c r="J291" s="74"/>
      <c r="K291" s="74">
        <v>0</v>
      </c>
      <c r="L291" s="74">
        <v>0</v>
      </c>
      <c r="M291" s="74">
        <v>0</v>
      </c>
      <c r="N291" s="74">
        <v>0</v>
      </c>
      <c r="O291" s="74">
        <v>0</v>
      </c>
      <c r="P291" s="74"/>
      <c r="Q291" s="74">
        <v>0</v>
      </c>
      <c r="R291" s="74"/>
      <c r="S291" s="74">
        <v>0</v>
      </c>
      <c r="T291" s="74"/>
      <c r="U291" s="74">
        <v>0</v>
      </c>
    </row>
    <row r="292" spans="1:21" ht="14.5" x14ac:dyDescent="0.25">
      <c r="A292" s="68">
        <v>866</v>
      </c>
      <c r="B292" s="69" t="s">
        <v>300</v>
      </c>
      <c r="C292" s="73">
        <v>0</v>
      </c>
      <c r="D292" s="61">
        <v>0</v>
      </c>
      <c r="E292" s="74">
        <v>0</v>
      </c>
      <c r="F292" s="74">
        <v>0</v>
      </c>
      <c r="G292" s="74">
        <v>0</v>
      </c>
      <c r="H292" s="74">
        <v>0</v>
      </c>
      <c r="I292" s="74">
        <v>0</v>
      </c>
      <c r="J292" s="74"/>
      <c r="K292" s="74">
        <v>0</v>
      </c>
      <c r="L292" s="74">
        <v>0</v>
      </c>
      <c r="M292" s="74">
        <v>0</v>
      </c>
      <c r="N292" s="74">
        <v>0</v>
      </c>
      <c r="O292" s="74">
        <v>0</v>
      </c>
      <c r="P292" s="74"/>
      <c r="Q292" s="74">
        <v>0</v>
      </c>
      <c r="R292" s="74"/>
      <c r="S292" s="74">
        <v>0</v>
      </c>
      <c r="T292" s="74"/>
      <c r="U292" s="74">
        <v>0</v>
      </c>
    </row>
    <row r="293" spans="1:21" ht="14.5" x14ac:dyDescent="0.25">
      <c r="A293" s="68">
        <v>867</v>
      </c>
      <c r="B293" s="69" t="s">
        <v>301</v>
      </c>
      <c r="C293" s="73">
        <v>0</v>
      </c>
      <c r="D293" s="61">
        <v>0</v>
      </c>
      <c r="E293" s="74">
        <v>0</v>
      </c>
      <c r="F293" s="74">
        <v>0</v>
      </c>
      <c r="G293" s="74">
        <v>0</v>
      </c>
      <c r="H293" s="74">
        <v>0</v>
      </c>
      <c r="I293" s="74">
        <v>0</v>
      </c>
      <c r="J293" s="74"/>
      <c r="K293" s="74">
        <v>0</v>
      </c>
      <c r="L293" s="74">
        <v>0</v>
      </c>
      <c r="M293" s="74">
        <v>0</v>
      </c>
      <c r="N293" s="74">
        <v>0</v>
      </c>
      <c r="O293" s="74">
        <v>0</v>
      </c>
      <c r="P293" s="74"/>
      <c r="Q293" s="74">
        <v>0</v>
      </c>
      <c r="R293" s="74"/>
      <c r="S293" s="74">
        <v>0</v>
      </c>
      <c r="T293" s="74"/>
      <c r="U293" s="74">
        <v>0</v>
      </c>
    </row>
    <row r="294" spans="1:21" ht="14.5" x14ac:dyDescent="0.25">
      <c r="A294" s="68">
        <v>868</v>
      </c>
      <c r="B294" s="69" t="s">
        <v>302</v>
      </c>
      <c r="C294" s="73">
        <v>0</v>
      </c>
      <c r="D294" s="61">
        <v>0</v>
      </c>
      <c r="E294" s="74">
        <v>0</v>
      </c>
      <c r="F294" s="74">
        <v>0</v>
      </c>
      <c r="G294" s="74">
        <v>0</v>
      </c>
      <c r="H294" s="74">
        <v>0</v>
      </c>
      <c r="I294" s="74">
        <v>0</v>
      </c>
      <c r="J294" s="74"/>
      <c r="K294" s="74">
        <v>0</v>
      </c>
      <c r="L294" s="74">
        <v>0</v>
      </c>
      <c r="M294" s="74">
        <v>0</v>
      </c>
      <c r="N294" s="74">
        <v>0</v>
      </c>
      <c r="O294" s="74">
        <v>0</v>
      </c>
      <c r="P294" s="74"/>
      <c r="Q294" s="74">
        <v>0</v>
      </c>
      <c r="R294" s="74"/>
      <c r="S294" s="74">
        <v>0</v>
      </c>
      <c r="T294" s="74"/>
      <c r="U294" s="74">
        <v>0</v>
      </c>
    </row>
    <row r="295" spans="1:21" ht="14.5" x14ac:dyDescent="0.25">
      <c r="A295" s="68">
        <v>869</v>
      </c>
      <c r="B295" s="69" t="s">
        <v>303</v>
      </c>
      <c r="C295" s="73">
        <v>0</v>
      </c>
      <c r="D295" s="61">
        <v>0</v>
      </c>
      <c r="E295" s="74">
        <v>0</v>
      </c>
      <c r="F295" s="74">
        <v>0</v>
      </c>
      <c r="G295" s="74">
        <v>0</v>
      </c>
      <c r="H295" s="74">
        <v>0</v>
      </c>
      <c r="I295" s="74">
        <v>0</v>
      </c>
      <c r="J295" s="74"/>
      <c r="K295" s="74">
        <v>0</v>
      </c>
      <c r="L295" s="74">
        <v>0</v>
      </c>
      <c r="M295" s="74">
        <v>0</v>
      </c>
      <c r="N295" s="74">
        <v>0</v>
      </c>
      <c r="O295" s="74">
        <v>0</v>
      </c>
      <c r="P295" s="74"/>
      <c r="Q295" s="74">
        <v>0</v>
      </c>
      <c r="R295" s="74"/>
      <c r="S295" s="74">
        <v>0</v>
      </c>
      <c r="T295" s="74"/>
      <c r="U295" s="74">
        <v>0</v>
      </c>
    </row>
    <row r="296" spans="1:21" ht="14.5" x14ac:dyDescent="0.25">
      <c r="A296" s="68">
        <v>876</v>
      </c>
      <c r="B296" s="69" t="s">
        <v>421</v>
      </c>
      <c r="C296" s="73">
        <v>1.1754942985231556E-5</v>
      </c>
      <c r="D296" s="61">
        <v>4273</v>
      </c>
      <c r="E296" s="74">
        <v>0</v>
      </c>
      <c r="F296" s="74">
        <v>0</v>
      </c>
      <c r="G296" s="74">
        <v>0</v>
      </c>
      <c r="H296" s="74">
        <v>10811</v>
      </c>
      <c r="I296" s="74">
        <v>10811</v>
      </c>
      <c r="J296" s="74"/>
      <c r="K296" s="74">
        <v>1951</v>
      </c>
      <c r="L296" s="74">
        <v>0</v>
      </c>
      <c r="M296" s="74">
        <v>3954</v>
      </c>
      <c r="N296" s="74">
        <v>0</v>
      </c>
      <c r="O296" s="74">
        <v>5905</v>
      </c>
      <c r="P296" s="74"/>
      <c r="Q296" s="74">
        <v>-2471</v>
      </c>
      <c r="R296" s="74"/>
      <c r="S296" s="74">
        <v>2224</v>
      </c>
      <c r="T296" s="74"/>
      <c r="U296" s="74">
        <v>-247</v>
      </c>
    </row>
    <row r="297" spans="1:21" ht="14.5" x14ac:dyDescent="0.25">
      <c r="A297" s="68">
        <v>879</v>
      </c>
      <c r="B297" s="69" t="s">
        <v>304</v>
      </c>
      <c r="C297" s="73">
        <v>0</v>
      </c>
      <c r="D297" s="61">
        <v>0</v>
      </c>
      <c r="E297" s="74">
        <v>0</v>
      </c>
      <c r="F297" s="74">
        <v>0</v>
      </c>
      <c r="G297" s="74">
        <v>0</v>
      </c>
      <c r="H297" s="74">
        <v>0</v>
      </c>
      <c r="I297" s="74">
        <v>0</v>
      </c>
      <c r="J297" s="74"/>
      <c r="K297" s="74">
        <v>0</v>
      </c>
      <c r="L297" s="74">
        <v>0</v>
      </c>
      <c r="M297" s="74">
        <v>0</v>
      </c>
      <c r="N297" s="74">
        <v>0</v>
      </c>
      <c r="O297" s="74">
        <v>0</v>
      </c>
      <c r="P297" s="74"/>
      <c r="Q297" s="74">
        <v>0</v>
      </c>
      <c r="R297" s="74"/>
      <c r="S297" s="74">
        <v>0</v>
      </c>
      <c r="T297" s="74"/>
      <c r="U297" s="74">
        <v>0</v>
      </c>
    </row>
    <row r="298" spans="1:21" ht="14.5" x14ac:dyDescent="0.25">
      <c r="A298" s="68">
        <v>882</v>
      </c>
      <c r="B298" s="69" t="s">
        <v>422</v>
      </c>
      <c r="C298" s="73">
        <v>2.3740326288486832E-6</v>
      </c>
      <c r="D298" s="61">
        <v>863</v>
      </c>
      <c r="E298" s="74">
        <v>0</v>
      </c>
      <c r="F298" s="74">
        <v>0</v>
      </c>
      <c r="G298" s="74">
        <v>0</v>
      </c>
      <c r="H298" s="74">
        <v>2184</v>
      </c>
      <c r="I298" s="74">
        <v>2184</v>
      </c>
      <c r="J298" s="74"/>
      <c r="K298" s="74">
        <v>394</v>
      </c>
      <c r="L298" s="74">
        <v>0</v>
      </c>
      <c r="M298" s="74">
        <v>799</v>
      </c>
      <c r="N298" s="74">
        <v>0</v>
      </c>
      <c r="O298" s="74">
        <v>1193</v>
      </c>
      <c r="P298" s="74"/>
      <c r="Q298" s="74">
        <v>-499</v>
      </c>
      <c r="R298" s="74"/>
      <c r="S298" s="74">
        <v>449</v>
      </c>
      <c r="T298" s="74"/>
      <c r="U298" s="74">
        <v>-50</v>
      </c>
    </row>
    <row r="299" spans="1:21" ht="14.5" x14ac:dyDescent="0.25">
      <c r="A299" s="68">
        <v>911</v>
      </c>
      <c r="B299" s="69" t="s">
        <v>305</v>
      </c>
      <c r="C299" s="73">
        <v>0</v>
      </c>
      <c r="D299" s="61">
        <v>0</v>
      </c>
      <c r="E299" s="74">
        <v>0</v>
      </c>
      <c r="F299" s="74">
        <v>0</v>
      </c>
      <c r="G299" s="74">
        <v>0</v>
      </c>
      <c r="H299" s="74">
        <v>0</v>
      </c>
      <c r="I299" s="74">
        <v>0</v>
      </c>
      <c r="J299" s="74"/>
      <c r="K299" s="74">
        <v>0</v>
      </c>
      <c r="L299" s="74">
        <v>0</v>
      </c>
      <c r="M299" s="74">
        <v>0</v>
      </c>
      <c r="N299" s="74">
        <v>0</v>
      </c>
      <c r="O299" s="74">
        <v>0</v>
      </c>
      <c r="P299" s="74"/>
      <c r="Q299" s="74">
        <v>0</v>
      </c>
      <c r="R299" s="74"/>
      <c r="S299" s="74">
        <v>0</v>
      </c>
      <c r="T299" s="74"/>
      <c r="U299" s="74">
        <v>0</v>
      </c>
    </row>
    <row r="300" spans="1:21" ht="14.5" x14ac:dyDescent="0.25">
      <c r="A300" s="68">
        <v>912</v>
      </c>
      <c r="B300" s="69" t="s">
        <v>306</v>
      </c>
      <c r="C300" s="73">
        <v>1.9603615878818368E-3</v>
      </c>
      <c r="D300" s="61">
        <v>712423</v>
      </c>
      <c r="E300" s="74">
        <v>0</v>
      </c>
      <c r="F300" s="74">
        <v>0</v>
      </c>
      <c r="G300" s="74">
        <v>0</v>
      </c>
      <c r="H300" s="74">
        <v>306609</v>
      </c>
      <c r="I300" s="74">
        <v>306609</v>
      </c>
      <c r="J300" s="74"/>
      <c r="K300" s="74">
        <v>325348</v>
      </c>
      <c r="L300" s="74">
        <v>0</v>
      </c>
      <c r="M300" s="74">
        <v>659468</v>
      </c>
      <c r="N300" s="74">
        <v>20745</v>
      </c>
      <c r="O300" s="74">
        <v>1005561</v>
      </c>
      <c r="P300" s="74"/>
      <c r="Q300" s="74">
        <v>-412198</v>
      </c>
      <c r="R300" s="74"/>
      <c r="S300" s="74">
        <v>159756</v>
      </c>
      <c r="T300" s="74"/>
      <c r="U300" s="74">
        <v>-252442</v>
      </c>
    </row>
    <row r="301" spans="1:21" ht="14.5" x14ac:dyDescent="0.25">
      <c r="A301" s="68">
        <v>913</v>
      </c>
      <c r="B301" s="69" t="s">
        <v>307</v>
      </c>
      <c r="C301" s="73">
        <v>1.9570019669863327E-5</v>
      </c>
      <c r="D301" s="61">
        <v>7116</v>
      </c>
      <c r="E301" s="74">
        <v>0</v>
      </c>
      <c r="F301" s="74">
        <v>0</v>
      </c>
      <c r="G301" s="74">
        <v>0</v>
      </c>
      <c r="H301" s="74">
        <v>13949</v>
      </c>
      <c r="I301" s="74">
        <v>13949</v>
      </c>
      <c r="J301" s="74"/>
      <c r="K301" s="74">
        <v>3248</v>
      </c>
      <c r="L301" s="74">
        <v>0</v>
      </c>
      <c r="M301" s="74">
        <v>6583</v>
      </c>
      <c r="N301" s="74">
        <v>11</v>
      </c>
      <c r="O301" s="74">
        <v>9842</v>
      </c>
      <c r="P301" s="74"/>
      <c r="Q301" s="74">
        <v>-4115</v>
      </c>
      <c r="R301" s="74"/>
      <c r="S301" s="74">
        <v>4243</v>
      </c>
      <c r="T301" s="74"/>
      <c r="U301" s="74">
        <v>128</v>
      </c>
    </row>
    <row r="302" spans="1:21" ht="14.5" x14ac:dyDescent="0.25">
      <c r="A302" s="68">
        <v>916</v>
      </c>
      <c r="B302" s="69" t="s">
        <v>308</v>
      </c>
      <c r="C302" s="73">
        <v>0</v>
      </c>
      <c r="D302" s="61">
        <v>0</v>
      </c>
      <c r="E302" s="74">
        <v>0</v>
      </c>
      <c r="F302" s="74">
        <v>0</v>
      </c>
      <c r="G302" s="74">
        <v>0</v>
      </c>
      <c r="H302" s="74">
        <v>0</v>
      </c>
      <c r="I302" s="74">
        <v>0</v>
      </c>
      <c r="J302" s="74"/>
      <c r="K302" s="74">
        <v>0</v>
      </c>
      <c r="L302" s="74">
        <v>0</v>
      </c>
      <c r="M302" s="74">
        <v>0</v>
      </c>
      <c r="N302" s="74">
        <v>0</v>
      </c>
      <c r="O302" s="74">
        <v>0</v>
      </c>
      <c r="P302" s="74"/>
      <c r="Q302" s="74">
        <v>0</v>
      </c>
      <c r="R302" s="74"/>
      <c r="S302" s="74">
        <v>0</v>
      </c>
      <c r="T302" s="74"/>
      <c r="U302" s="74">
        <v>0</v>
      </c>
    </row>
    <row r="303" spans="1:21" ht="14.5" x14ac:dyDescent="0.25">
      <c r="A303" s="68">
        <v>920</v>
      </c>
      <c r="B303" s="69" t="s">
        <v>309</v>
      </c>
      <c r="C303" s="73">
        <v>0</v>
      </c>
      <c r="D303" s="61">
        <v>0</v>
      </c>
      <c r="E303" s="74">
        <v>0</v>
      </c>
      <c r="F303" s="74">
        <v>0</v>
      </c>
      <c r="G303" s="74">
        <v>0</v>
      </c>
      <c r="H303" s="74">
        <v>0</v>
      </c>
      <c r="I303" s="74">
        <v>0</v>
      </c>
      <c r="J303" s="74"/>
      <c r="K303" s="74">
        <v>0</v>
      </c>
      <c r="L303" s="74">
        <v>0</v>
      </c>
      <c r="M303" s="74">
        <v>0</v>
      </c>
      <c r="N303" s="74">
        <v>0</v>
      </c>
      <c r="O303" s="74">
        <v>0</v>
      </c>
      <c r="P303" s="74"/>
      <c r="Q303" s="74">
        <v>0</v>
      </c>
      <c r="R303" s="74"/>
      <c r="S303" s="74">
        <v>0</v>
      </c>
      <c r="T303" s="74"/>
      <c r="U303" s="74">
        <v>0</v>
      </c>
    </row>
    <row r="304" spans="1:21" ht="14.5" x14ac:dyDescent="0.25">
      <c r="A304" s="68">
        <v>922</v>
      </c>
      <c r="B304" s="69" t="s">
        <v>310</v>
      </c>
      <c r="C304" s="73">
        <v>2.4623534398023139E-3</v>
      </c>
      <c r="D304" s="61">
        <v>894858</v>
      </c>
      <c r="E304" s="74">
        <v>0</v>
      </c>
      <c r="F304" s="74">
        <v>0</v>
      </c>
      <c r="G304" s="74">
        <v>0</v>
      </c>
      <c r="H304" s="74">
        <v>74134</v>
      </c>
      <c r="I304" s="74">
        <v>74134</v>
      </c>
      <c r="J304" s="74"/>
      <c r="K304" s="74">
        <v>408661</v>
      </c>
      <c r="L304" s="74">
        <v>0</v>
      </c>
      <c r="M304" s="74">
        <v>828338</v>
      </c>
      <c r="N304" s="74">
        <v>300869</v>
      </c>
      <c r="O304" s="74">
        <v>1537868</v>
      </c>
      <c r="P304" s="74"/>
      <c r="Q304" s="74">
        <v>-517749</v>
      </c>
      <c r="R304" s="74"/>
      <c r="S304" s="74">
        <v>41016</v>
      </c>
      <c r="T304" s="74"/>
      <c r="U304" s="74">
        <v>-476733</v>
      </c>
    </row>
    <row r="305" spans="1:21" ht="14.5" x14ac:dyDescent="0.25">
      <c r="A305" s="68">
        <v>937</v>
      </c>
      <c r="B305" s="69" t="s">
        <v>311</v>
      </c>
      <c r="C305" s="73">
        <v>3.9923204852204387E-4</v>
      </c>
      <c r="D305" s="61">
        <v>145085</v>
      </c>
      <c r="E305" s="74">
        <v>0</v>
      </c>
      <c r="F305" s="74">
        <v>0</v>
      </c>
      <c r="G305" s="74">
        <v>0</v>
      </c>
      <c r="H305" s="74">
        <v>58473</v>
      </c>
      <c r="I305" s="74">
        <v>58473</v>
      </c>
      <c r="J305" s="74"/>
      <c r="K305" s="74">
        <v>66258</v>
      </c>
      <c r="L305" s="74">
        <v>0</v>
      </c>
      <c r="M305" s="74">
        <v>134302</v>
      </c>
      <c r="N305" s="74">
        <v>48542</v>
      </c>
      <c r="O305" s="74">
        <v>249102</v>
      </c>
      <c r="P305" s="74"/>
      <c r="Q305" s="74">
        <v>-83945</v>
      </c>
      <c r="R305" s="74"/>
      <c r="S305" s="74">
        <v>6846</v>
      </c>
      <c r="T305" s="74"/>
      <c r="U305" s="74">
        <v>-77099</v>
      </c>
    </row>
    <row r="306" spans="1:21" ht="14.5" x14ac:dyDescent="0.25">
      <c r="A306" s="68">
        <v>938</v>
      </c>
      <c r="B306" s="69" t="s">
        <v>312</v>
      </c>
      <c r="C306" s="73">
        <v>1.6808548894812171E-4</v>
      </c>
      <c r="D306" s="61">
        <v>61081</v>
      </c>
      <c r="E306" s="74">
        <v>0</v>
      </c>
      <c r="F306" s="74">
        <v>0</v>
      </c>
      <c r="G306" s="74">
        <v>0</v>
      </c>
      <c r="H306" s="74">
        <v>37083</v>
      </c>
      <c r="I306" s="74">
        <v>37083</v>
      </c>
      <c r="J306" s="74"/>
      <c r="K306" s="74">
        <v>27896</v>
      </c>
      <c r="L306" s="74">
        <v>0</v>
      </c>
      <c r="M306" s="74">
        <v>56544</v>
      </c>
      <c r="N306" s="74">
        <v>3272</v>
      </c>
      <c r="O306" s="74">
        <v>87712</v>
      </c>
      <c r="P306" s="74"/>
      <c r="Q306" s="74">
        <v>-35344</v>
      </c>
      <c r="R306" s="74"/>
      <c r="S306" s="74">
        <v>10963</v>
      </c>
      <c r="T306" s="74"/>
      <c r="U306" s="74">
        <v>-24381</v>
      </c>
    </row>
    <row r="307" spans="1:21" ht="14.5" x14ac:dyDescent="0.25">
      <c r="A307" s="68">
        <v>942</v>
      </c>
      <c r="B307" s="69" t="s">
        <v>313</v>
      </c>
      <c r="C307" s="73">
        <v>2.9307532273777868E-4</v>
      </c>
      <c r="D307" s="61">
        <v>106509</v>
      </c>
      <c r="E307" s="74">
        <v>0</v>
      </c>
      <c r="F307" s="74">
        <v>0</v>
      </c>
      <c r="G307" s="74">
        <v>0</v>
      </c>
      <c r="H307" s="74">
        <v>3023</v>
      </c>
      <c r="I307" s="74">
        <v>3023</v>
      </c>
      <c r="J307" s="74"/>
      <c r="K307" s="74">
        <v>48640</v>
      </c>
      <c r="L307" s="74">
        <v>0</v>
      </c>
      <c r="M307" s="74">
        <v>98591</v>
      </c>
      <c r="N307" s="74">
        <v>70641</v>
      </c>
      <c r="O307" s="74">
        <v>217872</v>
      </c>
      <c r="P307" s="74"/>
      <c r="Q307" s="74">
        <v>-61623</v>
      </c>
      <c r="R307" s="74"/>
      <c r="S307" s="74">
        <v>-22386</v>
      </c>
      <c r="T307" s="74"/>
      <c r="U307" s="74">
        <v>-84009</v>
      </c>
    </row>
    <row r="308" spans="1:21" ht="14.5" x14ac:dyDescent="0.25">
      <c r="A308" s="68">
        <v>946</v>
      </c>
      <c r="B308" s="69" t="s">
        <v>314</v>
      </c>
      <c r="C308" s="73">
        <v>0</v>
      </c>
      <c r="D308" s="61">
        <v>0</v>
      </c>
      <c r="E308" s="74">
        <v>0</v>
      </c>
      <c r="F308" s="74">
        <v>0</v>
      </c>
      <c r="G308" s="74">
        <v>0</v>
      </c>
      <c r="H308" s="74">
        <v>0</v>
      </c>
      <c r="I308" s="74">
        <v>0</v>
      </c>
      <c r="J308" s="74"/>
      <c r="K308" s="74">
        <v>0</v>
      </c>
      <c r="L308" s="74">
        <v>0</v>
      </c>
      <c r="M308" s="74">
        <v>0</v>
      </c>
      <c r="N308" s="74">
        <v>0</v>
      </c>
      <c r="O308" s="74">
        <v>0</v>
      </c>
      <c r="P308" s="74"/>
      <c r="Q308" s="74">
        <v>0</v>
      </c>
      <c r="R308" s="74"/>
      <c r="S308" s="74">
        <v>0</v>
      </c>
      <c r="T308" s="74"/>
      <c r="U308" s="74">
        <v>0</v>
      </c>
    </row>
    <row r="309" spans="1:21" ht="14.5" x14ac:dyDescent="0.25">
      <c r="A309" s="68">
        <v>948</v>
      </c>
      <c r="B309" s="69" t="s">
        <v>315</v>
      </c>
      <c r="C309" s="73">
        <v>1.8283698498966893E-4</v>
      </c>
      <c r="D309" s="61">
        <v>66446</v>
      </c>
      <c r="E309" s="74">
        <v>0</v>
      </c>
      <c r="F309" s="74">
        <v>0</v>
      </c>
      <c r="G309" s="74">
        <v>0</v>
      </c>
      <c r="H309" s="74">
        <v>0</v>
      </c>
      <c r="I309" s="74">
        <v>0</v>
      </c>
      <c r="J309" s="74"/>
      <c r="K309" s="74">
        <v>30344</v>
      </c>
      <c r="L309" s="74">
        <v>0</v>
      </c>
      <c r="M309" s="74">
        <v>61507</v>
      </c>
      <c r="N309" s="74">
        <v>50061</v>
      </c>
      <c r="O309" s="74">
        <v>141912</v>
      </c>
      <c r="P309" s="74"/>
      <c r="Q309" s="74">
        <v>-38445</v>
      </c>
      <c r="R309" s="74"/>
      <c r="S309" s="74">
        <v>-18620</v>
      </c>
      <c r="T309" s="74"/>
      <c r="U309" s="74">
        <v>-57065</v>
      </c>
    </row>
    <row r="310" spans="1:21" ht="14.5" x14ac:dyDescent="0.25">
      <c r="A310" s="68">
        <v>957</v>
      </c>
      <c r="B310" s="69" t="s">
        <v>316</v>
      </c>
      <c r="C310" s="73">
        <v>6.9403981825503683E-5</v>
      </c>
      <c r="D310" s="61">
        <v>25220</v>
      </c>
      <c r="E310" s="74">
        <v>0</v>
      </c>
      <c r="F310" s="74">
        <v>0</v>
      </c>
      <c r="G310" s="74">
        <v>0</v>
      </c>
      <c r="H310" s="74">
        <v>8963</v>
      </c>
      <c r="I310" s="74">
        <v>8963</v>
      </c>
      <c r="J310" s="74"/>
      <c r="K310" s="74">
        <v>11519</v>
      </c>
      <c r="L310" s="74">
        <v>0</v>
      </c>
      <c r="M310" s="74">
        <v>23348</v>
      </c>
      <c r="N310" s="74">
        <v>9493</v>
      </c>
      <c r="O310" s="74">
        <v>44360</v>
      </c>
      <c r="P310" s="74"/>
      <c r="Q310" s="74">
        <v>-14594</v>
      </c>
      <c r="R310" s="74"/>
      <c r="S310" s="74">
        <v>885</v>
      </c>
      <c r="T310" s="74"/>
      <c r="U310" s="74">
        <v>-13709</v>
      </c>
    </row>
    <row r="311" spans="1:21" ht="14.5" x14ac:dyDescent="0.25">
      <c r="A311" s="68">
        <v>960</v>
      </c>
      <c r="B311" s="69" t="s">
        <v>317</v>
      </c>
      <c r="C311" s="73">
        <v>8.164467310700107E-4</v>
      </c>
      <c r="D311" s="61">
        <v>296712</v>
      </c>
      <c r="E311" s="74">
        <v>0</v>
      </c>
      <c r="F311" s="74">
        <v>0</v>
      </c>
      <c r="G311" s="74">
        <v>0</v>
      </c>
      <c r="H311" s="74">
        <v>78742</v>
      </c>
      <c r="I311" s="74">
        <v>78742</v>
      </c>
      <c r="J311" s="74"/>
      <c r="K311" s="74">
        <v>135500</v>
      </c>
      <c r="L311" s="74">
        <v>0</v>
      </c>
      <c r="M311" s="74">
        <v>274654</v>
      </c>
      <c r="N311" s="74">
        <v>36669</v>
      </c>
      <c r="O311" s="74">
        <v>446823</v>
      </c>
      <c r="P311" s="74"/>
      <c r="Q311" s="74">
        <v>-171672</v>
      </c>
      <c r="R311" s="74"/>
      <c r="S311" s="74">
        <v>6781</v>
      </c>
      <c r="T311" s="74"/>
      <c r="U311" s="74">
        <v>-164891</v>
      </c>
    </row>
    <row r="312" spans="1:21" ht="14.5" x14ac:dyDescent="0.25">
      <c r="A312" s="68">
        <v>961</v>
      </c>
      <c r="B312" s="69" t="s">
        <v>318</v>
      </c>
      <c r="C312" s="73">
        <v>8.4521115364461896E-4</v>
      </c>
      <c r="D312" s="61">
        <v>307166</v>
      </c>
      <c r="E312" s="74">
        <v>0</v>
      </c>
      <c r="F312" s="74">
        <v>0</v>
      </c>
      <c r="G312" s="74">
        <v>0</v>
      </c>
      <c r="H312" s="74">
        <v>56730</v>
      </c>
      <c r="I312" s="74">
        <v>56730</v>
      </c>
      <c r="J312" s="74"/>
      <c r="K312" s="74">
        <v>140274</v>
      </c>
      <c r="L312" s="74">
        <v>0</v>
      </c>
      <c r="M312" s="74">
        <v>284330</v>
      </c>
      <c r="N312" s="74">
        <v>50475</v>
      </c>
      <c r="O312" s="74">
        <v>475079</v>
      </c>
      <c r="P312" s="74"/>
      <c r="Q312" s="74">
        <v>-177720</v>
      </c>
      <c r="R312" s="74"/>
      <c r="S312" s="74">
        <v>-15427</v>
      </c>
      <c r="T312" s="74"/>
      <c r="U312" s="74">
        <v>-193147</v>
      </c>
    </row>
    <row r="313" spans="1:21" ht="14.5" x14ac:dyDescent="0.25">
      <c r="A313" s="68">
        <v>962</v>
      </c>
      <c r="B313" s="69" t="s">
        <v>319</v>
      </c>
      <c r="C313" s="73">
        <v>0</v>
      </c>
      <c r="D313" s="61">
        <v>0</v>
      </c>
      <c r="E313" s="74">
        <v>0</v>
      </c>
      <c r="F313" s="74">
        <v>0</v>
      </c>
      <c r="G313" s="74">
        <v>0</v>
      </c>
      <c r="H313" s="74">
        <v>0</v>
      </c>
      <c r="I313" s="74">
        <v>0</v>
      </c>
      <c r="J313" s="74"/>
      <c r="K313" s="74">
        <v>0</v>
      </c>
      <c r="L313" s="74">
        <v>0</v>
      </c>
      <c r="M313" s="74">
        <v>0</v>
      </c>
      <c r="N313" s="74">
        <v>0</v>
      </c>
      <c r="O313" s="74">
        <v>0</v>
      </c>
      <c r="P313" s="74"/>
      <c r="Q313" s="74">
        <v>0</v>
      </c>
      <c r="R313" s="74"/>
      <c r="S313" s="74">
        <v>0</v>
      </c>
      <c r="T313" s="74"/>
      <c r="U313" s="74">
        <v>0</v>
      </c>
    </row>
    <row r="314" spans="1:21" ht="14.5" x14ac:dyDescent="0.25">
      <c r="A314" s="68">
        <v>963</v>
      </c>
      <c r="B314" s="69" t="s">
        <v>320</v>
      </c>
      <c r="C314" s="73">
        <v>0</v>
      </c>
      <c r="D314" s="61">
        <v>0</v>
      </c>
      <c r="E314" s="74">
        <v>0</v>
      </c>
      <c r="F314" s="74">
        <v>0</v>
      </c>
      <c r="G314" s="74">
        <v>0</v>
      </c>
      <c r="H314" s="74">
        <v>0</v>
      </c>
      <c r="I314" s="74">
        <v>0</v>
      </c>
      <c r="J314" s="74"/>
      <c r="K314" s="74">
        <v>0</v>
      </c>
      <c r="L314" s="74">
        <v>0</v>
      </c>
      <c r="M314" s="74">
        <v>0</v>
      </c>
      <c r="N314" s="74">
        <v>0</v>
      </c>
      <c r="O314" s="74">
        <v>0</v>
      </c>
      <c r="P314" s="74"/>
      <c r="Q314" s="74">
        <v>0</v>
      </c>
      <c r="R314" s="74"/>
      <c r="S314" s="74">
        <v>0</v>
      </c>
      <c r="T314" s="74"/>
      <c r="U314" s="74">
        <v>0</v>
      </c>
    </row>
    <row r="315" spans="1:21" ht="14.5" x14ac:dyDescent="0.25">
      <c r="A315" s="68">
        <v>964</v>
      </c>
      <c r="B315" s="69" t="s">
        <v>321</v>
      </c>
      <c r="C315" s="73">
        <v>0</v>
      </c>
      <c r="D315" s="61">
        <v>0</v>
      </c>
      <c r="E315" s="74">
        <v>0</v>
      </c>
      <c r="F315" s="74">
        <v>0</v>
      </c>
      <c r="G315" s="74">
        <v>0</v>
      </c>
      <c r="H315" s="74">
        <v>0</v>
      </c>
      <c r="I315" s="74">
        <v>0</v>
      </c>
      <c r="J315" s="74"/>
      <c r="K315" s="74">
        <v>0</v>
      </c>
      <c r="L315" s="74">
        <v>0</v>
      </c>
      <c r="M315" s="74">
        <v>0</v>
      </c>
      <c r="N315" s="74">
        <v>0</v>
      </c>
      <c r="O315" s="74">
        <v>0</v>
      </c>
      <c r="P315" s="74"/>
      <c r="Q315" s="74">
        <v>0</v>
      </c>
      <c r="R315" s="74"/>
      <c r="S315" s="74">
        <v>0</v>
      </c>
      <c r="T315" s="74"/>
      <c r="U315" s="74">
        <v>0</v>
      </c>
    </row>
    <row r="316" spans="1:21" ht="14.5" x14ac:dyDescent="0.25">
      <c r="A316" s="68">
        <v>968</v>
      </c>
      <c r="B316" s="69" t="s">
        <v>322</v>
      </c>
      <c r="C316" s="73">
        <v>0</v>
      </c>
      <c r="D316" s="61">
        <v>0</v>
      </c>
      <c r="E316" s="74">
        <v>0</v>
      </c>
      <c r="F316" s="74">
        <v>0</v>
      </c>
      <c r="G316" s="74">
        <v>0</v>
      </c>
      <c r="H316" s="74">
        <v>0</v>
      </c>
      <c r="I316" s="74">
        <v>0</v>
      </c>
      <c r="J316" s="74"/>
      <c r="K316" s="74">
        <v>0</v>
      </c>
      <c r="L316" s="74">
        <v>0</v>
      </c>
      <c r="M316" s="74">
        <v>0</v>
      </c>
      <c r="N316" s="74">
        <v>0</v>
      </c>
      <c r="O316" s="74">
        <v>0</v>
      </c>
      <c r="P316" s="74"/>
      <c r="Q316" s="74">
        <v>0</v>
      </c>
      <c r="R316" s="74"/>
      <c r="S316" s="74">
        <v>0</v>
      </c>
      <c r="T316" s="74"/>
      <c r="U316" s="74">
        <v>0</v>
      </c>
    </row>
    <row r="317" spans="1:21" ht="14.5" x14ac:dyDescent="0.25">
      <c r="A317" s="68">
        <v>972</v>
      </c>
      <c r="B317" s="69" t="s">
        <v>323</v>
      </c>
      <c r="C317" s="73">
        <v>0</v>
      </c>
      <c r="D317" s="61">
        <v>0</v>
      </c>
      <c r="E317" s="74">
        <v>0</v>
      </c>
      <c r="F317" s="74">
        <v>0</v>
      </c>
      <c r="G317" s="74">
        <v>0</v>
      </c>
      <c r="H317" s="74">
        <v>0</v>
      </c>
      <c r="I317" s="74">
        <v>0</v>
      </c>
      <c r="J317" s="74"/>
      <c r="K317" s="74">
        <v>0</v>
      </c>
      <c r="L317" s="74">
        <v>0</v>
      </c>
      <c r="M317" s="74">
        <v>0</v>
      </c>
      <c r="N317" s="74">
        <v>0</v>
      </c>
      <c r="O317" s="74">
        <v>0</v>
      </c>
      <c r="P317" s="74"/>
      <c r="Q317" s="74">
        <v>0</v>
      </c>
      <c r="R317" s="74"/>
      <c r="S317" s="74">
        <v>0</v>
      </c>
      <c r="T317" s="74"/>
      <c r="U317" s="74">
        <v>0</v>
      </c>
    </row>
    <row r="318" spans="1:21" ht="14.5" x14ac:dyDescent="0.25">
      <c r="A318" s="68">
        <v>977</v>
      </c>
      <c r="B318" s="69" t="s">
        <v>423</v>
      </c>
      <c r="C318" s="73">
        <v>7.7802619603260272E-6</v>
      </c>
      <c r="D318" s="61">
        <v>2828</v>
      </c>
      <c r="E318" s="74">
        <v>0</v>
      </c>
      <c r="F318" s="74">
        <v>0</v>
      </c>
      <c r="G318" s="74">
        <v>0</v>
      </c>
      <c r="H318" s="74">
        <v>7155</v>
      </c>
      <c r="I318" s="74">
        <v>7155</v>
      </c>
      <c r="J318" s="74"/>
      <c r="K318" s="74">
        <v>1291</v>
      </c>
      <c r="L318" s="74">
        <v>0</v>
      </c>
      <c r="M318" s="74">
        <v>2617</v>
      </c>
      <c r="N318" s="74">
        <v>0</v>
      </c>
      <c r="O318" s="74">
        <v>3908</v>
      </c>
      <c r="P318" s="74"/>
      <c r="Q318" s="74">
        <v>-1636</v>
      </c>
      <c r="R318" s="74"/>
      <c r="S318" s="74">
        <v>1472</v>
      </c>
      <c r="T318" s="74"/>
      <c r="U318" s="74">
        <v>-164</v>
      </c>
    </row>
    <row r="319" spans="1:21" ht="14.5" x14ac:dyDescent="0.25">
      <c r="A319" s="68">
        <v>980</v>
      </c>
      <c r="B319" s="69" t="s">
        <v>324</v>
      </c>
      <c r="C319" s="73">
        <v>0</v>
      </c>
      <c r="D319" s="61">
        <v>0</v>
      </c>
      <c r="E319" s="74">
        <v>0</v>
      </c>
      <c r="F319" s="74">
        <v>0</v>
      </c>
      <c r="G319" s="74">
        <v>0</v>
      </c>
      <c r="H319" s="74">
        <v>0</v>
      </c>
      <c r="I319" s="74">
        <v>0</v>
      </c>
      <c r="J319" s="74"/>
      <c r="K319" s="74">
        <v>0</v>
      </c>
      <c r="L319" s="74">
        <v>0</v>
      </c>
      <c r="M319" s="74">
        <v>0</v>
      </c>
      <c r="N319" s="74">
        <v>0</v>
      </c>
      <c r="O319" s="74">
        <v>0</v>
      </c>
      <c r="P319" s="74"/>
      <c r="Q319" s="74">
        <v>0</v>
      </c>
      <c r="R319" s="74"/>
      <c r="S319" s="74">
        <v>0</v>
      </c>
      <c r="T319" s="74"/>
      <c r="U319" s="74">
        <v>0</v>
      </c>
    </row>
    <row r="320" spans="1:21" ht="14.5" x14ac:dyDescent="0.25">
      <c r="A320" s="68">
        <v>986</v>
      </c>
      <c r="B320" s="69" t="s">
        <v>325</v>
      </c>
      <c r="C320" s="73">
        <v>0</v>
      </c>
      <c r="D320" s="61">
        <v>0</v>
      </c>
      <c r="E320" s="74">
        <v>0</v>
      </c>
      <c r="F320" s="74">
        <v>0</v>
      </c>
      <c r="G320" s="74">
        <v>0</v>
      </c>
      <c r="H320" s="74">
        <v>0</v>
      </c>
      <c r="I320" s="74">
        <v>0</v>
      </c>
      <c r="J320" s="74"/>
      <c r="K320" s="74">
        <v>0</v>
      </c>
      <c r="L320" s="74">
        <v>0</v>
      </c>
      <c r="M320" s="74">
        <v>0</v>
      </c>
      <c r="N320" s="74">
        <v>0</v>
      </c>
      <c r="O320" s="74">
        <v>0</v>
      </c>
      <c r="P320" s="74"/>
      <c r="Q320" s="74">
        <v>0</v>
      </c>
      <c r="R320" s="74"/>
      <c r="S320" s="74">
        <v>0</v>
      </c>
      <c r="T320" s="74"/>
      <c r="U320" s="74">
        <v>0</v>
      </c>
    </row>
    <row r="321" spans="1:21" ht="14.5" x14ac:dyDescent="0.25">
      <c r="A321" s="68">
        <v>989</v>
      </c>
      <c r="B321" s="69" t="s">
        <v>326</v>
      </c>
      <c r="C321" s="73">
        <v>0</v>
      </c>
      <c r="D321" s="61">
        <v>0</v>
      </c>
      <c r="E321" s="74">
        <v>0</v>
      </c>
      <c r="F321" s="74">
        <v>0</v>
      </c>
      <c r="G321" s="74">
        <v>0</v>
      </c>
      <c r="H321" s="74">
        <v>0</v>
      </c>
      <c r="I321" s="74">
        <v>0</v>
      </c>
      <c r="J321" s="74"/>
      <c r="K321" s="74">
        <v>0</v>
      </c>
      <c r="L321" s="74">
        <v>0</v>
      </c>
      <c r="M321" s="74">
        <v>0</v>
      </c>
      <c r="N321" s="74">
        <v>0</v>
      </c>
      <c r="O321" s="74">
        <v>0</v>
      </c>
      <c r="P321" s="74"/>
      <c r="Q321" s="74">
        <v>0</v>
      </c>
      <c r="R321" s="74"/>
      <c r="S321" s="74">
        <v>0</v>
      </c>
      <c r="T321" s="74"/>
      <c r="U321" s="74">
        <v>0</v>
      </c>
    </row>
    <row r="322" spans="1:21" ht="14.5" x14ac:dyDescent="0.25">
      <c r="A322" s="68">
        <v>992</v>
      </c>
      <c r="B322" s="69" t="s">
        <v>327</v>
      </c>
      <c r="C322" s="73">
        <v>0</v>
      </c>
      <c r="D322" s="61">
        <v>0</v>
      </c>
      <c r="E322" s="74">
        <v>0</v>
      </c>
      <c r="F322" s="74">
        <v>0</v>
      </c>
      <c r="G322" s="74">
        <v>0</v>
      </c>
      <c r="H322" s="74">
        <v>0</v>
      </c>
      <c r="I322" s="74">
        <v>0</v>
      </c>
      <c r="J322" s="74"/>
      <c r="K322" s="74">
        <v>0</v>
      </c>
      <c r="L322" s="74">
        <v>0</v>
      </c>
      <c r="M322" s="74">
        <v>0</v>
      </c>
      <c r="N322" s="74">
        <v>0</v>
      </c>
      <c r="O322" s="74">
        <v>0</v>
      </c>
      <c r="P322" s="74"/>
      <c r="Q322" s="74">
        <v>0</v>
      </c>
      <c r="R322" s="74"/>
      <c r="S322" s="74">
        <v>0</v>
      </c>
      <c r="T322" s="74"/>
      <c r="U322" s="74">
        <v>0</v>
      </c>
    </row>
    <row r="323" spans="1:21" ht="14.5" x14ac:dyDescent="0.25">
      <c r="A323" s="68">
        <v>993</v>
      </c>
      <c r="B323" s="69" t="s">
        <v>328</v>
      </c>
      <c r="C323" s="73">
        <v>0</v>
      </c>
      <c r="D323" s="61">
        <v>0</v>
      </c>
      <c r="E323" s="74">
        <v>0</v>
      </c>
      <c r="F323" s="74">
        <v>0</v>
      </c>
      <c r="G323" s="74">
        <v>0</v>
      </c>
      <c r="H323" s="74">
        <v>0</v>
      </c>
      <c r="I323" s="74">
        <v>0</v>
      </c>
      <c r="J323" s="74"/>
      <c r="K323" s="74">
        <v>0</v>
      </c>
      <c r="L323" s="74">
        <v>0</v>
      </c>
      <c r="M323" s="74">
        <v>0</v>
      </c>
      <c r="N323" s="74">
        <v>0</v>
      </c>
      <c r="O323" s="74">
        <v>0</v>
      </c>
      <c r="P323" s="74"/>
      <c r="Q323" s="74">
        <v>0</v>
      </c>
      <c r="R323" s="74"/>
      <c r="S323" s="74">
        <v>0</v>
      </c>
      <c r="T323" s="74"/>
      <c r="U323" s="74">
        <v>0</v>
      </c>
    </row>
    <row r="324" spans="1:21" ht="14.5" x14ac:dyDescent="0.25">
      <c r="A324" s="68">
        <v>995</v>
      </c>
      <c r="B324" s="69" t="s">
        <v>329</v>
      </c>
      <c r="C324" s="73">
        <v>0</v>
      </c>
      <c r="D324" s="61">
        <v>0</v>
      </c>
      <c r="E324" s="74">
        <v>0</v>
      </c>
      <c r="F324" s="74">
        <v>0</v>
      </c>
      <c r="G324" s="74">
        <v>0</v>
      </c>
      <c r="H324" s="74">
        <v>0</v>
      </c>
      <c r="I324" s="74">
        <v>0</v>
      </c>
      <c r="J324" s="74"/>
      <c r="K324" s="74">
        <v>0</v>
      </c>
      <c r="L324" s="74">
        <v>0</v>
      </c>
      <c r="M324" s="74">
        <v>0</v>
      </c>
      <c r="N324" s="74">
        <v>0</v>
      </c>
      <c r="O324" s="74">
        <v>0</v>
      </c>
      <c r="P324" s="74"/>
      <c r="Q324" s="74">
        <v>0</v>
      </c>
      <c r="R324" s="74"/>
      <c r="S324" s="74">
        <v>0</v>
      </c>
      <c r="T324" s="74"/>
      <c r="U324" s="74">
        <v>0</v>
      </c>
    </row>
    <row r="325" spans="1:21" ht="14.5" x14ac:dyDescent="0.25">
      <c r="A325" s="68">
        <v>999</v>
      </c>
      <c r="B325" s="69" t="s">
        <v>330</v>
      </c>
      <c r="C325" s="75">
        <v>1.3353819974958846E-2</v>
      </c>
      <c r="D325" s="76">
        <v>4852992</v>
      </c>
      <c r="E325" s="77">
        <v>0</v>
      </c>
      <c r="F325" s="77">
        <v>0</v>
      </c>
      <c r="G325" s="77">
        <v>0</v>
      </c>
      <c r="H325" s="77">
        <v>1742179</v>
      </c>
      <c r="I325" s="77">
        <v>1742179</v>
      </c>
      <c r="J325" s="77"/>
      <c r="K325" s="77">
        <v>2216246</v>
      </c>
      <c r="L325" s="77">
        <v>0</v>
      </c>
      <c r="M325" s="77">
        <v>4492238</v>
      </c>
      <c r="N325" s="77">
        <v>0</v>
      </c>
      <c r="O325" s="77">
        <v>6708484</v>
      </c>
      <c r="P325" s="77"/>
      <c r="Q325" s="77">
        <v>-2807855</v>
      </c>
      <c r="R325" s="77"/>
      <c r="S325" s="77">
        <v>552062</v>
      </c>
      <c r="T325" s="77"/>
      <c r="U325" s="77">
        <v>-2255793</v>
      </c>
    </row>
    <row r="326" spans="1:21" x14ac:dyDescent="0.25">
      <c r="A326" s="13"/>
      <c r="B326" s="14"/>
      <c r="C326" s="50"/>
    </row>
    <row r="327" spans="1:21" ht="15.5" x14ac:dyDescent="0.45">
      <c r="A327" s="13" t="s">
        <v>384</v>
      </c>
      <c r="B327" s="14"/>
      <c r="C327" s="48">
        <f>SUM(C13:C325)</f>
        <v>0.99999999999999989</v>
      </c>
      <c r="D327" s="31">
        <f t="shared" ref="D327:U327" si="0">SUM(D13:D325)</f>
        <v>363415733</v>
      </c>
      <c r="E327" s="31">
        <f t="shared" si="0"/>
        <v>0</v>
      </c>
      <c r="F327" s="31">
        <f t="shared" si="0"/>
        <v>0</v>
      </c>
      <c r="G327" s="31">
        <f t="shared" si="0"/>
        <v>0</v>
      </c>
      <c r="H327" s="31">
        <f t="shared" si="0"/>
        <v>55170830</v>
      </c>
      <c r="I327" s="31">
        <f t="shared" si="0"/>
        <v>55170830</v>
      </c>
      <c r="J327" s="31"/>
      <c r="K327" s="31">
        <f t="shared" si="0"/>
        <v>165963466</v>
      </c>
      <c r="L327" s="31">
        <f t="shared" si="0"/>
        <v>0</v>
      </c>
      <c r="M327" s="31">
        <f t="shared" si="0"/>
        <v>336401006</v>
      </c>
      <c r="N327" s="31">
        <f t="shared" si="0"/>
        <v>55170830</v>
      </c>
      <c r="O327" s="31">
        <f t="shared" si="0"/>
        <v>557535302</v>
      </c>
      <c r="P327" s="31"/>
      <c r="Q327" s="31">
        <f t="shared" si="0"/>
        <v>-210266122</v>
      </c>
      <c r="R327" s="49"/>
      <c r="S327" s="31">
        <f t="shared" si="0"/>
        <v>0</v>
      </c>
      <c r="T327" s="31"/>
      <c r="U327" s="31">
        <f t="shared" si="0"/>
        <v>-210266122</v>
      </c>
    </row>
  </sheetData>
  <mergeCells count="3">
    <mergeCell ref="E2:I2"/>
    <mergeCell ref="K2:O2"/>
    <mergeCell ref="Q2:U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3829E-0F77-4593-AD97-029C6F6565AC}">
  <sheetPr codeName="Sheet9">
    <tabColor theme="6" tint="-0.249977111117893"/>
  </sheetPr>
  <dimension ref="A1:U330"/>
  <sheetViews>
    <sheetView showGridLines="0" workbookViewId="0">
      <pane xSplit="3" ySplit="12" topLeftCell="F155" activePane="bottomRight" state="frozen"/>
      <selection sqref="A1:V314"/>
      <selection pane="topRight" sqref="A1:V314"/>
      <selection pane="bottomLeft" sqref="A1:V314"/>
      <selection pane="bottomRight" activeCell="Q19" sqref="Q19"/>
    </sheetView>
  </sheetViews>
  <sheetFormatPr defaultColWidth="9.1796875" defaultRowHeight="12.5" x14ac:dyDescent="0.25"/>
  <cols>
    <col min="1" max="1" width="10.453125" style="2" bestFit="1" customWidth="1"/>
    <col min="2" max="2" width="37.26953125" style="2" bestFit="1" customWidth="1"/>
    <col min="3" max="3" width="11.26953125" style="2" bestFit="1" customWidth="1"/>
    <col min="4" max="4" width="16.54296875" style="2" bestFit="1" customWidth="1"/>
    <col min="5" max="5" width="11.81640625" style="2" customWidth="1"/>
    <col min="6" max="6" width="12.1796875" style="2" customWidth="1"/>
    <col min="7" max="7" width="11.81640625" style="2" bestFit="1" customWidth="1"/>
    <col min="8" max="8" width="16.26953125" style="2" customWidth="1"/>
    <col min="9" max="9" width="12.453125" style="2" customWidth="1"/>
    <col min="10" max="10" width="2.1796875" style="2" customWidth="1"/>
    <col min="11" max="11" width="13" style="2" customWidth="1"/>
    <col min="12" max="12" width="14" style="2" customWidth="1"/>
    <col min="13" max="13" width="15" style="2" bestFit="1" customWidth="1"/>
    <col min="14" max="14" width="16.54296875" style="2" customWidth="1"/>
    <col min="15" max="15" width="13.7265625" style="2" customWidth="1"/>
    <col min="16" max="16" width="1.7265625" style="2" customWidth="1"/>
    <col min="17" max="17" width="14.26953125" style="2" customWidth="1"/>
    <col min="18" max="18" width="1.54296875" style="2" customWidth="1"/>
    <col min="19" max="19" width="16" style="2" bestFit="1" customWidth="1"/>
    <col min="20" max="20" width="1.54296875" style="2" customWidth="1"/>
    <col min="21" max="21" width="13.7265625" style="2" customWidth="1"/>
    <col min="22" max="16384" width="9.1796875" style="2"/>
  </cols>
  <sheetData>
    <row r="1" spans="1:21" ht="15.5" x14ac:dyDescent="0.35">
      <c r="A1" s="1" t="s">
        <v>368</v>
      </c>
      <c r="B1" s="1"/>
      <c r="C1" s="3" t="s">
        <v>1</v>
      </c>
      <c r="D1" s="3" t="s">
        <v>2</v>
      </c>
      <c r="E1" s="3" t="s">
        <v>3</v>
      </c>
      <c r="F1" s="3" t="s">
        <v>4</v>
      </c>
      <c r="G1" s="3" t="s">
        <v>5</v>
      </c>
      <c r="H1" s="3" t="s">
        <v>6</v>
      </c>
      <c r="I1" s="3" t="s">
        <v>7</v>
      </c>
      <c r="J1" s="3"/>
      <c r="K1" s="3" t="s">
        <v>8</v>
      </c>
      <c r="L1" s="3" t="s">
        <v>9</v>
      </c>
      <c r="M1" s="3" t="s">
        <v>10</v>
      </c>
      <c r="N1" s="3" t="s">
        <v>11</v>
      </c>
      <c r="O1" s="3" t="s">
        <v>12</v>
      </c>
      <c r="P1" s="3"/>
      <c r="Q1" s="3" t="s">
        <v>369</v>
      </c>
      <c r="R1" s="3"/>
      <c r="S1" s="3" t="s">
        <v>370</v>
      </c>
      <c r="T1" s="3"/>
      <c r="U1" s="3" t="s">
        <v>371</v>
      </c>
    </row>
    <row r="2" spans="1:21" x14ac:dyDescent="0.25">
      <c r="E2" s="183" t="s">
        <v>372</v>
      </c>
      <c r="F2" s="183"/>
      <c r="G2" s="183"/>
      <c r="H2" s="183"/>
      <c r="I2" s="183"/>
      <c r="J2" s="10"/>
      <c r="K2" s="183" t="s">
        <v>373</v>
      </c>
      <c r="L2" s="183"/>
      <c r="M2" s="183"/>
      <c r="N2" s="183"/>
      <c r="O2" s="183"/>
      <c r="P2" s="10"/>
      <c r="Q2" s="183" t="s">
        <v>333</v>
      </c>
      <c r="R2" s="183"/>
      <c r="S2" s="183"/>
      <c r="T2" s="183"/>
      <c r="U2" s="183"/>
    </row>
    <row r="3" spans="1:21" x14ac:dyDescent="0.25">
      <c r="H3" s="10"/>
      <c r="N3" s="10"/>
      <c r="S3" s="10" t="s">
        <v>374</v>
      </c>
    </row>
    <row r="4" spans="1:21" x14ac:dyDescent="0.25">
      <c r="H4" s="10" t="s">
        <v>375</v>
      </c>
      <c r="N4" s="10" t="s">
        <v>375</v>
      </c>
      <c r="S4" s="10" t="s">
        <v>376</v>
      </c>
    </row>
    <row r="5" spans="1:21" x14ac:dyDescent="0.25">
      <c r="F5" s="10" t="s">
        <v>377</v>
      </c>
      <c r="G5" s="10"/>
      <c r="H5" s="10" t="s">
        <v>378</v>
      </c>
      <c r="I5" s="10"/>
      <c r="J5" s="10"/>
      <c r="K5" s="10"/>
      <c r="L5" s="10" t="s">
        <v>377</v>
      </c>
      <c r="M5" s="10"/>
      <c r="N5" s="10" t="s">
        <v>378</v>
      </c>
      <c r="O5" s="10"/>
      <c r="P5" s="10"/>
      <c r="Q5" s="10"/>
      <c r="R5" s="10"/>
      <c r="S5" s="10" t="s">
        <v>378</v>
      </c>
      <c r="T5" s="10"/>
    </row>
    <row r="6" spans="1:21" x14ac:dyDescent="0.25">
      <c r="F6" s="10" t="s">
        <v>379</v>
      </c>
      <c r="G6" s="10"/>
      <c r="H6" s="10" t="s">
        <v>380</v>
      </c>
      <c r="I6" s="10"/>
      <c r="J6" s="10"/>
      <c r="K6" s="10"/>
      <c r="L6" s="10" t="s">
        <v>379</v>
      </c>
      <c r="M6" s="10"/>
      <c r="N6" s="10" t="s">
        <v>380</v>
      </c>
      <c r="O6" s="10"/>
      <c r="P6" s="10"/>
      <c r="Q6" s="10"/>
      <c r="R6" s="10"/>
      <c r="S6" s="10" t="s">
        <v>380</v>
      </c>
      <c r="T6" s="10"/>
    </row>
    <row r="7" spans="1:21" x14ac:dyDescent="0.25">
      <c r="F7" s="10" t="s">
        <v>381</v>
      </c>
      <c r="G7" s="10"/>
      <c r="H7" s="10" t="s">
        <v>379</v>
      </c>
      <c r="I7" s="10"/>
      <c r="J7" s="10"/>
      <c r="K7" s="10"/>
      <c r="L7" s="10" t="s">
        <v>381</v>
      </c>
      <c r="M7" s="10"/>
      <c r="N7" s="10" t="s">
        <v>379</v>
      </c>
      <c r="O7" s="10"/>
      <c r="P7" s="10"/>
      <c r="Q7" s="10"/>
      <c r="R7" s="10"/>
      <c r="S7" s="10" t="s">
        <v>379</v>
      </c>
      <c r="T7" s="10"/>
    </row>
    <row r="8" spans="1:21" x14ac:dyDescent="0.25">
      <c r="E8" s="10" t="s">
        <v>382</v>
      </c>
      <c r="F8" s="10" t="s">
        <v>383</v>
      </c>
      <c r="G8" s="10"/>
      <c r="H8" s="10" t="s">
        <v>13</v>
      </c>
      <c r="I8" s="10" t="s">
        <v>384</v>
      </c>
      <c r="J8" s="10"/>
      <c r="K8" s="10" t="s">
        <v>385</v>
      </c>
      <c r="L8" s="10" t="s">
        <v>383</v>
      </c>
      <c r="M8" s="10"/>
      <c r="N8" s="10" t="s">
        <v>13</v>
      </c>
      <c r="O8" s="10" t="s">
        <v>384</v>
      </c>
      <c r="P8" s="10"/>
      <c r="Q8" s="10" t="s">
        <v>386</v>
      </c>
      <c r="R8" s="10"/>
      <c r="S8" s="10" t="s">
        <v>13</v>
      </c>
      <c r="T8" s="10"/>
      <c r="U8" s="10"/>
    </row>
    <row r="9" spans="1:21" x14ac:dyDescent="0.25">
      <c r="E9" s="10" t="s">
        <v>379</v>
      </c>
      <c r="F9" s="10" t="s">
        <v>387</v>
      </c>
      <c r="G9" s="10"/>
      <c r="H9" s="10" t="s">
        <v>19</v>
      </c>
      <c r="I9" s="10" t="s">
        <v>388</v>
      </c>
      <c r="J9" s="10"/>
      <c r="K9" s="10" t="s">
        <v>379</v>
      </c>
      <c r="L9" s="10" t="s">
        <v>387</v>
      </c>
      <c r="M9" s="10"/>
      <c r="N9" s="10" t="s">
        <v>19</v>
      </c>
      <c r="O9" s="10" t="s">
        <v>388</v>
      </c>
      <c r="P9" s="10"/>
      <c r="Q9" s="10" t="s">
        <v>389</v>
      </c>
      <c r="R9" s="10"/>
      <c r="S9" s="10" t="s">
        <v>19</v>
      </c>
      <c r="T9" s="10"/>
      <c r="U9" s="10" t="s">
        <v>384</v>
      </c>
    </row>
    <row r="10" spans="1:21" x14ac:dyDescent="0.25">
      <c r="E10" s="10" t="s">
        <v>390</v>
      </c>
      <c r="F10" s="10" t="s">
        <v>391</v>
      </c>
      <c r="G10" s="10"/>
      <c r="H10" s="10" t="s">
        <v>392</v>
      </c>
      <c r="I10" s="10" t="s">
        <v>393</v>
      </c>
      <c r="J10" s="10"/>
      <c r="K10" s="10" t="s">
        <v>390</v>
      </c>
      <c r="L10" s="10" t="s">
        <v>391</v>
      </c>
      <c r="M10" s="10"/>
      <c r="N10" s="10" t="s">
        <v>392</v>
      </c>
      <c r="O10" s="10" t="s">
        <v>394</v>
      </c>
      <c r="P10" s="10"/>
      <c r="Q10" s="10" t="s">
        <v>395</v>
      </c>
      <c r="R10" s="10"/>
      <c r="S10" s="10" t="s">
        <v>392</v>
      </c>
      <c r="T10" s="10"/>
      <c r="U10" s="10" t="s">
        <v>13</v>
      </c>
    </row>
    <row r="11" spans="1:21" x14ac:dyDescent="0.25">
      <c r="B11" s="10"/>
      <c r="C11" s="5" t="s">
        <v>14</v>
      </c>
      <c r="D11" s="10" t="s">
        <v>396</v>
      </c>
      <c r="E11" s="10" t="s">
        <v>383</v>
      </c>
      <c r="F11" s="10" t="s">
        <v>397</v>
      </c>
      <c r="G11" s="10" t="s">
        <v>398</v>
      </c>
      <c r="H11" s="10" t="s">
        <v>389</v>
      </c>
      <c r="I11" s="10" t="s">
        <v>399</v>
      </c>
      <c r="J11" s="10"/>
      <c r="K11" s="10" t="s">
        <v>383</v>
      </c>
      <c r="L11" s="10" t="s">
        <v>397</v>
      </c>
      <c r="M11" s="10" t="s">
        <v>398</v>
      </c>
      <c r="N11" s="10" t="s">
        <v>389</v>
      </c>
      <c r="O11" s="10" t="s">
        <v>399</v>
      </c>
      <c r="P11" s="10"/>
      <c r="Q11" s="10" t="s">
        <v>400</v>
      </c>
      <c r="R11" s="10"/>
      <c r="S11" s="10" t="s">
        <v>389</v>
      </c>
      <c r="T11" s="10"/>
      <c r="U11" s="10" t="s">
        <v>400</v>
      </c>
    </row>
    <row r="12" spans="1:21" x14ac:dyDescent="0.25">
      <c r="A12" s="44" t="s">
        <v>18</v>
      </c>
      <c r="B12" s="45" t="s">
        <v>13</v>
      </c>
      <c r="C12" s="46" t="s">
        <v>20</v>
      </c>
      <c r="D12" s="47" t="s">
        <v>21</v>
      </c>
      <c r="E12" s="47" t="s">
        <v>401</v>
      </c>
      <c r="F12" s="47" t="s">
        <v>402</v>
      </c>
      <c r="G12" s="47" t="s">
        <v>403</v>
      </c>
      <c r="H12" s="47" t="s">
        <v>19</v>
      </c>
      <c r="I12" s="47" t="s">
        <v>404</v>
      </c>
      <c r="J12" s="47"/>
      <c r="K12" s="47" t="s">
        <v>401</v>
      </c>
      <c r="L12" s="47" t="s">
        <v>402</v>
      </c>
      <c r="M12" s="47" t="s">
        <v>403</v>
      </c>
      <c r="N12" s="47" t="s">
        <v>19</v>
      </c>
      <c r="O12" s="47" t="s">
        <v>404</v>
      </c>
      <c r="P12" s="47"/>
      <c r="Q12" s="47" t="s">
        <v>405</v>
      </c>
      <c r="R12" s="47"/>
      <c r="S12" s="47" t="s">
        <v>19</v>
      </c>
      <c r="T12" s="47"/>
      <c r="U12" s="47" t="s">
        <v>405</v>
      </c>
    </row>
    <row r="13" spans="1:21" ht="14.5" x14ac:dyDescent="0.25">
      <c r="A13" s="68">
        <v>5</v>
      </c>
      <c r="B13" s="69" t="s">
        <v>25</v>
      </c>
      <c r="C13" s="70">
        <v>0</v>
      </c>
      <c r="D13" s="71">
        <v>0</v>
      </c>
      <c r="E13" s="71">
        <v>0</v>
      </c>
      <c r="F13" s="71">
        <v>0</v>
      </c>
      <c r="G13" s="71">
        <v>0</v>
      </c>
      <c r="H13" s="71">
        <v>0</v>
      </c>
      <c r="I13" s="71">
        <v>0</v>
      </c>
      <c r="J13" s="71"/>
      <c r="K13" s="71">
        <v>0</v>
      </c>
      <c r="L13" s="71">
        <v>0</v>
      </c>
      <c r="M13" s="71">
        <v>0</v>
      </c>
      <c r="N13" s="71">
        <v>0</v>
      </c>
      <c r="O13" s="71">
        <v>0</v>
      </c>
      <c r="P13" s="72"/>
      <c r="Q13" s="71">
        <v>0</v>
      </c>
      <c r="R13" s="72"/>
      <c r="S13" s="71">
        <v>0</v>
      </c>
      <c r="T13" s="72"/>
      <c r="U13" s="72">
        <v>0</v>
      </c>
    </row>
    <row r="14" spans="1:21" ht="14.5" x14ac:dyDescent="0.25">
      <c r="A14" s="68">
        <v>6</v>
      </c>
      <c r="B14" s="69" t="s">
        <v>26</v>
      </c>
      <c r="C14" s="73">
        <v>0</v>
      </c>
      <c r="D14" s="61">
        <v>0</v>
      </c>
      <c r="E14" s="74">
        <v>0</v>
      </c>
      <c r="F14" s="74">
        <v>0</v>
      </c>
      <c r="G14" s="74">
        <v>0</v>
      </c>
      <c r="H14" s="74">
        <v>0</v>
      </c>
      <c r="I14" s="74">
        <v>0</v>
      </c>
      <c r="J14" s="74"/>
      <c r="K14" s="74">
        <v>0</v>
      </c>
      <c r="L14" s="74">
        <v>0</v>
      </c>
      <c r="M14" s="74">
        <v>0</v>
      </c>
      <c r="N14" s="74">
        <v>0</v>
      </c>
      <c r="O14" s="74">
        <v>0</v>
      </c>
      <c r="P14" s="74"/>
      <c r="Q14" s="74">
        <v>0</v>
      </c>
      <c r="R14" s="74"/>
      <c r="S14" s="74">
        <v>0</v>
      </c>
      <c r="T14" s="74"/>
      <c r="U14" s="74">
        <v>0</v>
      </c>
    </row>
    <row r="15" spans="1:21" ht="14.5" x14ac:dyDescent="0.25">
      <c r="A15" s="68">
        <v>7</v>
      </c>
      <c r="B15" s="69" t="s">
        <v>27</v>
      </c>
      <c r="C15" s="73">
        <v>0</v>
      </c>
      <c r="D15" s="61">
        <v>0</v>
      </c>
      <c r="E15" s="74">
        <v>0</v>
      </c>
      <c r="F15" s="74">
        <v>0</v>
      </c>
      <c r="G15" s="74">
        <v>0</v>
      </c>
      <c r="H15" s="74">
        <v>0</v>
      </c>
      <c r="I15" s="74">
        <v>0</v>
      </c>
      <c r="J15" s="74"/>
      <c r="K15" s="74">
        <v>0</v>
      </c>
      <c r="L15" s="74">
        <v>0</v>
      </c>
      <c r="M15" s="74">
        <v>0</v>
      </c>
      <c r="N15" s="74">
        <v>0</v>
      </c>
      <c r="O15" s="74">
        <v>0</v>
      </c>
      <c r="P15" s="74"/>
      <c r="Q15" s="74">
        <v>0</v>
      </c>
      <c r="R15" s="74"/>
      <c r="S15" s="74">
        <v>0</v>
      </c>
      <c r="T15" s="74"/>
      <c r="U15" s="74">
        <v>0</v>
      </c>
    </row>
    <row r="16" spans="1:21" ht="14.5" x14ac:dyDescent="0.25">
      <c r="A16" s="68">
        <v>47</v>
      </c>
      <c r="B16" s="69" t="s">
        <v>28</v>
      </c>
      <c r="C16" s="73">
        <v>0</v>
      </c>
      <c r="D16" s="61">
        <v>0</v>
      </c>
      <c r="E16" s="74">
        <v>0</v>
      </c>
      <c r="F16" s="74">
        <v>0</v>
      </c>
      <c r="G16" s="74">
        <v>0</v>
      </c>
      <c r="H16" s="74">
        <v>0</v>
      </c>
      <c r="I16" s="74">
        <v>0</v>
      </c>
      <c r="J16" s="74"/>
      <c r="K16" s="74">
        <v>0</v>
      </c>
      <c r="L16" s="74">
        <v>0</v>
      </c>
      <c r="M16" s="74">
        <v>0</v>
      </c>
      <c r="N16" s="74">
        <v>0</v>
      </c>
      <c r="O16" s="74">
        <v>0</v>
      </c>
      <c r="P16" s="74"/>
      <c r="Q16" s="74">
        <v>0</v>
      </c>
      <c r="R16" s="74"/>
      <c r="S16" s="74">
        <v>0</v>
      </c>
      <c r="T16" s="74"/>
      <c r="U16" s="74">
        <v>0</v>
      </c>
    </row>
    <row r="17" spans="1:21" ht="14.5" x14ac:dyDescent="0.25">
      <c r="A17" s="68">
        <v>48</v>
      </c>
      <c r="B17" s="69" t="s">
        <v>29</v>
      </c>
      <c r="C17" s="73">
        <v>0</v>
      </c>
      <c r="D17" s="61">
        <v>0</v>
      </c>
      <c r="E17" s="74">
        <v>0</v>
      </c>
      <c r="F17" s="74">
        <v>0</v>
      </c>
      <c r="G17" s="74">
        <v>0</v>
      </c>
      <c r="H17" s="74">
        <v>0</v>
      </c>
      <c r="I17" s="74">
        <v>0</v>
      </c>
      <c r="J17" s="74"/>
      <c r="K17" s="74">
        <v>0</v>
      </c>
      <c r="L17" s="74">
        <v>0</v>
      </c>
      <c r="M17" s="74">
        <v>0</v>
      </c>
      <c r="N17" s="74">
        <v>0</v>
      </c>
      <c r="O17" s="74">
        <v>0</v>
      </c>
      <c r="P17" s="74"/>
      <c r="Q17" s="74">
        <v>0</v>
      </c>
      <c r="R17" s="74"/>
      <c r="S17" s="74">
        <v>0</v>
      </c>
      <c r="T17" s="74"/>
      <c r="U17" s="74">
        <v>0</v>
      </c>
    </row>
    <row r="18" spans="1:21" ht="14.5" x14ac:dyDescent="0.25">
      <c r="A18" s="68">
        <v>90</v>
      </c>
      <c r="B18" s="69" t="s">
        <v>30</v>
      </c>
      <c r="C18" s="73">
        <v>4.85036823994008E-5</v>
      </c>
      <c r="D18" s="61">
        <v>17070</v>
      </c>
      <c r="E18" s="74">
        <v>438</v>
      </c>
      <c r="F18" s="74">
        <v>0</v>
      </c>
      <c r="G18" s="74">
        <v>0</v>
      </c>
      <c r="H18" s="74">
        <v>6680</v>
      </c>
      <c r="I18" s="74">
        <v>7118</v>
      </c>
      <c r="J18" s="74"/>
      <c r="K18" s="74">
        <v>4126</v>
      </c>
      <c r="L18" s="74">
        <v>0</v>
      </c>
      <c r="M18" s="74">
        <v>10451</v>
      </c>
      <c r="N18" s="74">
        <v>2449</v>
      </c>
      <c r="O18" s="74">
        <v>17026</v>
      </c>
      <c r="P18" s="74"/>
      <c r="Q18" s="74">
        <v>-8856</v>
      </c>
      <c r="R18" s="74"/>
      <c r="S18" s="74">
        <v>1027</v>
      </c>
      <c r="T18" s="74"/>
      <c r="U18" s="74">
        <v>-7829</v>
      </c>
    </row>
    <row r="19" spans="1:21" ht="14.5" x14ac:dyDescent="0.25">
      <c r="A19" s="68">
        <v>91</v>
      </c>
      <c r="B19" s="69" t="s">
        <v>31</v>
      </c>
      <c r="C19" s="73">
        <v>3.7256439595965671E-5</v>
      </c>
      <c r="D19" s="61">
        <v>13112</v>
      </c>
      <c r="E19" s="74">
        <v>336</v>
      </c>
      <c r="F19" s="74">
        <v>0</v>
      </c>
      <c r="G19" s="74">
        <v>0</v>
      </c>
      <c r="H19" s="74">
        <v>1136</v>
      </c>
      <c r="I19" s="74">
        <v>1472</v>
      </c>
      <c r="J19" s="74"/>
      <c r="K19" s="74">
        <v>3169</v>
      </c>
      <c r="L19" s="74">
        <v>0</v>
      </c>
      <c r="M19" s="74">
        <v>8028</v>
      </c>
      <c r="N19" s="74">
        <v>6792</v>
      </c>
      <c r="O19" s="74">
        <v>17989</v>
      </c>
      <c r="P19" s="74"/>
      <c r="Q19" s="74">
        <v>-6803</v>
      </c>
      <c r="R19" s="74"/>
      <c r="S19" s="74">
        <v>-864</v>
      </c>
      <c r="T19" s="74"/>
      <c r="U19" s="74">
        <v>-7667</v>
      </c>
    </row>
    <row r="20" spans="1:21" ht="14.5" x14ac:dyDescent="0.25">
      <c r="A20" s="68">
        <v>100</v>
      </c>
      <c r="B20" s="69" t="s">
        <v>32</v>
      </c>
      <c r="C20" s="73">
        <v>1.086398146038868E-3</v>
      </c>
      <c r="D20" s="61">
        <v>382325</v>
      </c>
      <c r="E20" s="74">
        <v>9807</v>
      </c>
      <c r="F20" s="74">
        <v>0</v>
      </c>
      <c r="G20" s="74">
        <v>0</v>
      </c>
      <c r="H20" s="74">
        <v>7897</v>
      </c>
      <c r="I20" s="74">
        <v>17704</v>
      </c>
      <c r="J20" s="74"/>
      <c r="K20" s="74">
        <v>92421</v>
      </c>
      <c r="L20" s="74">
        <v>0</v>
      </c>
      <c r="M20" s="74">
        <v>234090</v>
      </c>
      <c r="N20" s="74">
        <v>73654</v>
      </c>
      <c r="O20" s="74">
        <v>400165</v>
      </c>
      <c r="P20" s="74"/>
      <c r="Q20" s="74">
        <v>-198383</v>
      </c>
      <c r="R20" s="74"/>
      <c r="S20" s="74">
        <v>-27733</v>
      </c>
      <c r="T20" s="74"/>
      <c r="U20" s="74">
        <v>-226116</v>
      </c>
    </row>
    <row r="21" spans="1:21" ht="14.5" x14ac:dyDescent="0.25">
      <c r="A21" s="68">
        <v>101</v>
      </c>
      <c r="B21" s="69" t="s">
        <v>33</v>
      </c>
      <c r="C21" s="73">
        <v>2.4378776635037109E-3</v>
      </c>
      <c r="D21" s="61">
        <v>857937</v>
      </c>
      <c r="E21" s="74">
        <v>22007</v>
      </c>
      <c r="F21" s="74">
        <v>0</v>
      </c>
      <c r="G21" s="74">
        <v>0</v>
      </c>
      <c r="H21" s="74">
        <v>47612</v>
      </c>
      <c r="I21" s="74">
        <v>69619</v>
      </c>
      <c r="J21" s="74"/>
      <c r="K21" s="74">
        <v>207393</v>
      </c>
      <c r="L21" s="74">
        <v>0</v>
      </c>
      <c r="M21" s="74">
        <v>525299</v>
      </c>
      <c r="N21" s="74">
        <v>63722</v>
      </c>
      <c r="O21" s="74">
        <v>796414</v>
      </c>
      <c r="P21" s="74"/>
      <c r="Q21" s="74">
        <v>-445171</v>
      </c>
      <c r="R21" s="74"/>
      <c r="S21" s="74">
        <v>14235</v>
      </c>
      <c r="T21" s="74"/>
      <c r="U21" s="74">
        <v>-430936</v>
      </c>
    </row>
    <row r="22" spans="1:21" ht="14.5" x14ac:dyDescent="0.25">
      <c r="A22" s="68">
        <v>102</v>
      </c>
      <c r="B22" s="69" t="s">
        <v>34</v>
      </c>
      <c r="C22" s="73">
        <v>0</v>
      </c>
      <c r="D22" s="61">
        <v>0</v>
      </c>
      <c r="E22" s="74">
        <v>0</v>
      </c>
      <c r="F22" s="74">
        <v>0</v>
      </c>
      <c r="G22" s="74">
        <v>0</v>
      </c>
      <c r="H22" s="74">
        <v>0</v>
      </c>
      <c r="I22" s="74">
        <v>0</v>
      </c>
      <c r="J22" s="74"/>
      <c r="K22" s="74">
        <v>0</v>
      </c>
      <c r="L22" s="74">
        <v>0</v>
      </c>
      <c r="M22" s="74">
        <v>0</v>
      </c>
      <c r="N22" s="74">
        <v>0</v>
      </c>
      <c r="O22" s="74">
        <v>0</v>
      </c>
      <c r="P22" s="74"/>
      <c r="Q22" s="74">
        <v>0</v>
      </c>
      <c r="R22" s="74"/>
      <c r="S22" s="74">
        <v>0</v>
      </c>
      <c r="T22" s="74"/>
      <c r="U22" s="74">
        <v>0</v>
      </c>
    </row>
    <row r="23" spans="1:21" ht="14.5" x14ac:dyDescent="0.25">
      <c r="A23" s="68">
        <v>103</v>
      </c>
      <c r="B23" s="69" t="s">
        <v>35</v>
      </c>
      <c r="C23" s="73">
        <v>3.811749790888884E-3</v>
      </c>
      <c r="D23" s="61">
        <v>1341433</v>
      </c>
      <c r="E23" s="74">
        <v>34410</v>
      </c>
      <c r="F23" s="74">
        <v>0</v>
      </c>
      <c r="G23" s="74">
        <v>0</v>
      </c>
      <c r="H23" s="74">
        <v>105020</v>
      </c>
      <c r="I23" s="74">
        <v>139430</v>
      </c>
      <c r="J23" s="74"/>
      <c r="K23" s="74">
        <v>324270</v>
      </c>
      <c r="L23" s="74">
        <v>0</v>
      </c>
      <c r="M23" s="74">
        <v>821332</v>
      </c>
      <c r="N23" s="74">
        <v>108461</v>
      </c>
      <c r="O23" s="74">
        <v>1254063</v>
      </c>
      <c r="P23" s="74"/>
      <c r="Q23" s="74">
        <v>-696047</v>
      </c>
      <c r="R23" s="74"/>
      <c r="S23" s="74">
        <v>-7759</v>
      </c>
      <c r="T23" s="74"/>
      <c r="U23" s="74">
        <v>-703806</v>
      </c>
    </row>
    <row r="24" spans="1:21" ht="14.5" x14ac:dyDescent="0.25">
      <c r="A24" s="68">
        <v>107</v>
      </c>
      <c r="B24" s="69" t="s">
        <v>36</v>
      </c>
      <c r="C24" s="73">
        <v>5.9258080693029157E-4</v>
      </c>
      <c r="D24" s="61">
        <v>208539</v>
      </c>
      <c r="E24" s="74">
        <v>5349</v>
      </c>
      <c r="F24" s="74">
        <v>0</v>
      </c>
      <c r="G24" s="74">
        <v>0</v>
      </c>
      <c r="H24" s="74">
        <v>43714</v>
      </c>
      <c r="I24" s="74">
        <v>49063</v>
      </c>
      <c r="J24" s="74"/>
      <c r="K24" s="74">
        <v>50412</v>
      </c>
      <c r="L24" s="74">
        <v>0</v>
      </c>
      <c r="M24" s="74">
        <v>127686</v>
      </c>
      <c r="N24" s="74">
        <v>201544</v>
      </c>
      <c r="O24" s="74">
        <v>379642</v>
      </c>
      <c r="P24" s="74"/>
      <c r="Q24" s="74">
        <v>-108209</v>
      </c>
      <c r="R24" s="74"/>
      <c r="S24" s="74">
        <v>-22501</v>
      </c>
      <c r="T24" s="74"/>
      <c r="U24" s="74">
        <v>-130710</v>
      </c>
    </row>
    <row r="25" spans="1:21" ht="14.5" x14ac:dyDescent="0.25">
      <c r="A25" s="68">
        <v>109</v>
      </c>
      <c r="B25" s="69" t="s">
        <v>37</v>
      </c>
      <c r="C25" s="73">
        <v>3.0928873901182863E-4</v>
      </c>
      <c r="D25" s="61">
        <v>108846</v>
      </c>
      <c r="E25" s="74">
        <v>2792</v>
      </c>
      <c r="F25" s="74">
        <v>0</v>
      </c>
      <c r="G25" s="74">
        <v>0</v>
      </c>
      <c r="H25" s="74">
        <v>37092</v>
      </c>
      <c r="I25" s="74">
        <v>39884</v>
      </c>
      <c r="J25" s="74"/>
      <c r="K25" s="74">
        <v>26312</v>
      </c>
      <c r="L25" s="74">
        <v>0</v>
      </c>
      <c r="M25" s="74">
        <v>66644</v>
      </c>
      <c r="N25" s="74">
        <v>4195</v>
      </c>
      <c r="O25" s="74">
        <v>97151</v>
      </c>
      <c r="P25" s="74"/>
      <c r="Q25" s="74">
        <v>-56477</v>
      </c>
      <c r="R25" s="74"/>
      <c r="S25" s="74">
        <v>5752</v>
      </c>
      <c r="T25" s="74"/>
      <c r="U25" s="74">
        <v>-50725</v>
      </c>
    </row>
    <row r="26" spans="1:21" ht="14.5" x14ac:dyDescent="0.25">
      <c r="A26" s="68">
        <v>110</v>
      </c>
      <c r="B26" s="69" t="s">
        <v>38</v>
      </c>
      <c r="C26" s="73">
        <v>3.5327899447882411E-4</v>
      </c>
      <c r="D26" s="61">
        <v>124329</v>
      </c>
      <c r="E26" s="74">
        <v>3189</v>
      </c>
      <c r="F26" s="74">
        <v>0</v>
      </c>
      <c r="G26" s="74">
        <v>0</v>
      </c>
      <c r="H26" s="74">
        <v>39250</v>
      </c>
      <c r="I26" s="74">
        <v>42439</v>
      </c>
      <c r="J26" s="74"/>
      <c r="K26" s="74">
        <v>30054</v>
      </c>
      <c r="L26" s="74">
        <v>0</v>
      </c>
      <c r="M26" s="74">
        <v>76122</v>
      </c>
      <c r="N26" s="74">
        <v>13733</v>
      </c>
      <c r="O26" s="74">
        <v>119909</v>
      </c>
      <c r="P26" s="74"/>
      <c r="Q26" s="74">
        <v>-64511</v>
      </c>
      <c r="R26" s="74"/>
      <c r="S26" s="74">
        <v>11436</v>
      </c>
      <c r="T26" s="74"/>
      <c r="U26" s="74">
        <v>-53075</v>
      </c>
    </row>
    <row r="27" spans="1:21" ht="14.5" x14ac:dyDescent="0.25">
      <c r="A27" s="68">
        <v>111</v>
      </c>
      <c r="B27" s="69" t="s">
        <v>39</v>
      </c>
      <c r="C27" s="73">
        <v>3.3628997117821626E-3</v>
      </c>
      <c r="D27" s="61">
        <v>1183473</v>
      </c>
      <c r="E27" s="74">
        <v>30358</v>
      </c>
      <c r="F27" s="74">
        <v>0</v>
      </c>
      <c r="G27" s="74">
        <v>0</v>
      </c>
      <c r="H27" s="74">
        <v>157481</v>
      </c>
      <c r="I27" s="74">
        <v>187839</v>
      </c>
      <c r="J27" s="74"/>
      <c r="K27" s="74">
        <v>286086</v>
      </c>
      <c r="L27" s="74">
        <v>0</v>
      </c>
      <c r="M27" s="74">
        <v>724617</v>
      </c>
      <c r="N27" s="74">
        <v>28006</v>
      </c>
      <c r="O27" s="74">
        <v>1038709</v>
      </c>
      <c r="P27" s="74"/>
      <c r="Q27" s="74">
        <v>-614085</v>
      </c>
      <c r="R27" s="74"/>
      <c r="S27" s="74">
        <v>51576</v>
      </c>
      <c r="T27" s="74"/>
      <c r="U27" s="74">
        <v>-562509</v>
      </c>
    </row>
    <row r="28" spans="1:21" ht="14.5" x14ac:dyDescent="0.25">
      <c r="A28" s="68">
        <v>112</v>
      </c>
      <c r="B28" s="69" t="s">
        <v>40</v>
      </c>
      <c r="C28" s="73">
        <v>3.13342890308189E-5</v>
      </c>
      <c r="D28" s="61">
        <v>11028</v>
      </c>
      <c r="E28" s="74">
        <v>283</v>
      </c>
      <c r="F28" s="74">
        <v>0</v>
      </c>
      <c r="G28" s="74">
        <v>0</v>
      </c>
      <c r="H28" s="74">
        <v>1077</v>
      </c>
      <c r="I28" s="74">
        <v>1360</v>
      </c>
      <c r="J28" s="74"/>
      <c r="K28" s="74">
        <v>2666</v>
      </c>
      <c r="L28" s="74">
        <v>0</v>
      </c>
      <c r="M28" s="74">
        <v>6752</v>
      </c>
      <c r="N28" s="74">
        <v>2622</v>
      </c>
      <c r="O28" s="74">
        <v>12040</v>
      </c>
      <c r="P28" s="74"/>
      <c r="Q28" s="74">
        <v>-5721</v>
      </c>
      <c r="R28" s="74"/>
      <c r="S28" s="74">
        <v>646</v>
      </c>
      <c r="T28" s="74"/>
      <c r="U28" s="74">
        <v>-5075</v>
      </c>
    </row>
    <row r="29" spans="1:21" ht="14.5" x14ac:dyDescent="0.25">
      <c r="A29" s="68">
        <v>113</v>
      </c>
      <c r="B29" s="69" t="s">
        <v>41</v>
      </c>
      <c r="C29" s="73">
        <v>2.3336387950537293E-3</v>
      </c>
      <c r="D29" s="61">
        <v>821253</v>
      </c>
      <c r="E29" s="74">
        <v>21066</v>
      </c>
      <c r="F29" s="74">
        <v>0</v>
      </c>
      <c r="G29" s="74">
        <v>0</v>
      </c>
      <c r="H29" s="74">
        <v>180722</v>
      </c>
      <c r="I29" s="74">
        <v>201788</v>
      </c>
      <c r="J29" s="74"/>
      <c r="K29" s="74">
        <v>198525</v>
      </c>
      <c r="L29" s="74">
        <v>0</v>
      </c>
      <c r="M29" s="74">
        <v>502838</v>
      </c>
      <c r="N29" s="74">
        <v>52</v>
      </c>
      <c r="O29" s="74">
        <v>701415</v>
      </c>
      <c r="P29" s="74"/>
      <c r="Q29" s="74">
        <v>-426137</v>
      </c>
      <c r="R29" s="74"/>
      <c r="S29" s="74">
        <v>56688</v>
      </c>
      <c r="T29" s="74"/>
      <c r="U29" s="74">
        <v>-369449</v>
      </c>
    </row>
    <row r="30" spans="1:21" ht="14.5" x14ac:dyDescent="0.25">
      <c r="A30" s="68">
        <v>114</v>
      </c>
      <c r="B30" s="69" t="s">
        <v>42</v>
      </c>
      <c r="C30" s="73">
        <v>1.0251092319879092E-2</v>
      </c>
      <c r="D30" s="61">
        <v>3607563</v>
      </c>
      <c r="E30" s="74">
        <v>92539</v>
      </c>
      <c r="F30" s="74">
        <v>0</v>
      </c>
      <c r="G30" s="74">
        <v>0</v>
      </c>
      <c r="H30" s="74">
        <v>206293</v>
      </c>
      <c r="I30" s="74">
        <v>298832</v>
      </c>
      <c r="J30" s="74"/>
      <c r="K30" s="74">
        <v>872073</v>
      </c>
      <c r="L30" s="74">
        <v>0</v>
      </c>
      <c r="M30" s="74">
        <v>2208842</v>
      </c>
      <c r="N30" s="74">
        <v>87011</v>
      </c>
      <c r="O30" s="74">
        <v>3167926</v>
      </c>
      <c r="P30" s="74"/>
      <c r="Q30" s="74">
        <v>-1871910</v>
      </c>
      <c r="R30" s="74"/>
      <c r="S30" s="74">
        <v>29548</v>
      </c>
      <c r="T30" s="74"/>
      <c r="U30" s="74">
        <v>-1842362</v>
      </c>
    </row>
    <row r="31" spans="1:21" ht="14.5" x14ac:dyDescent="0.25">
      <c r="A31" s="68">
        <v>115</v>
      </c>
      <c r="B31" s="69" t="s">
        <v>43</v>
      </c>
      <c r="C31" s="73">
        <v>6.787911860583043E-3</v>
      </c>
      <c r="D31" s="61">
        <v>2388801</v>
      </c>
      <c r="E31" s="74">
        <v>61276</v>
      </c>
      <c r="F31" s="74">
        <v>0</v>
      </c>
      <c r="G31" s="74">
        <v>0</v>
      </c>
      <c r="H31" s="74">
        <v>143002</v>
      </c>
      <c r="I31" s="74">
        <v>204278</v>
      </c>
      <c r="J31" s="74"/>
      <c r="K31" s="74">
        <v>577456</v>
      </c>
      <c r="L31" s="74">
        <v>0</v>
      </c>
      <c r="M31" s="74">
        <v>1462617</v>
      </c>
      <c r="N31" s="74">
        <v>284521</v>
      </c>
      <c r="O31" s="74">
        <v>2324594</v>
      </c>
      <c r="P31" s="74"/>
      <c r="Q31" s="74">
        <v>-1239513</v>
      </c>
      <c r="R31" s="74"/>
      <c r="S31" s="74">
        <v>-2173</v>
      </c>
      <c r="T31" s="74"/>
      <c r="U31" s="74">
        <v>-1241686</v>
      </c>
    </row>
    <row r="32" spans="1:21" ht="14.5" x14ac:dyDescent="0.25">
      <c r="A32" s="68">
        <v>116</v>
      </c>
      <c r="B32" s="69" t="s">
        <v>44</v>
      </c>
      <c r="C32" s="73">
        <v>1.7014984899743593E-3</v>
      </c>
      <c r="D32" s="61">
        <v>598791</v>
      </c>
      <c r="E32" s="74">
        <v>15360</v>
      </c>
      <c r="F32" s="74">
        <v>0</v>
      </c>
      <c r="G32" s="74">
        <v>0</v>
      </c>
      <c r="H32" s="74">
        <v>36239</v>
      </c>
      <c r="I32" s="74">
        <v>51599</v>
      </c>
      <c r="J32" s="74"/>
      <c r="K32" s="74">
        <v>144749</v>
      </c>
      <c r="L32" s="74">
        <v>0</v>
      </c>
      <c r="M32" s="74">
        <v>366628</v>
      </c>
      <c r="N32" s="74">
        <v>177520</v>
      </c>
      <c r="O32" s="74">
        <v>688897</v>
      </c>
      <c r="P32" s="74"/>
      <c r="Q32" s="74">
        <v>-310704</v>
      </c>
      <c r="R32" s="74"/>
      <c r="S32" s="74">
        <v>-70810</v>
      </c>
      <c r="T32" s="74"/>
      <c r="U32" s="74">
        <v>-381514</v>
      </c>
    </row>
    <row r="33" spans="1:21" ht="14.5" x14ac:dyDescent="0.25">
      <c r="A33" s="68">
        <v>117</v>
      </c>
      <c r="B33" s="69" t="s">
        <v>45</v>
      </c>
      <c r="C33" s="73">
        <v>8.9835566980307096E-4</v>
      </c>
      <c r="D33" s="61">
        <v>316147</v>
      </c>
      <c r="E33" s="74">
        <v>8110</v>
      </c>
      <c r="F33" s="74">
        <v>0</v>
      </c>
      <c r="G33" s="74">
        <v>0</v>
      </c>
      <c r="H33" s="74">
        <v>0</v>
      </c>
      <c r="I33" s="74">
        <v>8110</v>
      </c>
      <c r="J33" s="74"/>
      <c r="K33" s="74">
        <v>76424</v>
      </c>
      <c r="L33" s="74">
        <v>0</v>
      </c>
      <c r="M33" s="74">
        <v>193572</v>
      </c>
      <c r="N33" s="74">
        <v>77808</v>
      </c>
      <c r="O33" s="74">
        <v>347804</v>
      </c>
      <c r="P33" s="74"/>
      <c r="Q33" s="74">
        <v>-164046</v>
      </c>
      <c r="R33" s="74"/>
      <c r="S33" s="74">
        <v>-36046</v>
      </c>
      <c r="T33" s="74"/>
      <c r="U33" s="74">
        <v>-200092</v>
      </c>
    </row>
    <row r="34" spans="1:21" ht="14.5" x14ac:dyDescent="0.25">
      <c r="A34" s="68">
        <v>119</v>
      </c>
      <c r="B34" s="69" t="s">
        <v>46</v>
      </c>
      <c r="C34" s="73">
        <v>3.7424283964774823E-5</v>
      </c>
      <c r="D34" s="61">
        <v>13172</v>
      </c>
      <c r="E34" s="74">
        <v>338</v>
      </c>
      <c r="F34" s="74">
        <v>0</v>
      </c>
      <c r="G34" s="74">
        <v>0</v>
      </c>
      <c r="H34" s="74">
        <v>10443</v>
      </c>
      <c r="I34" s="74">
        <v>10781</v>
      </c>
      <c r="J34" s="74"/>
      <c r="K34" s="74">
        <v>3184</v>
      </c>
      <c r="L34" s="74">
        <v>0</v>
      </c>
      <c r="M34" s="74">
        <v>8064</v>
      </c>
      <c r="N34" s="74">
        <v>8170</v>
      </c>
      <c r="O34" s="74">
        <v>19418</v>
      </c>
      <c r="P34" s="74"/>
      <c r="Q34" s="74">
        <v>-6834</v>
      </c>
      <c r="R34" s="74"/>
      <c r="S34" s="74">
        <v>3564</v>
      </c>
      <c r="T34" s="74"/>
      <c r="U34" s="74">
        <v>-3270</v>
      </c>
    </row>
    <row r="35" spans="1:21" ht="14.5" x14ac:dyDescent="0.25">
      <c r="A35" s="68">
        <v>121</v>
      </c>
      <c r="B35" s="69" t="s">
        <v>47</v>
      </c>
      <c r="C35" s="73">
        <v>5.404713932646325E-4</v>
      </c>
      <c r="D35" s="61">
        <v>190202</v>
      </c>
      <c r="E35" s="74">
        <v>4879</v>
      </c>
      <c r="F35" s="74">
        <v>0</v>
      </c>
      <c r="G35" s="74">
        <v>0</v>
      </c>
      <c r="H35" s="74">
        <v>123212</v>
      </c>
      <c r="I35" s="74">
        <v>128091</v>
      </c>
      <c r="J35" s="74"/>
      <c r="K35" s="74">
        <v>45979</v>
      </c>
      <c r="L35" s="74">
        <v>0</v>
      </c>
      <c r="M35" s="74">
        <v>116457</v>
      </c>
      <c r="N35" s="74">
        <v>6336</v>
      </c>
      <c r="O35" s="74">
        <v>168772</v>
      </c>
      <c r="P35" s="74"/>
      <c r="Q35" s="74">
        <v>-98693</v>
      </c>
      <c r="R35" s="74"/>
      <c r="S35" s="74">
        <v>45981</v>
      </c>
      <c r="T35" s="74"/>
      <c r="U35" s="74">
        <v>-52712</v>
      </c>
    </row>
    <row r="36" spans="1:21" ht="14.5" x14ac:dyDescent="0.25">
      <c r="A36" s="68">
        <v>122</v>
      </c>
      <c r="B36" s="69" t="s">
        <v>48</v>
      </c>
      <c r="C36" s="73">
        <v>4.9819715858322308E-4</v>
      </c>
      <c r="D36" s="61">
        <v>175328</v>
      </c>
      <c r="E36" s="74">
        <v>4497</v>
      </c>
      <c r="F36" s="74">
        <v>0</v>
      </c>
      <c r="G36" s="74">
        <v>0</v>
      </c>
      <c r="H36" s="74">
        <v>40746</v>
      </c>
      <c r="I36" s="74">
        <v>45243</v>
      </c>
      <c r="J36" s="74"/>
      <c r="K36" s="74">
        <v>42382</v>
      </c>
      <c r="L36" s="74">
        <v>0</v>
      </c>
      <c r="M36" s="74">
        <v>107348</v>
      </c>
      <c r="N36" s="74">
        <v>8919</v>
      </c>
      <c r="O36" s="74">
        <v>158649</v>
      </c>
      <c r="P36" s="74"/>
      <c r="Q36" s="74">
        <v>-90973</v>
      </c>
      <c r="R36" s="74"/>
      <c r="S36" s="74">
        <v>1317</v>
      </c>
      <c r="T36" s="74"/>
      <c r="U36" s="74">
        <v>-89656</v>
      </c>
    </row>
    <row r="37" spans="1:21" ht="14.5" x14ac:dyDescent="0.25">
      <c r="A37" s="68">
        <v>123</v>
      </c>
      <c r="B37" s="69" t="s">
        <v>49</v>
      </c>
      <c r="C37" s="73">
        <v>2.8690915581863069E-3</v>
      </c>
      <c r="D37" s="61">
        <v>1009693</v>
      </c>
      <c r="E37" s="74">
        <v>25900</v>
      </c>
      <c r="F37" s="74">
        <v>0</v>
      </c>
      <c r="G37" s="74">
        <v>0</v>
      </c>
      <c r="H37" s="74">
        <v>259151</v>
      </c>
      <c r="I37" s="74">
        <v>285051</v>
      </c>
      <c r="J37" s="74"/>
      <c r="K37" s="74">
        <v>244077</v>
      </c>
      <c r="L37" s="74">
        <v>0</v>
      </c>
      <c r="M37" s="74">
        <v>618214</v>
      </c>
      <c r="N37" s="74">
        <v>35181</v>
      </c>
      <c r="O37" s="74">
        <v>897472</v>
      </c>
      <c r="P37" s="74"/>
      <c r="Q37" s="74">
        <v>-523914</v>
      </c>
      <c r="R37" s="74"/>
      <c r="S37" s="74">
        <v>27675</v>
      </c>
      <c r="T37" s="74"/>
      <c r="U37" s="74">
        <v>-496239</v>
      </c>
    </row>
    <row r="38" spans="1:21" ht="14.5" x14ac:dyDescent="0.25">
      <c r="A38" s="68">
        <v>124</v>
      </c>
      <c r="B38" s="69" t="s">
        <v>50</v>
      </c>
      <c r="C38" s="73">
        <v>0</v>
      </c>
      <c r="D38" s="61">
        <v>0</v>
      </c>
      <c r="E38" s="74">
        <v>0</v>
      </c>
      <c r="F38" s="74">
        <v>0</v>
      </c>
      <c r="G38" s="74">
        <v>0</v>
      </c>
      <c r="H38" s="74">
        <v>0</v>
      </c>
      <c r="I38" s="74">
        <v>0</v>
      </c>
      <c r="J38" s="74"/>
      <c r="K38" s="74">
        <v>0</v>
      </c>
      <c r="L38" s="74">
        <v>0</v>
      </c>
      <c r="M38" s="74">
        <v>0</v>
      </c>
      <c r="N38" s="74">
        <v>0</v>
      </c>
      <c r="O38" s="74">
        <v>0</v>
      </c>
      <c r="P38" s="74"/>
      <c r="Q38" s="74">
        <v>0</v>
      </c>
      <c r="R38" s="74"/>
      <c r="S38" s="74">
        <v>0</v>
      </c>
      <c r="T38" s="74"/>
      <c r="U38" s="74">
        <v>0</v>
      </c>
    </row>
    <row r="39" spans="1:21" ht="14.5" x14ac:dyDescent="0.25">
      <c r="A39" s="68">
        <v>125</v>
      </c>
      <c r="B39" s="69" t="s">
        <v>51</v>
      </c>
      <c r="C39" s="73">
        <v>1.209150832901127E-3</v>
      </c>
      <c r="D39" s="61">
        <v>425524</v>
      </c>
      <c r="E39" s="74">
        <v>10915</v>
      </c>
      <c r="F39" s="74">
        <v>0</v>
      </c>
      <c r="G39" s="74">
        <v>0</v>
      </c>
      <c r="H39" s="74">
        <v>398254</v>
      </c>
      <c r="I39" s="74">
        <v>409169</v>
      </c>
      <c r="J39" s="74"/>
      <c r="K39" s="74">
        <v>102864</v>
      </c>
      <c r="L39" s="74">
        <v>0</v>
      </c>
      <c r="M39" s="74">
        <v>260540</v>
      </c>
      <c r="N39" s="74">
        <v>26015</v>
      </c>
      <c r="O39" s="74">
        <v>389419</v>
      </c>
      <c r="P39" s="74"/>
      <c r="Q39" s="74">
        <v>-220798</v>
      </c>
      <c r="R39" s="74"/>
      <c r="S39" s="74">
        <v>87094</v>
      </c>
      <c r="T39" s="74"/>
      <c r="U39" s="74">
        <v>-133704</v>
      </c>
    </row>
    <row r="40" spans="1:21" ht="14.5" x14ac:dyDescent="0.25">
      <c r="A40" s="68">
        <v>126</v>
      </c>
      <c r="B40" s="69" t="s">
        <v>52</v>
      </c>
      <c r="C40" s="73">
        <v>0</v>
      </c>
      <c r="D40" s="61">
        <v>0</v>
      </c>
      <c r="E40" s="74">
        <v>0</v>
      </c>
      <c r="F40" s="74">
        <v>0</v>
      </c>
      <c r="G40" s="74">
        <v>0</v>
      </c>
      <c r="H40" s="74">
        <v>0</v>
      </c>
      <c r="I40" s="74">
        <v>0</v>
      </c>
      <c r="J40" s="74"/>
      <c r="K40" s="74">
        <v>0</v>
      </c>
      <c r="L40" s="74">
        <v>0</v>
      </c>
      <c r="M40" s="74">
        <v>0</v>
      </c>
      <c r="N40" s="74">
        <v>0</v>
      </c>
      <c r="O40" s="74">
        <v>0</v>
      </c>
      <c r="P40" s="74"/>
      <c r="Q40" s="74">
        <v>0</v>
      </c>
      <c r="R40" s="74"/>
      <c r="S40" s="74">
        <v>0</v>
      </c>
      <c r="T40" s="74"/>
      <c r="U40" s="74">
        <v>0</v>
      </c>
    </row>
    <row r="41" spans="1:21" ht="14.5" x14ac:dyDescent="0.25">
      <c r="A41" s="68">
        <v>127</v>
      </c>
      <c r="B41" s="69" t="s">
        <v>53</v>
      </c>
      <c r="C41" s="73">
        <v>1.754481362395115E-3</v>
      </c>
      <c r="D41" s="61">
        <v>617437</v>
      </c>
      <c r="E41" s="74">
        <v>15838</v>
      </c>
      <c r="F41" s="74">
        <v>0</v>
      </c>
      <c r="G41" s="74">
        <v>0</v>
      </c>
      <c r="H41" s="74">
        <v>307979</v>
      </c>
      <c r="I41" s="74">
        <v>323817</v>
      </c>
      <c r="J41" s="74"/>
      <c r="K41" s="74">
        <v>149256</v>
      </c>
      <c r="L41" s="74">
        <v>0</v>
      </c>
      <c r="M41" s="74">
        <v>378045</v>
      </c>
      <c r="N41" s="74">
        <v>45060</v>
      </c>
      <c r="O41" s="74">
        <v>572361</v>
      </c>
      <c r="P41" s="74"/>
      <c r="Q41" s="74">
        <v>-320378</v>
      </c>
      <c r="R41" s="74"/>
      <c r="S41" s="74">
        <v>99002</v>
      </c>
      <c r="T41" s="74"/>
      <c r="U41" s="74">
        <v>-221376</v>
      </c>
    </row>
    <row r="42" spans="1:21" ht="14.5" x14ac:dyDescent="0.25">
      <c r="A42" s="68">
        <v>128</v>
      </c>
      <c r="B42" s="69" t="s">
        <v>54</v>
      </c>
      <c r="C42" s="73">
        <v>2.2470937292440318E-3</v>
      </c>
      <c r="D42" s="61">
        <v>790800</v>
      </c>
      <c r="E42" s="74">
        <v>20285</v>
      </c>
      <c r="F42" s="74">
        <v>0</v>
      </c>
      <c r="G42" s="74">
        <v>0</v>
      </c>
      <c r="H42" s="74">
        <v>112759</v>
      </c>
      <c r="I42" s="74">
        <v>133044</v>
      </c>
      <c r="J42" s="74"/>
      <c r="K42" s="74">
        <v>191163</v>
      </c>
      <c r="L42" s="74">
        <v>0</v>
      </c>
      <c r="M42" s="74">
        <v>484190</v>
      </c>
      <c r="N42" s="74">
        <v>140537</v>
      </c>
      <c r="O42" s="74">
        <v>815890</v>
      </c>
      <c r="P42" s="74"/>
      <c r="Q42" s="74">
        <v>-410331</v>
      </c>
      <c r="R42" s="74"/>
      <c r="S42" s="74">
        <v>-8892</v>
      </c>
      <c r="T42" s="74"/>
      <c r="U42" s="74">
        <v>-419223</v>
      </c>
    </row>
    <row r="43" spans="1:21" ht="14.5" x14ac:dyDescent="0.25">
      <c r="A43" s="68">
        <v>129</v>
      </c>
      <c r="B43" s="69" t="s">
        <v>55</v>
      </c>
      <c r="C43" s="73">
        <v>1.1084751083402429E-3</v>
      </c>
      <c r="D43" s="61">
        <v>390095</v>
      </c>
      <c r="E43" s="74">
        <v>10006</v>
      </c>
      <c r="F43" s="74">
        <v>0</v>
      </c>
      <c r="G43" s="74">
        <v>0</v>
      </c>
      <c r="H43" s="74">
        <v>28736</v>
      </c>
      <c r="I43" s="74">
        <v>38742</v>
      </c>
      <c r="J43" s="74"/>
      <c r="K43" s="74">
        <v>94299</v>
      </c>
      <c r="L43" s="74">
        <v>0</v>
      </c>
      <c r="M43" s="74">
        <v>238847</v>
      </c>
      <c r="N43" s="74">
        <v>63338</v>
      </c>
      <c r="O43" s="74">
        <v>396484</v>
      </c>
      <c r="P43" s="74"/>
      <c r="Q43" s="74">
        <v>-202413</v>
      </c>
      <c r="R43" s="74"/>
      <c r="S43" s="74">
        <v>4315</v>
      </c>
      <c r="T43" s="74"/>
      <c r="U43" s="74">
        <v>-198098</v>
      </c>
    </row>
    <row r="44" spans="1:21" ht="14.5" x14ac:dyDescent="0.25">
      <c r="A44" s="68">
        <v>131</v>
      </c>
      <c r="B44" s="69" t="s">
        <v>56</v>
      </c>
      <c r="C44" s="73">
        <v>0</v>
      </c>
      <c r="D44" s="61">
        <v>0</v>
      </c>
      <c r="E44" s="74">
        <v>0</v>
      </c>
      <c r="F44" s="74">
        <v>0</v>
      </c>
      <c r="G44" s="74">
        <v>0</v>
      </c>
      <c r="H44" s="74">
        <v>0</v>
      </c>
      <c r="I44" s="74">
        <v>0</v>
      </c>
      <c r="J44" s="74"/>
      <c r="K44" s="74">
        <v>0</v>
      </c>
      <c r="L44" s="74">
        <v>0</v>
      </c>
      <c r="M44" s="74">
        <v>0</v>
      </c>
      <c r="N44" s="74">
        <v>0</v>
      </c>
      <c r="O44" s="74">
        <v>0</v>
      </c>
      <c r="P44" s="74"/>
      <c r="Q44" s="74">
        <v>0</v>
      </c>
      <c r="R44" s="74"/>
      <c r="S44" s="74">
        <v>0</v>
      </c>
      <c r="T44" s="74"/>
      <c r="U44" s="74">
        <v>0</v>
      </c>
    </row>
    <row r="45" spans="1:21" ht="14.5" x14ac:dyDescent="0.25">
      <c r="A45" s="68">
        <v>132</v>
      </c>
      <c r="B45" s="69" t="s">
        <v>57</v>
      </c>
      <c r="C45" s="73">
        <v>6.5950311242831653E-4</v>
      </c>
      <c r="D45" s="61">
        <v>232093</v>
      </c>
      <c r="E45" s="74">
        <v>5953</v>
      </c>
      <c r="F45" s="74">
        <v>0</v>
      </c>
      <c r="G45" s="74">
        <v>0</v>
      </c>
      <c r="H45" s="74">
        <v>168308</v>
      </c>
      <c r="I45" s="74">
        <v>174261</v>
      </c>
      <c r="J45" s="74"/>
      <c r="K45" s="74">
        <v>56105</v>
      </c>
      <c r="L45" s="74">
        <v>0</v>
      </c>
      <c r="M45" s="74">
        <v>142106</v>
      </c>
      <c r="N45" s="74">
        <v>0</v>
      </c>
      <c r="O45" s="74">
        <v>198211</v>
      </c>
      <c r="P45" s="74"/>
      <c r="Q45" s="74">
        <v>-120429</v>
      </c>
      <c r="R45" s="74"/>
      <c r="S45" s="74">
        <v>76629</v>
      </c>
      <c r="T45" s="74"/>
      <c r="U45" s="74">
        <v>-43800</v>
      </c>
    </row>
    <row r="46" spans="1:21" ht="14.5" x14ac:dyDescent="0.25">
      <c r="A46" s="68">
        <v>133</v>
      </c>
      <c r="B46" s="69" t="s">
        <v>58</v>
      </c>
      <c r="C46" s="73">
        <v>1.2310365695285849E-3</v>
      </c>
      <c r="D46" s="61">
        <v>433223</v>
      </c>
      <c r="E46" s="74">
        <v>11113</v>
      </c>
      <c r="F46" s="74">
        <v>0</v>
      </c>
      <c r="G46" s="74">
        <v>0</v>
      </c>
      <c r="H46" s="74">
        <v>109971</v>
      </c>
      <c r="I46" s="74">
        <v>121084</v>
      </c>
      <c r="J46" s="74"/>
      <c r="K46" s="74">
        <v>104726</v>
      </c>
      <c r="L46" s="74">
        <v>0</v>
      </c>
      <c r="M46" s="74">
        <v>265256</v>
      </c>
      <c r="N46" s="74">
        <v>71723</v>
      </c>
      <c r="O46" s="74">
        <v>441705</v>
      </c>
      <c r="P46" s="74"/>
      <c r="Q46" s="74">
        <v>-224794</v>
      </c>
      <c r="R46" s="74"/>
      <c r="S46" s="74">
        <v>16382</v>
      </c>
      <c r="T46" s="74"/>
      <c r="U46" s="74">
        <v>-208412</v>
      </c>
    </row>
    <row r="47" spans="1:21" ht="14.5" x14ac:dyDescent="0.25">
      <c r="A47" s="68">
        <v>135</v>
      </c>
      <c r="B47" s="69" t="s">
        <v>59</v>
      </c>
      <c r="C47" s="73">
        <v>0</v>
      </c>
      <c r="D47" s="61">
        <v>0</v>
      </c>
      <c r="E47" s="74">
        <v>0</v>
      </c>
      <c r="F47" s="74">
        <v>0</v>
      </c>
      <c r="G47" s="74">
        <v>0</v>
      </c>
      <c r="H47" s="74">
        <v>0</v>
      </c>
      <c r="I47" s="74">
        <v>0</v>
      </c>
      <c r="J47" s="74"/>
      <c r="K47" s="74">
        <v>0</v>
      </c>
      <c r="L47" s="74">
        <v>0</v>
      </c>
      <c r="M47" s="74">
        <v>0</v>
      </c>
      <c r="N47" s="74">
        <v>0</v>
      </c>
      <c r="O47" s="74">
        <v>0</v>
      </c>
      <c r="P47" s="74"/>
      <c r="Q47" s="74">
        <v>0</v>
      </c>
      <c r="R47" s="74"/>
      <c r="S47" s="74">
        <v>0</v>
      </c>
      <c r="T47" s="74"/>
      <c r="U47" s="74">
        <v>0</v>
      </c>
    </row>
    <row r="48" spans="1:21" ht="14.5" x14ac:dyDescent="0.25">
      <c r="A48" s="68">
        <v>136</v>
      </c>
      <c r="B48" s="69" t="s">
        <v>60</v>
      </c>
      <c r="C48" s="73">
        <v>2.7512790070746695E-3</v>
      </c>
      <c r="D48" s="61">
        <v>968227</v>
      </c>
      <c r="E48" s="74">
        <v>24836</v>
      </c>
      <c r="F48" s="74">
        <v>0</v>
      </c>
      <c r="G48" s="74">
        <v>0</v>
      </c>
      <c r="H48" s="74">
        <v>377141</v>
      </c>
      <c r="I48" s="74">
        <v>401977</v>
      </c>
      <c r="J48" s="74"/>
      <c r="K48" s="74">
        <v>234055</v>
      </c>
      <c r="L48" s="74">
        <v>0</v>
      </c>
      <c r="M48" s="74">
        <v>592829</v>
      </c>
      <c r="N48" s="74">
        <v>48803</v>
      </c>
      <c r="O48" s="74">
        <v>875687</v>
      </c>
      <c r="P48" s="74"/>
      <c r="Q48" s="74">
        <v>-502400</v>
      </c>
      <c r="R48" s="74"/>
      <c r="S48" s="74">
        <v>44933</v>
      </c>
      <c r="T48" s="74"/>
      <c r="U48" s="74">
        <v>-457467</v>
      </c>
    </row>
    <row r="49" spans="1:21" ht="14.5" x14ac:dyDescent="0.25">
      <c r="A49" s="68">
        <v>137</v>
      </c>
      <c r="B49" s="69" t="s">
        <v>61</v>
      </c>
      <c r="C49" s="73">
        <v>0</v>
      </c>
      <c r="D49" s="61">
        <v>0</v>
      </c>
      <c r="E49" s="74">
        <v>0</v>
      </c>
      <c r="F49" s="74">
        <v>0</v>
      </c>
      <c r="G49" s="74">
        <v>0</v>
      </c>
      <c r="H49" s="74">
        <v>0</v>
      </c>
      <c r="I49" s="74">
        <v>0</v>
      </c>
      <c r="J49" s="74"/>
      <c r="K49" s="74">
        <v>0</v>
      </c>
      <c r="L49" s="74">
        <v>0</v>
      </c>
      <c r="M49" s="74">
        <v>0</v>
      </c>
      <c r="N49" s="74">
        <v>0</v>
      </c>
      <c r="O49" s="74">
        <v>0</v>
      </c>
      <c r="P49" s="74"/>
      <c r="Q49" s="74">
        <v>0</v>
      </c>
      <c r="R49" s="74"/>
      <c r="S49" s="74">
        <v>0</v>
      </c>
      <c r="T49" s="74"/>
      <c r="U49" s="74">
        <v>0</v>
      </c>
    </row>
    <row r="50" spans="1:21" ht="14.5" x14ac:dyDescent="0.25">
      <c r="A50" s="68">
        <v>138</v>
      </c>
      <c r="B50" s="69" t="s">
        <v>62</v>
      </c>
      <c r="C50" s="73">
        <v>0</v>
      </c>
      <c r="D50" s="61">
        <v>0</v>
      </c>
      <c r="E50" s="74">
        <v>0</v>
      </c>
      <c r="F50" s="74">
        <v>0</v>
      </c>
      <c r="G50" s="74">
        <v>0</v>
      </c>
      <c r="H50" s="74">
        <v>0</v>
      </c>
      <c r="I50" s="74">
        <v>0</v>
      </c>
      <c r="J50" s="74"/>
      <c r="K50" s="74">
        <v>0</v>
      </c>
      <c r="L50" s="74">
        <v>0</v>
      </c>
      <c r="M50" s="74">
        <v>0</v>
      </c>
      <c r="N50" s="74">
        <v>0</v>
      </c>
      <c r="O50" s="74">
        <v>0</v>
      </c>
      <c r="P50" s="74"/>
      <c r="Q50" s="74">
        <v>0</v>
      </c>
      <c r="R50" s="74"/>
      <c r="S50" s="74">
        <v>0</v>
      </c>
      <c r="T50" s="74"/>
      <c r="U50" s="74">
        <v>0</v>
      </c>
    </row>
    <row r="51" spans="1:21" ht="14.5" x14ac:dyDescent="0.25">
      <c r="A51" s="68">
        <v>140</v>
      </c>
      <c r="B51" s="69" t="s">
        <v>63</v>
      </c>
      <c r="C51" s="73">
        <v>1.7029038734206569E-3</v>
      </c>
      <c r="D51" s="61">
        <v>599283</v>
      </c>
      <c r="E51" s="74">
        <v>15373</v>
      </c>
      <c r="F51" s="74">
        <v>0</v>
      </c>
      <c r="G51" s="74">
        <v>0</v>
      </c>
      <c r="H51" s="74">
        <v>367258</v>
      </c>
      <c r="I51" s="74">
        <v>382631</v>
      </c>
      <c r="J51" s="74"/>
      <c r="K51" s="74">
        <v>144868</v>
      </c>
      <c r="L51" s="74">
        <v>0</v>
      </c>
      <c r="M51" s="74">
        <v>366931</v>
      </c>
      <c r="N51" s="74">
        <v>11116</v>
      </c>
      <c r="O51" s="74">
        <v>522915</v>
      </c>
      <c r="P51" s="74"/>
      <c r="Q51" s="74">
        <v>-310960</v>
      </c>
      <c r="R51" s="74"/>
      <c r="S51" s="74">
        <v>99091</v>
      </c>
      <c r="T51" s="74"/>
      <c r="U51" s="74">
        <v>-211869</v>
      </c>
    </row>
    <row r="52" spans="1:21" ht="14.5" x14ac:dyDescent="0.25">
      <c r="A52" s="68">
        <v>141</v>
      </c>
      <c r="B52" s="69" t="s">
        <v>64</v>
      </c>
      <c r="C52" s="73">
        <v>5.0972764919710633E-3</v>
      </c>
      <c r="D52" s="61">
        <v>1793831</v>
      </c>
      <c r="E52" s="74">
        <v>46014</v>
      </c>
      <c r="F52" s="74">
        <v>0</v>
      </c>
      <c r="G52" s="74">
        <v>0</v>
      </c>
      <c r="H52" s="74">
        <v>598937</v>
      </c>
      <c r="I52" s="74">
        <v>644951</v>
      </c>
      <c r="J52" s="74"/>
      <c r="K52" s="74">
        <v>433631</v>
      </c>
      <c r="L52" s="74">
        <v>0</v>
      </c>
      <c r="M52" s="74">
        <v>1098330</v>
      </c>
      <c r="N52" s="74">
        <v>69077</v>
      </c>
      <c r="O52" s="74">
        <v>1601038</v>
      </c>
      <c r="P52" s="74"/>
      <c r="Q52" s="74">
        <v>-930792</v>
      </c>
      <c r="R52" s="74"/>
      <c r="S52" s="74">
        <v>108268</v>
      </c>
      <c r="T52" s="74"/>
      <c r="U52" s="74">
        <v>-822524</v>
      </c>
    </row>
    <row r="53" spans="1:21" ht="14.5" x14ac:dyDescent="0.25">
      <c r="A53" s="68">
        <v>142</v>
      </c>
      <c r="B53" s="69" t="s">
        <v>65</v>
      </c>
      <c r="C53" s="73">
        <v>1.0366853161467524E-4</v>
      </c>
      <c r="D53" s="61">
        <v>36485</v>
      </c>
      <c r="E53" s="74">
        <v>936</v>
      </c>
      <c r="F53" s="74">
        <v>0</v>
      </c>
      <c r="G53" s="74">
        <v>0</v>
      </c>
      <c r="H53" s="74">
        <v>74735</v>
      </c>
      <c r="I53" s="74">
        <v>75671</v>
      </c>
      <c r="J53" s="74"/>
      <c r="K53" s="74">
        <v>8819</v>
      </c>
      <c r="L53" s="74">
        <v>0</v>
      </c>
      <c r="M53" s="74">
        <v>22338</v>
      </c>
      <c r="N53" s="74">
        <v>0</v>
      </c>
      <c r="O53" s="74">
        <v>31157</v>
      </c>
      <c r="P53" s="74"/>
      <c r="Q53" s="74">
        <v>-18930</v>
      </c>
      <c r="R53" s="74"/>
      <c r="S53" s="74">
        <v>16782</v>
      </c>
      <c r="T53" s="74"/>
      <c r="U53" s="74">
        <v>-2148</v>
      </c>
    </row>
    <row r="54" spans="1:21" ht="14.5" x14ac:dyDescent="0.25">
      <c r="A54" s="68">
        <v>143</v>
      </c>
      <c r="B54" s="69" t="s">
        <v>66</v>
      </c>
      <c r="C54" s="73">
        <v>2.4285911101428826E-4</v>
      </c>
      <c r="D54" s="61">
        <v>85466</v>
      </c>
      <c r="E54" s="74">
        <v>2192</v>
      </c>
      <c r="F54" s="74">
        <v>0</v>
      </c>
      <c r="G54" s="74">
        <v>0</v>
      </c>
      <c r="H54" s="74">
        <v>4228</v>
      </c>
      <c r="I54" s="74">
        <v>6420</v>
      </c>
      <c r="J54" s="74"/>
      <c r="K54" s="74">
        <v>20660</v>
      </c>
      <c r="L54" s="74">
        <v>0</v>
      </c>
      <c r="M54" s="74">
        <v>52330</v>
      </c>
      <c r="N54" s="74">
        <v>35949</v>
      </c>
      <c r="O54" s="74">
        <v>108939</v>
      </c>
      <c r="P54" s="74"/>
      <c r="Q54" s="74">
        <v>-44348</v>
      </c>
      <c r="R54" s="74"/>
      <c r="S54" s="74">
        <v>-8320</v>
      </c>
      <c r="T54" s="74"/>
      <c r="U54" s="74">
        <v>-52668</v>
      </c>
    </row>
    <row r="55" spans="1:21" ht="14.5" x14ac:dyDescent="0.25">
      <c r="A55" s="68">
        <v>146</v>
      </c>
      <c r="B55" s="69" t="s">
        <v>67</v>
      </c>
      <c r="C55" s="73">
        <v>5.4628916300340541E-4</v>
      </c>
      <c r="D55" s="61">
        <v>192249</v>
      </c>
      <c r="E55" s="74">
        <v>4931</v>
      </c>
      <c r="F55" s="74">
        <v>0</v>
      </c>
      <c r="G55" s="74">
        <v>0</v>
      </c>
      <c r="H55" s="74">
        <v>7627</v>
      </c>
      <c r="I55" s="74">
        <v>12558</v>
      </c>
      <c r="J55" s="74"/>
      <c r="K55" s="74">
        <v>46473</v>
      </c>
      <c r="L55" s="74">
        <v>0</v>
      </c>
      <c r="M55" s="74">
        <v>117711</v>
      </c>
      <c r="N55" s="74">
        <v>92457</v>
      </c>
      <c r="O55" s="74">
        <v>256641</v>
      </c>
      <c r="P55" s="74"/>
      <c r="Q55" s="74">
        <v>-99756</v>
      </c>
      <c r="R55" s="74"/>
      <c r="S55" s="74">
        <v>-20451</v>
      </c>
      <c r="T55" s="74"/>
      <c r="U55" s="74">
        <v>-120207</v>
      </c>
    </row>
    <row r="56" spans="1:21" ht="14.5" x14ac:dyDescent="0.25">
      <c r="A56" s="68">
        <v>147</v>
      </c>
      <c r="B56" s="69" t="s">
        <v>68</v>
      </c>
      <c r="C56" s="73">
        <v>4.3573984731416592E-4</v>
      </c>
      <c r="D56" s="61">
        <v>153344</v>
      </c>
      <c r="E56" s="74">
        <v>3934</v>
      </c>
      <c r="F56" s="74">
        <v>0</v>
      </c>
      <c r="G56" s="74">
        <v>0</v>
      </c>
      <c r="H56" s="74">
        <v>38425</v>
      </c>
      <c r="I56" s="74">
        <v>42359</v>
      </c>
      <c r="J56" s="74"/>
      <c r="K56" s="74">
        <v>37069</v>
      </c>
      <c r="L56" s="74">
        <v>0</v>
      </c>
      <c r="M56" s="74">
        <v>93891</v>
      </c>
      <c r="N56" s="74">
        <v>22545</v>
      </c>
      <c r="O56" s="74">
        <v>153505</v>
      </c>
      <c r="P56" s="74"/>
      <c r="Q56" s="74">
        <v>-79569</v>
      </c>
      <c r="R56" s="74"/>
      <c r="S56" s="74">
        <v>15503</v>
      </c>
      <c r="T56" s="74"/>
      <c r="U56" s="74">
        <v>-64066</v>
      </c>
    </row>
    <row r="57" spans="1:21" ht="14.5" x14ac:dyDescent="0.25">
      <c r="A57" s="68">
        <v>148</v>
      </c>
      <c r="B57" s="69" t="s">
        <v>69</v>
      </c>
      <c r="C57" s="73">
        <v>9.5184458047008677E-5</v>
      </c>
      <c r="D57" s="61">
        <v>33498</v>
      </c>
      <c r="E57" s="74">
        <v>859</v>
      </c>
      <c r="F57" s="74">
        <v>0</v>
      </c>
      <c r="G57" s="74">
        <v>0</v>
      </c>
      <c r="H57" s="74">
        <v>27438</v>
      </c>
      <c r="I57" s="74">
        <v>28297</v>
      </c>
      <c r="J57" s="74"/>
      <c r="K57" s="74">
        <v>8097</v>
      </c>
      <c r="L57" s="74">
        <v>0</v>
      </c>
      <c r="M57" s="74">
        <v>20510</v>
      </c>
      <c r="N57" s="74">
        <v>7170</v>
      </c>
      <c r="O57" s="74">
        <v>35777</v>
      </c>
      <c r="P57" s="74"/>
      <c r="Q57" s="74">
        <v>-17381</v>
      </c>
      <c r="R57" s="74"/>
      <c r="S57" s="74">
        <v>6518</v>
      </c>
      <c r="T57" s="74"/>
      <c r="U57" s="74">
        <v>-10863</v>
      </c>
    </row>
    <row r="58" spans="1:21" ht="14.5" x14ac:dyDescent="0.25">
      <c r="A58" s="68">
        <v>149</v>
      </c>
      <c r="B58" s="69" t="s">
        <v>70</v>
      </c>
      <c r="C58" s="73">
        <v>0</v>
      </c>
      <c r="D58" s="61">
        <v>0</v>
      </c>
      <c r="E58" s="74">
        <v>0</v>
      </c>
      <c r="F58" s="74">
        <v>0</v>
      </c>
      <c r="G58" s="74">
        <v>0</v>
      </c>
      <c r="H58" s="74">
        <v>0</v>
      </c>
      <c r="I58" s="74">
        <v>0</v>
      </c>
      <c r="J58" s="74"/>
      <c r="K58" s="74">
        <v>0</v>
      </c>
      <c r="L58" s="74">
        <v>0</v>
      </c>
      <c r="M58" s="74">
        <v>0</v>
      </c>
      <c r="N58" s="74">
        <v>0</v>
      </c>
      <c r="O58" s="74">
        <v>0</v>
      </c>
      <c r="P58" s="74"/>
      <c r="Q58" s="74">
        <v>0</v>
      </c>
      <c r="R58" s="74"/>
      <c r="S58" s="74">
        <v>0</v>
      </c>
      <c r="T58" s="74"/>
      <c r="U58" s="74">
        <v>0</v>
      </c>
    </row>
    <row r="59" spans="1:21" ht="14.5" x14ac:dyDescent="0.25">
      <c r="A59" s="68">
        <v>150</v>
      </c>
      <c r="B59" s="69" t="s">
        <v>71</v>
      </c>
      <c r="C59" s="73">
        <v>0</v>
      </c>
      <c r="D59" s="61">
        <v>0</v>
      </c>
      <c r="E59" s="74">
        <v>0</v>
      </c>
      <c r="F59" s="74">
        <v>0</v>
      </c>
      <c r="G59" s="74">
        <v>0</v>
      </c>
      <c r="H59" s="74">
        <v>0</v>
      </c>
      <c r="I59" s="74">
        <v>0</v>
      </c>
      <c r="J59" s="74"/>
      <c r="K59" s="74">
        <v>0</v>
      </c>
      <c r="L59" s="74">
        <v>0</v>
      </c>
      <c r="M59" s="74">
        <v>0</v>
      </c>
      <c r="N59" s="74">
        <v>0</v>
      </c>
      <c r="O59" s="74">
        <v>0</v>
      </c>
      <c r="P59" s="74"/>
      <c r="Q59" s="74">
        <v>0</v>
      </c>
      <c r="R59" s="74"/>
      <c r="S59" s="74">
        <v>0</v>
      </c>
      <c r="T59" s="74"/>
      <c r="U59" s="74">
        <v>0</v>
      </c>
    </row>
    <row r="60" spans="1:21" ht="14.5" x14ac:dyDescent="0.25">
      <c r="A60" s="68">
        <v>151</v>
      </c>
      <c r="B60" s="69" t="s">
        <v>72</v>
      </c>
      <c r="C60" s="73">
        <v>1.6155170806270804E-3</v>
      </c>
      <c r="D60" s="61">
        <v>568530</v>
      </c>
      <c r="E60" s="74">
        <v>14584</v>
      </c>
      <c r="F60" s="74">
        <v>0</v>
      </c>
      <c r="G60" s="74">
        <v>0</v>
      </c>
      <c r="H60" s="74">
        <v>74853</v>
      </c>
      <c r="I60" s="74">
        <v>89437</v>
      </c>
      <c r="J60" s="74"/>
      <c r="K60" s="74">
        <v>137434</v>
      </c>
      <c r="L60" s="74">
        <v>0</v>
      </c>
      <c r="M60" s="74">
        <v>348102</v>
      </c>
      <c r="N60" s="74">
        <v>54504</v>
      </c>
      <c r="O60" s="74">
        <v>540040</v>
      </c>
      <c r="P60" s="74"/>
      <c r="Q60" s="74">
        <v>-295004</v>
      </c>
      <c r="R60" s="74"/>
      <c r="S60" s="74">
        <v>-6422</v>
      </c>
      <c r="T60" s="74"/>
      <c r="U60" s="74">
        <v>-301426</v>
      </c>
    </row>
    <row r="61" spans="1:21" ht="14.5" x14ac:dyDescent="0.25">
      <c r="A61" s="68">
        <v>152</v>
      </c>
      <c r="B61" s="69" t="s">
        <v>73</v>
      </c>
      <c r="C61" s="73">
        <v>1.2047701783798692E-3</v>
      </c>
      <c r="D61" s="61">
        <v>423982</v>
      </c>
      <c r="E61" s="74">
        <v>10876</v>
      </c>
      <c r="F61" s="74">
        <v>0</v>
      </c>
      <c r="G61" s="74">
        <v>0</v>
      </c>
      <c r="H61" s="74">
        <v>78605</v>
      </c>
      <c r="I61" s="74">
        <v>89481</v>
      </c>
      <c r="J61" s="74"/>
      <c r="K61" s="74">
        <v>102491</v>
      </c>
      <c r="L61" s="74">
        <v>0</v>
      </c>
      <c r="M61" s="74">
        <v>259596</v>
      </c>
      <c r="N61" s="74">
        <v>23917</v>
      </c>
      <c r="O61" s="74">
        <v>386004</v>
      </c>
      <c r="P61" s="74"/>
      <c r="Q61" s="74">
        <v>-219998</v>
      </c>
      <c r="R61" s="74"/>
      <c r="S61" s="74">
        <v>31290</v>
      </c>
      <c r="T61" s="74"/>
      <c r="U61" s="74">
        <v>-188708</v>
      </c>
    </row>
    <row r="62" spans="1:21" ht="14.5" x14ac:dyDescent="0.25">
      <c r="A62" s="68">
        <v>154</v>
      </c>
      <c r="B62" s="69" t="s">
        <v>74</v>
      </c>
      <c r="C62" s="73">
        <v>1.9347939791622925E-2</v>
      </c>
      <c r="D62" s="61">
        <v>6808926</v>
      </c>
      <c r="E62" s="74">
        <v>174659</v>
      </c>
      <c r="F62" s="74">
        <v>0</v>
      </c>
      <c r="G62" s="74">
        <v>0</v>
      </c>
      <c r="H62" s="74">
        <v>477108</v>
      </c>
      <c r="I62" s="74">
        <v>651767</v>
      </c>
      <c r="J62" s="74"/>
      <c r="K62" s="74">
        <v>1645952</v>
      </c>
      <c r="L62" s="74">
        <v>0</v>
      </c>
      <c r="M62" s="74">
        <v>4168974</v>
      </c>
      <c r="N62" s="74">
        <v>394582</v>
      </c>
      <c r="O62" s="74">
        <v>6209508</v>
      </c>
      <c r="P62" s="74"/>
      <c r="Q62" s="74">
        <v>-3533049</v>
      </c>
      <c r="R62" s="74"/>
      <c r="S62" s="74">
        <v>38899</v>
      </c>
      <c r="T62" s="74"/>
      <c r="U62" s="74">
        <v>-3494150</v>
      </c>
    </row>
    <row r="63" spans="1:21" ht="14.5" x14ac:dyDescent="0.25">
      <c r="A63" s="68">
        <v>156</v>
      </c>
      <c r="B63" s="69" t="s">
        <v>75</v>
      </c>
      <c r="C63" s="73">
        <v>3.3109357632361378E-2</v>
      </c>
      <c r="D63" s="61">
        <v>11651836</v>
      </c>
      <c r="E63" s="74">
        <v>298886</v>
      </c>
      <c r="F63" s="74">
        <v>0</v>
      </c>
      <c r="G63" s="74">
        <v>0</v>
      </c>
      <c r="H63" s="74">
        <v>808648</v>
      </c>
      <c r="I63" s="74">
        <v>1107534</v>
      </c>
      <c r="J63" s="74"/>
      <c r="K63" s="74">
        <v>2816653</v>
      </c>
      <c r="L63" s="74">
        <v>0</v>
      </c>
      <c r="M63" s="74">
        <v>7134200</v>
      </c>
      <c r="N63" s="74">
        <v>273338</v>
      </c>
      <c r="O63" s="74">
        <v>10224191</v>
      </c>
      <c r="P63" s="74"/>
      <c r="Q63" s="74">
        <v>-6045964</v>
      </c>
      <c r="R63" s="74"/>
      <c r="S63" s="74">
        <v>15979</v>
      </c>
      <c r="T63" s="74"/>
      <c r="U63" s="74">
        <v>-6029985</v>
      </c>
    </row>
    <row r="64" spans="1:21" ht="14.5" x14ac:dyDescent="0.25">
      <c r="A64" s="68">
        <v>157</v>
      </c>
      <c r="B64" s="69" t="s">
        <v>76</v>
      </c>
      <c r="C64" s="73">
        <v>1.6310213910533466E-4</v>
      </c>
      <c r="D64" s="61">
        <v>57401</v>
      </c>
      <c r="E64" s="74">
        <v>1472</v>
      </c>
      <c r="F64" s="74">
        <v>0</v>
      </c>
      <c r="G64" s="74">
        <v>0</v>
      </c>
      <c r="H64" s="74">
        <v>18309</v>
      </c>
      <c r="I64" s="74">
        <v>19781</v>
      </c>
      <c r="J64" s="74"/>
      <c r="K64" s="74">
        <v>13875</v>
      </c>
      <c r="L64" s="74">
        <v>0</v>
      </c>
      <c r="M64" s="74">
        <v>35144</v>
      </c>
      <c r="N64" s="74">
        <v>9949</v>
      </c>
      <c r="O64" s="74">
        <v>58968</v>
      </c>
      <c r="P64" s="74"/>
      <c r="Q64" s="74">
        <v>-29784</v>
      </c>
      <c r="R64" s="74"/>
      <c r="S64" s="74">
        <v>2524</v>
      </c>
      <c r="T64" s="74"/>
      <c r="U64" s="74">
        <v>-27260</v>
      </c>
    </row>
    <row r="65" spans="1:21" ht="14.5" x14ac:dyDescent="0.25">
      <c r="A65" s="68">
        <v>158</v>
      </c>
      <c r="B65" s="69" t="s">
        <v>425</v>
      </c>
      <c r="C65" s="73">
        <v>0</v>
      </c>
      <c r="D65" s="61">
        <v>0</v>
      </c>
      <c r="E65" s="74">
        <v>0</v>
      </c>
      <c r="F65" s="74">
        <v>0</v>
      </c>
      <c r="G65" s="74">
        <v>0</v>
      </c>
      <c r="H65" s="74">
        <v>0</v>
      </c>
      <c r="I65" s="74">
        <v>0</v>
      </c>
      <c r="J65" s="74"/>
      <c r="K65" s="74">
        <v>0</v>
      </c>
      <c r="L65" s="74">
        <v>0</v>
      </c>
      <c r="M65" s="74">
        <v>0</v>
      </c>
      <c r="N65" s="74">
        <v>0</v>
      </c>
      <c r="O65" s="74">
        <v>0</v>
      </c>
      <c r="P65" s="74"/>
      <c r="Q65" s="74">
        <v>0</v>
      </c>
      <c r="R65" s="74"/>
      <c r="S65" s="74">
        <v>0</v>
      </c>
      <c r="T65" s="74"/>
      <c r="U65" s="74">
        <v>0</v>
      </c>
    </row>
    <row r="66" spans="1:21" ht="14.5" x14ac:dyDescent="0.25">
      <c r="A66" s="68">
        <v>160</v>
      </c>
      <c r="B66" s="69" t="s">
        <v>77</v>
      </c>
      <c r="C66" s="73">
        <v>8.950447099904924E-5</v>
      </c>
      <c r="D66" s="61">
        <v>31499</v>
      </c>
      <c r="E66" s="74">
        <v>808</v>
      </c>
      <c r="F66" s="74">
        <v>0</v>
      </c>
      <c r="G66" s="74">
        <v>0</v>
      </c>
      <c r="H66" s="74">
        <v>7225</v>
      </c>
      <c r="I66" s="74">
        <v>8033</v>
      </c>
      <c r="J66" s="74"/>
      <c r="K66" s="74">
        <v>7614</v>
      </c>
      <c r="L66" s="74">
        <v>0</v>
      </c>
      <c r="M66" s="74">
        <v>19286</v>
      </c>
      <c r="N66" s="74">
        <v>13701</v>
      </c>
      <c r="O66" s="74">
        <v>40601</v>
      </c>
      <c r="P66" s="74"/>
      <c r="Q66" s="74">
        <v>-16344</v>
      </c>
      <c r="R66" s="74"/>
      <c r="S66" s="74">
        <v>1588</v>
      </c>
      <c r="T66" s="74"/>
      <c r="U66" s="74">
        <v>-14756</v>
      </c>
    </row>
    <row r="67" spans="1:21" ht="14.5" x14ac:dyDescent="0.25">
      <c r="A67" s="68">
        <v>161</v>
      </c>
      <c r="B67" s="69" t="s">
        <v>78</v>
      </c>
      <c r="C67" s="73">
        <v>8.4024118544379373E-3</v>
      </c>
      <c r="D67" s="61">
        <v>2956975</v>
      </c>
      <c r="E67" s="74">
        <v>75851</v>
      </c>
      <c r="F67" s="74">
        <v>0</v>
      </c>
      <c r="G67" s="74">
        <v>0</v>
      </c>
      <c r="H67" s="74">
        <v>87971</v>
      </c>
      <c r="I67" s="74">
        <v>163822</v>
      </c>
      <c r="J67" s="74"/>
      <c r="K67" s="74">
        <v>714803</v>
      </c>
      <c r="L67" s="74">
        <v>0</v>
      </c>
      <c r="M67" s="74">
        <v>1810500</v>
      </c>
      <c r="N67" s="74">
        <v>431166</v>
      </c>
      <c r="O67" s="74">
        <v>2956469</v>
      </c>
      <c r="P67" s="74"/>
      <c r="Q67" s="74">
        <v>-1534330</v>
      </c>
      <c r="R67" s="74"/>
      <c r="S67" s="74">
        <v>-99786</v>
      </c>
      <c r="T67" s="74"/>
      <c r="U67" s="74">
        <v>-1634116</v>
      </c>
    </row>
    <row r="68" spans="1:21" ht="14.5" x14ac:dyDescent="0.25">
      <c r="A68" s="68">
        <v>162</v>
      </c>
      <c r="B68" s="69" t="s">
        <v>79</v>
      </c>
      <c r="C68" s="73">
        <v>1.8628219797982836E-5</v>
      </c>
      <c r="D68" s="61">
        <v>6558</v>
      </c>
      <c r="E68" s="74">
        <v>168</v>
      </c>
      <c r="F68" s="74">
        <v>0</v>
      </c>
      <c r="G68" s="74">
        <v>0</v>
      </c>
      <c r="H68" s="74">
        <v>409</v>
      </c>
      <c r="I68" s="74">
        <v>577</v>
      </c>
      <c r="J68" s="74"/>
      <c r="K68" s="74">
        <v>1585</v>
      </c>
      <c r="L68" s="74">
        <v>0</v>
      </c>
      <c r="M68" s="74">
        <v>4014</v>
      </c>
      <c r="N68" s="74">
        <v>51</v>
      </c>
      <c r="O68" s="74">
        <v>5650</v>
      </c>
      <c r="P68" s="74"/>
      <c r="Q68" s="74">
        <v>-3401</v>
      </c>
      <c r="R68" s="74"/>
      <c r="S68" s="74">
        <v>124</v>
      </c>
      <c r="T68" s="74"/>
      <c r="U68" s="74">
        <v>-3277</v>
      </c>
    </row>
    <row r="69" spans="1:21" ht="14.5" x14ac:dyDescent="0.25">
      <c r="A69" s="68">
        <v>163</v>
      </c>
      <c r="B69" s="69" t="s">
        <v>80</v>
      </c>
      <c r="C69" s="73">
        <v>0</v>
      </c>
      <c r="D69" s="61">
        <v>0</v>
      </c>
      <c r="E69" s="74">
        <v>0</v>
      </c>
      <c r="F69" s="74">
        <v>0</v>
      </c>
      <c r="G69" s="74">
        <v>0</v>
      </c>
      <c r="H69" s="74">
        <v>0</v>
      </c>
      <c r="I69" s="74">
        <v>0</v>
      </c>
      <c r="J69" s="74"/>
      <c r="K69" s="74">
        <v>0</v>
      </c>
      <c r="L69" s="74">
        <v>0</v>
      </c>
      <c r="M69" s="74">
        <v>0</v>
      </c>
      <c r="N69" s="74">
        <v>0</v>
      </c>
      <c r="O69" s="74">
        <v>0</v>
      </c>
      <c r="P69" s="74"/>
      <c r="Q69" s="74">
        <v>0</v>
      </c>
      <c r="R69" s="74"/>
      <c r="S69" s="74">
        <v>0</v>
      </c>
      <c r="T69" s="74"/>
      <c r="U69" s="74">
        <v>0</v>
      </c>
    </row>
    <row r="70" spans="1:21" ht="14.5" x14ac:dyDescent="0.25">
      <c r="A70" s="68">
        <v>164</v>
      </c>
      <c r="B70" s="69" t="s">
        <v>81</v>
      </c>
      <c r="C70" s="73">
        <v>8.0268855481490956E-5</v>
      </c>
      <c r="D70" s="61">
        <v>28248</v>
      </c>
      <c r="E70" s="74">
        <v>725</v>
      </c>
      <c r="F70" s="74">
        <v>0</v>
      </c>
      <c r="G70" s="74">
        <v>0</v>
      </c>
      <c r="H70" s="74">
        <v>49590</v>
      </c>
      <c r="I70" s="74">
        <v>50315</v>
      </c>
      <c r="J70" s="74"/>
      <c r="K70" s="74">
        <v>6829</v>
      </c>
      <c r="L70" s="74">
        <v>0</v>
      </c>
      <c r="M70" s="74">
        <v>17296</v>
      </c>
      <c r="N70" s="74">
        <v>16685</v>
      </c>
      <c r="O70" s="74">
        <v>40810</v>
      </c>
      <c r="P70" s="74"/>
      <c r="Q70" s="74">
        <v>-14658</v>
      </c>
      <c r="R70" s="74"/>
      <c r="S70" s="74">
        <v>19188</v>
      </c>
      <c r="T70" s="74"/>
      <c r="U70" s="74">
        <v>4530</v>
      </c>
    </row>
    <row r="71" spans="1:21" ht="14.5" x14ac:dyDescent="0.25">
      <c r="A71" s="68">
        <v>165</v>
      </c>
      <c r="B71" s="69" t="s">
        <v>82</v>
      </c>
      <c r="C71" s="73">
        <v>1.5277102593881755E-3</v>
      </c>
      <c r="D71" s="61">
        <v>537633</v>
      </c>
      <c r="E71" s="74">
        <v>13791</v>
      </c>
      <c r="F71" s="74">
        <v>0</v>
      </c>
      <c r="G71" s="74">
        <v>0</v>
      </c>
      <c r="H71" s="74">
        <v>396722</v>
      </c>
      <c r="I71" s="74">
        <v>410513</v>
      </c>
      <c r="J71" s="74"/>
      <c r="K71" s="74">
        <v>129964</v>
      </c>
      <c r="L71" s="74">
        <v>0</v>
      </c>
      <c r="M71" s="74">
        <v>329182</v>
      </c>
      <c r="N71" s="74">
        <v>6606</v>
      </c>
      <c r="O71" s="74">
        <v>465752</v>
      </c>
      <c r="P71" s="74"/>
      <c r="Q71" s="74">
        <v>-278968</v>
      </c>
      <c r="R71" s="74"/>
      <c r="S71" s="74">
        <v>100080</v>
      </c>
      <c r="T71" s="74"/>
      <c r="U71" s="74">
        <v>-178888</v>
      </c>
    </row>
    <row r="72" spans="1:21" ht="14.5" x14ac:dyDescent="0.25">
      <c r="A72" s="68">
        <v>166</v>
      </c>
      <c r="B72" s="69" t="s">
        <v>83</v>
      </c>
      <c r="C72" s="73">
        <v>2.5986483524711594E-4</v>
      </c>
      <c r="D72" s="61">
        <v>91451</v>
      </c>
      <c r="E72" s="74">
        <v>2346</v>
      </c>
      <c r="F72" s="74">
        <v>0</v>
      </c>
      <c r="G72" s="74">
        <v>0</v>
      </c>
      <c r="H72" s="74">
        <v>64375</v>
      </c>
      <c r="I72" s="74">
        <v>66721</v>
      </c>
      <c r="J72" s="74"/>
      <c r="K72" s="74">
        <v>22107</v>
      </c>
      <c r="L72" s="74">
        <v>0</v>
      </c>
      <c r="M72" s="74">
        <v>55994</v>
      </c>
      <c r="N72" s="74">
        <v>3946</v>
      </c>
      <c r="O72" s="74">
        <v>82047</v>
      </c>
      <c r="P72" s="74"/>
      <c r="Q72" s="74">
        <v>-47453</v>
      </c>
      <c r="R72" s="74"/>
      <c r="S72" s="74">
        <v>10923</v>
      </c>
      <c r="T72" s="74"/>
      <c r="U72" s="74">
        <v>-36530</v>
      </c>
    </row>
    <row r="73" spans="1:21" ht="14.5" x14ac:dyDescent="0.25">
      <c r="A73" s="68">
        <v>169</v>
      </c>
      <c r="B73" s="69" t="s">
        <v>84</v>
      </c>
      <c r="C73" s="73">
        <v>0</v>
      </c>
      <c r="D73" s="61">
        <v>0</v>
      </c>
      <c r="E73" s="74">
        <v>0</v>
      </c>
      <c r="F73" s="74">
        <v>0</v>
      </c>
      <c r="G73" s="74">
        <v>0</v>
      </c>
      <c r="H73" s="74">
        <v>0</v>
      </c>
      <c r="I73" s="74">
        <v>0</v>
      </c>
      <c r="J73" s="74"/>
      <c r="K73" s="74">
        <v>0</v>
      </c>
      <c r="L73" s="74">
        <v>0</v>
      </c>
      <c r="M73" s="74">
        <v>0</v>
      </c>
      <c r="N73" s="74">
        <v>0</v>
      </c>
      <c r="O73" s="74">
        <v>0</v>
      </c>
      <c r="P73" s="74"/>
      <c r="Q73" s="74">
        <v>0</v>
      </c>
      <c r="R73" s="74"/>
      <c r="S73" s="74">
        <v>0</v>
      </c>
      <c r="T73" s="74"/>
      <c r="U73" s="74">
        <v>0</v>
      </c>
    </row>
    <row r="74" spans="1:21" ht="14.5" x14ac:dyDescent="0.25">
      <c r="A74" s="68">
        <v>170</v>
      </c>
      <c r="B74" s="69" t="s">
        <v>85</v>
      </c>
      <c r="C74" s="73">
        <v>0</v>
      </c>
      <c r="D74" s="61">
        <v>0</v>
      </c>
      <c r="E74" s="74">
        <v>0</v>
      </c>
      <c r="F74" s="74">
        <v>0</v>
      </c>
      <c r="G74" s="74">
        <v>0</v>
      </c>
      <c r="H74" s="74">
        <v>0</v>
      </c>
      <c r="I74" s="74">
        <v>0</v>
      </c>
      <c r="J74" s="74"/>
      <c r="K74" s="74">
        <v>0</v>
      </c>
      <c r="L74" s="74">
        <v>0</v>
      </c>
      <c r="M74" s="74">
        <v>0</v>
      </c>
      <c r="N74" s="74">
        <v>0</v>
      </c>
      <c r="O74" s="74">
        <v>0</v>
      </c>
      <c r="P74" s="74"/>
      <c r="Q74" s="74">
        <v>0</v>
      </c>
      <c r="R74" s="74"/>
      <c r="S74" s="74">
        <v>0</v>
      </c>
      <c r="T74" s="74"/>
      <c r="U74" s="74">
        <v>0</v>
      </c>
    </row>
    <row r="75" spans="1:21" ht="14.5" x14ac:dyDescent="0.25">
      <c r="A75" s="68">
        <v>171</v>
      </c>
      <c r="B75" s="69" t="s">
        <v>86</v>
      </c>
      <c r="C75" s="73">
        <v>7.6279453699346824E-3</v>
      </c>
      <c r="D75" s="61">
        <v>2684422</v>
      </c>
      <c r="E75" s="74">
        <v>68859</v>
      </c>
      <c r="F75" s="74">
        <v>0</v>
      </c>
      <c r="G75" s="74">
        <v>0</v>
      </c>
      <c r="H75" s="74">
        <v>174806</v>
      </c>
      <c r="I75" s="74">
        <v>243665</v>
      </c>
      <c r="J75" s="74"/>
      <c r="K75" s="74">
        <v>648918</v>
      </c>
      <c r="L75" s="74">
        <v>0</v>
      </c>
      <c r="M75" s="74">
        <v>1643623</v>
      </c>
      <c r="N75" s="74">
        <v>39780</v>
      </c>
      <c r="O75" s="74">
        <v>2332321</v>
      </c>
      <c r="P75" s="74"/>
      <c r="Q75" s="74">
        <v>-1392908</v>
      </c>
      <c r="R75" s="74"/>
      <c r="S75" s="74">
        <v>46140</v>
      </c>
      <c r="T75" s="74"/>
      <c r="U75" s="74">
        <v>-1346768</v>
      </c>
    </row>
    <row r="76" spans="1:21" ht="14.5" x14ac:dyDescent="0.25">
      <c r="A76" s="68">
        <v>172</v>
      </c>
      <c r="B76" s="69" t="s">
        <v>87</v>
      </c>
      <c r="C76" s="73">
        <v>4.0811341575012951E-3</v>
      </c>
      <c r="D76" s="61">
        <v>1436230</v>
      </c>
      <c r="E76" s="74">
        <v>36841</v>
      </c>
      <c r="F76" s="74">
        <v>0</v>
      </c>
      <c r="G76" s="74">
        <v>0</v>
      </c>
      <c r="H76" s="74">
        <v>653259</v>
      </c>
      <c r="I76" s="74">
        <v>690100</v>
      </c>
      <c r="J76" s="74"/>
      <c r="K76" s="74">
        <v>347187</v>
      </c>
      <c r="L76" s="74">
        <v>0</v>
      </c>
      <c r="M76" s="74">
        <v>879378</v>
      </c>
      <c r="N76" s="74">
        <v>2548</v>
      </c>
      <c r="O76" s="74">
        <v>1229113</v>
      </c>
      <c r="P76" s="74"/>
      <c r="Q76" s="74">
        <v>-745240</v>
      </c>
      <c r="R76" s="74"/>
      <c r="S76" s="74">
        <v>168288</v>
      </c>
      <c r="T76" s="74"/>
      <c r="U76" s="74">
        <v>-576952</v>
      </c>
    </row>
    <row r="77" spans="1:21" ht="14.5" x14ac:dyDescent="0.25">
      <c r="A77" s="68">
        <v>173</v>
      </c>
      <c r="B77" s="69" t="s">
        <v>88</v>
      </c>
      <c r="C77" s="73">
        <v>0</v>
      </c>
      <c r="D77" s="61">
        <v>0</v>
      </c>
      <c r="E77" s="74">
        <v>0</v>
      </c>
      <c r="F77" s="74">
        <v>0</v>
      </c>
      <c r="G77" s="74">
        <v>0</v>
      </c>
      <c r="H77" s="74">
        <v>0</v>
      </c>
      <c r="I77" s="74">
        <v>0</v>
      </c>
      <c r="J77" s="74"/>
      <c r="K77" s="74">
        <v>0</v>
      </c>
      <c r="L77" s="74">
        <v>0</v>
      </c>
      <c r="M77" s="74">
        <v>0</v>
      </c>
      <c r="N77" s="74">
        <v>0</v>
      </c>
      <c r="O77" s="74">
        <v>0</v>
      </c>
      <c r="P77" s="74"/>
      <c r="Q77" s="74">
        <v>0</v>
      </c>
      <c r="R77" s="74"/>
      <c r="S77" s="74">
        <v>0</v>
      </c>
      <c r="T77" s="74"/>
      <c r="U77" s="74">
        <v>0</v>
      </c>
    </row>
    <row r="78" spans="1:21" ht="14.5" x14ac:dyDescent="0.25">
      <c r="A78" s="68">
        <v>174</v>
      </c>
      <c r="B78" s="69" t="s">
        <v>89</v>
      </c>
      <c r="C78" s="73">
        <v>1.671106133520738E-3</v>
      </c>
      <c r="D78" s="61">
        <v>588095</v>
      </c>
      <c r="E78" s="74">
        <v>15085</v>
      </c>
      <c r="F78" s="74">
        <v>0</v>
      </c>
      <c r="G78" s="74">
        <v>0</v>
      </c>
      <c r="H78" s="74">
        <v>282148</v>
      </c>
      <c r="I78" s="74">
        <v>297233</v>
      </c>
      <c r="J78" s="74"/>
      <c r="K78" s="74">
        <v>142163</v>
      </c>
      <c r="L78" s="74">
        <v>0</v>
      </c>
      <c r="M78" s="74">
        <v>360080</v>
      </c>
      <c r="N78" s="74">
        <v>0</v>
      </c>
      <c r="O78" s="74">
        <v>502243</v>
      </c>
      <c r="P78" s="74"/>
      <c r="Q78" s="74">
        <v>-305154</v>
      </c>
      <c r="R78" s="74"/>
      <c r="S78" s="74">
        <v>115943</v>
      </c>
      <c r="T78" s="74"/>
      <c r="U78" s="74">
        <v>-189211</v>
      </c>
    </row>
    <row r="79" spans="1:21" ht="14.5" x14ac:dyDescent="0.25">
      <c r="A79" s="68">
        <v>175</v>
      </c>
      <c r="B79" s="69" t="s">
        <v>90</v>
      </c>
      <c r="C79" s="73">
        <v>0</v>
      </c>
      <c r="D79" s="61">
        <v>0</v>
      </c>
      <c r="E79" s="74">
        <v>0</v>
      </c>
      <c r="F79" s="74">
        <v>0</v>
      </c>
      <c r="G79" s="74">
        <v>0</v>
      </c>
      <c r="H79" s="74">
        <v>0</v>
      </c>
      <c r="I79" s="74">
        <v>0</v>
      </c>
      <c r="J79" s="74"/>
      <c r="K79" s="74">
        <v>0</v>
      </c>
      <c r="L79" s="74">
        <v>0</v>
      </c>
      <c r="M79" s="74">
        <v>0</v>
      </c>
      <c r="N79" s="74">
        <v>0</v>
      </c>
      <c r="O79" s="74">
        <v>0</v>
      </c>
      <c r="P79" s="74"/>
      <c r="Q79" s="74">
        <v>0</v>
      </c>
      <c r="R79" s="74"/>
      <c r="S79" s="74">
        <v>0</v>
      </c>
      <c r="T79" s="74"/>
      <c r="U79" s="74">
        <v>0</v>
      </c>
    </row>
    <row r="80" spans="1:21" ht="14.5" x14ac:dyDescent="0.25">
      <c r="A80" s="68">
        <v>180</v>
      </c>
      <c r="B80" s="69" t="s">
        <v>91</v>
      </c>
      <c r="C80" s="73">
        <v>2.040661856540995E-4</v>
      </c>
      <c r="D80" s="61">
        <v>71814</v>
      </c>
      <c r="E80" s="74">
        <v>1842</v>
      </c>
      <c r="F80" s="74">
        <v>0</v>
      </c>
      <c r="G80" s="74">
        <v>0</v>
      </c>
      <c r="H80" s="74">
        <v>81600</v>
      </c>
      <c r="I80" s="74">
        <v>83442</v>
      </c>
      <c r="J80" s="74"/>
      <c r="K80" s="74">
        <v>17360</v>
      </c>
      <c r="L80" s="74">
        <v>0</v>
      </c>
      <c r="M80" s="74">
        <v>43971</v>
      </c>
      <c r="N80" s="74">
        <v>239</v>
      </c>
      <c r="O80" s="74">
        <v>61570</v>
      </c>
      <c r="P80" s="74"/>
      <c r="Q80" s="74">
        <v>-37264</v>
      </c>
      <c r="R80" s="74"/>
      <c r="S80" s="74">
        <v>21876</v>
      </c>
      <c r="T80" s="74"/>
      <c r="U80" s="74">
        <v>-15388</v>
      </c>
    </row>
    <row r="81" spans="1:21" ht="14.5" x14ac:dyDescent="0.25">
      <c r="A81" s="68">
        <v>181</v>
      </c>
      <c r="B81" s="69" t="s">
        <v>92</v>
      </c>
      <c r="C81" s="73">
        <v>1.6178744172099075E-3</v>
      </c>
      <c r="D81" s="61">
        <v>569362</v>
      </c>
      <c r="E81" s="74">
        <v>14605</v>
      </c>
      <c r="F81" s="74">
        <v>0</v>
      </c>
      <c r="G81" s="74">
        <v>0</v>
      </c>
      <c r="H81" s="74">
        <v>143638</v>
      </c>
      <c r="I81" s="74">
        <v>158243</v>
      </c>
      <c r="J81" s="74"/>
      <c r="K81" s="74">
        <v>137635</v>
      </c>
      <c r="L81" s="74">
        <v>0</v>
      </c>
      <c r="M81" s="74">
        <v>348610</v>
      </c>
      <c r="N81" s="74">
        <v>52612</v>
      </c>
      <c r="O81" s="74">
        <v>538857</v>
      </c>
      <c r="P81" s="74"/>
      <c r="Q81" s="74">
        <v>-295434</v>
      </c>
      <c r="R81" s="74"/>
      <c r="S81" s="74">
        <v>222</v>
      </c>
      <c r="T81" s="74"/>
      <c r="U81" s="74">
        <v>-295212</v>
      </c>
    </row>
    <row r="82" spans="1:21" ht="14.5" x14ac:dyDescent="0.25">
      <c r="A82" s="68">
        <v>182</v>
      </c>
      <c r="B82" s="69" t="s">
        <v>93</v>
      </c>
      <c r="C82" s="73">
        <v>8.7286278233011591E-3</v>
      </c>
      <c r="D82" s="61">
        <v>3071779</v>
      </c>
      <c r="E82" s="74">
        <v>78795</v>
      </c>
      <c r="F82" s="74">
        <v>0</v>
      </c>
      <c r="G82" s="74">
        <v>0</v>
      </c>
      <c r="H82" s="74">
        <v>2634976</v>
      </c>
      <c r="I82" s="74">
        <v>2713771</v>
      </c>
      <c r="J82" s="74"/>
      <c r="K82" s="74">
        <v>742555</v>
      </c>
      <c r="L82" s="74">
        <v>0</v>
      </c>
      <c r="M82" s="74">
        <v>1880791</v>
      </c>
      <c r="N82" s="74">
        <v>706130</v>
      </c>
      <c r="O82" s="74">
        <v>3329476</v>
      </c>
      <c r="P82" s="74"/>
      <c r="Q82" s="74">
        <v>-1593899</v>
      </c>
      <c r="R82" s="74"/>
      <c r="S82" s="74">
        <v>519346</v>
      </c>
      <c r="T82" s="74"/>
      <c r="U82" s="74">
        <v>-1074553</v>
      </c>
    </row>
    <row r="83" spans="1:21" ht="14.5" x14ac:dyDescent="0.25">
      <c r="A83" s="68">
        <v>183</v>
      </c>
      <c r="B83" s="69" t="s">
        <v>94</v>
      </c>
      <c r="C83" s="73">
        <v>3.7014276078778337E-5</v>
      </c>
      <c r="D83" s="61">
        <v>13027</v>
      </c>
      <c r="E83" s="74">
        <v>334</v>
      </c>
      <c r="F83" s="74">
        <v>0</v>
      </c>
      <c r="G83" s="74">
        <v>0</v>
      </c>
      <c r="H83" s="74">
        <v>572</v>
      </c>
      <c r="I83" s="74">
        <v>906</v>
      </c>
      <c r="J83" s="74"/>
      <c r="K83" s="74">
        <v>3149</v>
      </c>
      <c r="L83" s="74">
        <v>0</v>
      </c>
      <c r="M83" s="74">
        <v>7976</v>
      </c>
      <c r="N83" s="74">
        <v>6966</v>
      </c>
      <c r="O83" s="74">
        <v>18091</v>
      </c>
      <c r="P83" s="74"/>
      <c r="Q83" s="74">
        <v>-6760</v>
      </c>
      <c r="R83" s="74"/>
      <c r="S83" s="74">
        <v>-2668</v>
      </c>
      <c r="T83" s="74"/>
      <c r="U83" s="74">
        <v>-9428</v>
      </c>
    </row>
    <row r="84" spans="1:21" ht="14.5" x14ac:dyDescent="0.25">
      <c r="A84" s="68">
        <v>184</v>
      </c>
      <c r="B84" s="69" t="s">
        <v>95</v>
      </c>
      <c r="C84" s="73">
        <v>0</v>
      </c>
      <c r="D84" s="61">
        <v>0</v>
      </c>
      <c r="E84" s="74">
        <v>0</v>
      </c>
      <c r="F84" s="74">
        <v>0</v>
      </c>
      <c r="G84" s="74">
        <v>0</v>
      </c>
      <c r="H84" s="74">
        <v>124</v>
      </c>
      <c r="I84" s="74">
        <v>124</v>
      </c>
      <c r="J84" s="74"/>
      <c r="K84" s="74">
        <v>0</v>
      </c>
      <c r="L84" s="74">
        <v>0</v>
      </c>
      <c r="M84" s="74">
        <v>0</v>
      </c>
      <c r="N84" s="74">
        <v>11535</v>
      </c>
      <c r="O84" s="74">
        <v>11535</v>
      </c>
      <c r="P84" s="74"/>
      <c r="Q84" s="74">
        <v>0</v>
      </c>
      <c r="R84" s="74"/>
      <c r="S84" s="74">
        <v>-5552</v>
      </c>
      <c r="T84" s="74"/>
      <c r="U84" s="74">
        <v>-5552</v>
      </c>
    </row>
    <row r="85" spans="1:21" ht="14.5" x14ac:dyDescent="0.25">
      <c r="A85" s="68">
        <v>185</v>
      </c>
      <c r="B85" s="69" t="s">
        <v>96</v>
      </c>
      <c r="C85" s="73">
        <v>5.722156901814479E-5</v>
      </c>
      <c r="D85" s="61">
        <v>20137</v>
      </c>
      <c r="E85" s="74">
        <v>517</v>
      </c>
      <c r="F85" s="74">
        <v>0</v>
      </c>
      <c r="G85" s="74">
        <v>0</v>
      </c>
      <c r="H85" s="74">
        <v>36978</v>
      </c>
      <c r="I85" s="74">
        <v>37495</v>
      </c>
      <c r="J85" s="74"/>
      <c r="K85" s="74">
        <v>4868</v>
      </c>
      <c r="L85" s="74">
        <v>0</v>
      </c>
      <c r="M85" s="74">
        <v>12330</v>
      </c>
      <c r="N85" s="74">
        <v>17849</v>
      </c>
      <c r="O85" s="74">
        <v>35047</v>
      </c>
      <c r="P85" s="74"/>
      <c r="Q85" s="74">
        <v>-10449</v>
      </c>
      <c r="R85" s="74"/>
      <c r="S85" s="74">
        <v>1795</v>
      </c>
      <c r="T85" s="74"/>
      <c r="U85" s="74">
        <v>-8654</v>
      </c>
    </row>
    <row r="86" spans="1:21" ht="14.5" x14ac:dyDescent="0.25">
      <c r="A86" s="68">
        <v>186</v>
      </c>
      <c r="B86" s="69" t="s">
        <v>97</v>
      </c>
      <c r="C86" s="73">
        <v>5.9160547248865435E-5</v>
      </c>
      <c r="D86" s="61">
        <v>20820</v>
      </c>
      <c r="E86" s="74">
        <v>534</v>
      </c>
      <c r="F86" s="74">
        <v>0</v>
      </c>
      <c r="G86" s="74">
        <v>0</v>
      </c>
      <c r="H86" s="74">
        <v>16333</v>
      </c>
      <c r="I86" s="74">
        <v>16867</v>
      </c>
      <c r="J86" s="74"/>
      <c r="K86" s="74">
        <v>5033</v>
      </c>
      <c r="L86" s="74">
        <v>0</v>
      </c>
      <c r="M86" s="74">
        <v>12748</v>
      </c>
      <c r="N86" s="74">
        <v>4778</v>
      </c>
      <c r="O86" s="74">
        <v>22559</v>
      </c>
      <c r="P86" s="74"/>
      <c r="Q86" s="74">
        <v>-10803</v>
      </c>
      <c r="R86" s="74"/>
      <c r="S86" s="74">
        <v>2266</v>
      </c>
      <c r="T86" s="74"/>
      <c r="U86" s="74">
        <v>-8537</v>
      </c>
    </row>
    <row r="87" spans="1:21" ht="14.5" x14ac:dyDescent="0.25">
      <c r="A87" s="68">
        <v>187</v>
      </c>
      <c r="B87" s="69" t="s">
        <v>98</v>
      </c>
      <c r="C87" s="73">
        <v>4.1333972197433762E-5</v>
      </c>
      <c r="D87" s="61">
        <v>14547</v>
      </c>
      <c r="E87" s="74">
        <v>373</v>
      </c>
      <c r="F87" s="74">
        <v>0</v>
      </c>
      <c r="G87" s="74">
        <v>0</v>
      </c>
      <c r="H87" s="74">
        <v>8721</v>
      </c>
      <c r="I87" s="74">
        <v>9094</v>
      </c>
      <c r="J87" s="74"/>
      <c r="K87" s="74">
        <v>3516</v>
      </c>
      <c r="L87" s="74">
        <v>0</v>
      </c>
      <c r="M87" s="74">
        <v>8906</v>
      </c>
      <c r="N87" s="74">
        <v>22150</v>
      </c>
      <c r="O87" s="74">
        <v>34572</v>
      </c>
      <c r="P87" s="74"/>
      <c r="Q87" s="74">
        <v>-7548</v>
      </c>
      <c r="R87" s="74"/>
      <c r="S87" s="74">
        <v>-1280</v>
      </c>
      <c r="T87" s="74"/>
      <c r="U87" s="74">
        <v>-8828</v>
      </c>
    </row>
    <row r="88" spans="1:21" ht="14.5" x14ac:dyDescent="0.25">
      <c r="A88" s="68">
        <v>188</v>
      </c>
      <c r="B88" s="69" t="s">
        <v>99</v>
      </c>
      <c r="C88" s="73">
        <v>5.562662999115235E-5</v>
      </c>
      <c r="D88" s="61">
        <v>19577</v>
      </c>
      <c r="E88" s="74">
        <v>502</v>
      </c>
      <c r="F88" s="74">
        <v>0</v>
      </c>
      <c r="G88" s="74">
        <v>0</v>
      </c>
      <c r="H88" s="74">
        <v>18179</v>
      </c>
      <c r="I88" s="74">
        <v>18681</v>
      </c>
      <c r="J88" s="74"/>
      <c r="K88" s="74">
        <v>4732</v>
      </c>
      <c r="L88" s="74">
        <v>0</v>
      </c>
      <c r="M88" s="74">
        <v>11986</v>
      </c>
      <c r="N88" s="74">
        <v>4793</v>
      </c>
      <c r="O88" s="74">
        <v>21511</v>
      </c>
      <c r="P88" s="74"/>
      <c r="Q88" s="74">
        <v>-10158</v>
      </c>
      <c r="R88" s="74"/>
      <c r="S88" s="74">
        <v>-647</v>
      </c>
      <c r="T88" s="74"/>
      <c r="U88" s="74">
        <v>-10805</v>
      </c>
    </row>
    <row r="89" spans="1:21" ht="14.5" x14ac:dyDescent="0.25">
      <c r="A89" s="68">
        <v>190</v>
      </c>
      <c r="B89" s="69" t="s">
        <v>100</v>
      </c>
      <c r="C89" s="73">
        <v>5.5882154254115535E-5</v>
      </c>
      <c r="D89" s="61">
        <v>19667</v>
      </c>
      <c r="E89" s="74">
        <v>504</v>
      </c>
      <c r="F89" s="74">
        <v>0</v>
      </c>
      <c r="G89" s="74">
        <v>0</v>
      </c>
      <c r="H89" s="74">
        <v>17467</v>
      </c>
      <c r="I89" s="74">
        <v>17971</v>
      </c>
      <c r="J89" s="74"/>
      <c r="K89" s="74">
        <v>4754</v>
      </c>
      <c r="L89" s="74">
        <v>0</v>
      </c>
      <c r="M89" s="74">
        <v>12041</v>
      </c>
      <c r="N89" s="74">
        <v>95</v>
      </c>
      <c r="O89" s="74">
        <v>16890</v>
      </c>
      <c r="P89" s="74"/>
      <c r="Q89" s="74">
        <v>-10205</v>
      </c>
      <c r="R89" s="74"/>
      <c r="S89" s="74">
        <v>4145</v>
      </c>
      <c r="T89" s="74"/>
      <c r="U89" s="74">
        <v>-6060</v>
      </c>
    </row>
    <row r="90" spans="1:21" ht="14.5" x14ac:dyDescent="0.25">
      <c r="A90" s="68">
        <v>191</v>
      </c>
      <c r="B90" s="69" t="s">
        <v>101</v>
      </c>
      <c r="C90" s="73">
        <v>2.9128004029453985E-3</v>
      </c>
      <c r="D90" s="61">
        <v>1025074</v>
      </c>
      <c r="E90" s="74">
        <v>26295</v>
      </c>
      <c r="F90" s="74">
        <v>0</v>
      </c>
      <c r="G90" s="74">
        <v>0</v>
      </c>
      <c r="H90" s="74">
        <v>25875</v>
      </c>
      <c r="I90" s="74">
        <v>52170</v>
      </c>
      <c r="J90" s="74"/>
      <c r="K90" s="74">
        <v>247795</v>
      </c>
      <c r="L90" s="74">
        <v>0</v>
      </c>
      <c r="M90" s="74">
        <v>627632</v>
      </c>
      <c r="N90" s="74">
        <v>218718</v>
      </c>
      <c r="O90" s="74">
        <v>1094145</v>
      </c>
      <c r="P90" s="74"/>
      <c r="Q90" s="74">
        <v>-531895</v>
      </c>
      <c r="R90" s="74"/>
      <c r="S90" s="74">
        <v>-57635</v>
      </c>
      <c r="T90" s="74"/>
      <c r="U90" s="74">
        <v>-589530</v>
      </c>
    </row>
    <row r="91" spans="1:21" ht="14.5" x14ac:dyDescent="0.25">
      <c r="A91" s="68">
        <v>192</v>
      </c>
      <c r="B91" s="69" t="s">
        <v>102</v>
      </c>
      <c r="C91" s="73">
        <v>8.0767378308252462E-5</v>
      </c>
      <c r="D91" s="61">
        <v>28425</v>
      </c>
      <c r="E91" s="74">
        <v>729</v>
      </c>
      <c r="F91" s="74">
        <v>0</v>
      </c>
      <c r="G91" s="74">
        <v>0</v>
      </c>
      <c r="H91" s="74">
        <v>39247</v>
      </c>
      <c r="I91" s="74">
        <v>39976</v>
      </c>
      <c r="J91" s="74"/>
      <c r="K91" s="74">
        <v>6871</v>
      </c>
      <c r="L91" s="74">
        <v>0</v>
      </c>
      <c r="M91" s="74">
        <v>17403</v>
      </c>
      <c r="N91" s="74">
        <v>28256</v>
      </c>
      <c r="O91" s="74">
        <v>52530</v>
      </c>
      <c r="P91" s="74"/>
      <c r="Q91" s="74">
        <v>-14749</v>
      </c>
      <c r="R91" s="74"/>
      <c r="S91" s="74">
        <v>3840</v>
      </c>
      <c r="T91" s="74"/>
      <c r="U91" s="74">
        <v>-10909</v>
      </c>
    </row>
    <row r="92" spans="1:21" ht="14.5" x14ac:dyDescent="0.25">
      <c r="A92" s="68">
        <v>193</v>
      </c>
      <c r="B92" s="69" t="s">
        <v>103</v>
      </c>
      <c r="C92" s="73">
        <v>2.9877132694639946E-5</v>
      </c>
      <c r="D92" s="61">
        <v>10515</v>
      </c>
      <c r="E92" s="74">
        <v>270</v>
      </c>
      <c r="F92" s="74">
        <v>0</v>
      </c>
      <c r="G92" s="74">
        <v>0</v>
      </c>
      <c r="H92" s="74">
        <v>9292</v>
      </c>
      <c r="I92" s="74">
        <v>9562</v>
      </c>
      <c r="J92" s="74"/>
      <c r="K92" s="74">
        <v>2542</v>
      </c>
      <c r="L92" s="74">
        <v>0</v>
      </c>
      <c r="M92" s="74">
        <v>6438</v>
      </c>
      <c r="N92" s="74">
        <v>4189</v>
      </c>
      <c r="O92" s="74">
        <v>13169</v>
      </c>
      <c r="P92" s="74"/>
      <c r="Q92" s="74">
        <v>-5456</v>
      </c>
      <c r="R92" s="74"/>
      <c r="S92" s="74">
        <v>3615</v>
      </c>
      <c r="T92" s="74"/>
      <c r="U92" s="74">
        <v>-1841</v>
      </c>
    </row>
    <row r="93" spans="1:21" ht="14.5" x14ac:dyDescent="0.25">
      <c r="A93" s="68">
        <v>194</v>
      </c>
      <c r="B93" s="69" t="s">
        <v>104</v>
      </c>
      <c r="C93" s="73">
        <v>6.388053966143151E-3</v>
      </c>
      <c r="D93" s="61">
        <v>2248083</v>
      </c>
      <c r="E93" s="74">
        <v>57667</v>
      </c>
      <c r="F93" s="74">
        <v>0</v>
      </c>
      <c r="G93" s="74">
        <v>0</v>
      </c>
      <c r="H93" s="74">
        <v>146547</v>
      </c>
      <c r="I93" s="74">
        <v>204214</v>
      </c>
      <c r="J93" s="74"/>
      <c r="K93" s="74">
        <v>543439</v>
      </c>
      <c r="L93" s="74">
        <v>0</v>
      </c>
      <c r="M93" s="74">
        <v>1376458</v>
      </c>
      <c r="N93" s="74">
        <v>265077</v>
      </c>
      <c r="O93" s="74">
        <v>2184974</v>
      </c>
      <c r="P93" s="74"/>
      <c r="Q93" s="74">
        <v>-1166495</v>
      </c>
      <c r="R93" s="74"/>
      <c r="S93" s="74">
        <v>-11092</v>
      </c>
      <c r="T93" s="74"/>
      <c r="U93" s="74">
        <v>-1177587</v>
      </c>
    </row>
    <row r="94" spans="1:21" ht="14.5" x14ac:dyDescent="0.25">
      <c r="A94" s="68">
        <v>195</v>
      </c>
      <c r="B94" s="69" t="s">
        <v>426</v>
      </c>
      <c r="C94" s="73">
        <v>3.4003097999545503E-5</v>
      </c>
      <c r="D94" s="61">
        <v>11965</v>
      </c>
      <c r="E94" s="74">
        <v>307</v>
      </c>
      <c r="F94" s="74">
        <v>0</v>
      </c>
      <c r="G94" s="74">
        <v>0</v>
      </c>
      <c r="H94" s="74">
        <v>31434</v>
      </c>
      <c r="I94" s="74">
        <v>31741</v>
      </c>
      <c r="J94" s="74"/>
      <c r="K94" s="74">
        <v>2893</v>
      </c>
      <c r="L94" s="74">
        <v>0</v>
      </c>
      <c r="M94" s="74">
        <v>7327</v>
      </c>
      <c r="N94" s="74">
        <v>6472</v>
      </c>
      <c r="O94" s="74">
        <v>16692</v>
      </c>
      <c r="P94" s="74"/>
      <c r="Q94" s="74">
        <v>-6210</v>
      </c>
      <c r="R94" s="74"/>
      <c r="S94" s="74">
        <v>6795</v>
      </c>
      <c r="T94" s="74"/>
      <c r="U94" s="74">
        <v>585</v>
      </c>
    </row>
    <row r="95" spans="1:21" ht="14.5" x14ac:dyDescent="0.25">
      <c r="A95" s="68">
        <v>197</v>
      </c>
      <c r="B95" s="69" t="s">
        <v>105</v>
      </c>
      <c r="C95" s="73">
        <v>0</v>
      </c>
      <c r="D95" s="61">
        <v>0</v>
      </c>
      <c r="E95" s="74">
        <v>0</v>
      </c>
      <c r="F95" s="74">
        <v>0</v>
      </c>
      <c r="G95" s="74">
        <v>0</v>
      </c>
      <c r="H95" s="74">
        <v>0</v>
      </c>
      <c r="I95" s="74">
        <v>0</v>
      </c>
      <c r="J95" s="74"/>
      <c r="K95" s="74">
        <v>0</v>
      </c>
      <c r="L95" s="74">
        <v>0</v>
      </c>
      <c r="M95" s="74">
        <v>0</v>
      </c>
      <c r="N95" s="74">
        <v>0</v>
      </c>
      <c r="O95" s="74">
        <v>0</v>
      </c>
      <c r="P95" s="74"/>
      <c r="Q95" s="74">
        <v>0</v>
      </c>
      <c r="R95" s="74"/>
      <c r="S95" s="74">
        <v>0</v>
      </c>
      <c r="T95" s="74"/>
      <c r="U95" s="74">
        <v>0</v>
      </c>
    </row>
    <row r="96" spans="1:21" ht="14.5" x14ac:dyDescent="0.25">
      <c r="A96" s="68">
        <v>199</v>
      </c>
      <c r="B96" s="69" t="s">
        <v>106</v>
      </c>
      <c r="C96" s="73">
        <v>5.1474602881517771E-3</v>
      </c>
      <c r="D96" s="61">
        <v>1811491</v>
      </c>
      <c r="E96" s="74">
        <v>46467</v>
      </c>
      <c r="F96" s="74">
        <v>0</v>
      </c>
      <c r="G96" s="74">
        <v>0</v>
      </c>
      <c r="H96" s="74">
        <v>257229</v>
      </c>
      <c r="I96" s="74">
        <v>303696</v>
      </c>
      <c r="J96" s="74"/>
      <c r="K96" s="74">
        <v>437901</v>
      </c>
      <c r="L96" s="74">
        <v>0</v>
      </c>
      <c r="M96" s="74">
        <v>1109143</v>
      </c>
      <c r="N96" s="74">
        <v>17792</v>
      </c>
      <c r="O96" s="74">
        <v>1564836</v>
      </c>
      <c r="P96" s="74"/>
      <c r="Q96" s="74">
        <v>-939957</v>
      </c>
      <c r="R96" s="74"/>
      <c r="S96" s="74">
        <v>110738</v>
      </c>
      <c r="T96" s="74"/>
      <c r="U96" s="74">
        <v>-829219</v>
      </c>
    </row>
    <row r="97" spans="1:21" ht="14.5" x14ac:dyDescent="0.25">
      <c r="A97" s="68">
        <v>200</v>
      </c>
      <c r="B97" s="69" t="s">
        <v>107</v>
      </c>
      <c r="C97" s="73">
        <v>1.5593075881014564E-4</v>
      </c>
      <c r="D97" s="61">
        <v>54878</v>
      </c>
      <c r="E97" s="74">
        <v>1408</v>
      </c>
      <c r="F97" s="74">
        <v>0</v>
      </c>
      <c r="G97" s="74">
        <v>0</v>
      </c>
      <c r="H97" s="74">
        <v>8060</v>
      </c>
      <c r="I97" s="74">
        <v>9468</v>
      </c>
      <c r="J97" s="74"/>
      <c r="K97" s="74">
        <v>13265</v>
      </c>
      <c r="L97" s="74">
        <v>0</v>
      </c>
      <c r="M97" s="74">
        <v>33599</v>
      </c>
      <c r="N97" s="74">
        <v>1266</v>
      </c>
      <c r="O97" s="74">
        <v>48130</v>
      </c>
      <c r="P97" s="74"/>
      <c r="Q97" s="74">
        <v>-28473</v>
      </c>
      <c r="R97" s="74"/>
      <c r="S97" s="74">
        <v>4846</v>
      </c>
      <c r="T97" s="74"/>
      <c r="U97" s="74">
        <v>-23627</v>
      </c>
    </row>
    <row r="98" spans="1:21" ht="14.5" x14ac:dyDescent="0.25">
      <c r="A98" s="68">
        <v>201</v>
      </c>
      <c r="B98" s="69" t="s">
        <v>108</v>
      </c>
      <c r="C98" s="73">
        <v>5.6168834106134794E-3</v>
      </c>
      <c r="D98" s="61">
        <v>1976693</v>
      </c>
      <c r="E98" s="74">
        <v>50705</v>
      </c>
      <c r="F98" s="74">
        <v>0</v>
      </c>
      <c r="G98" s="74">
        <v>0</v>
      </c>
      <c r="H98" s="74">
        <v>1793212</v>
      </c>
      <c r="I98" s="74">
        <v>1843917</v>
      </c>
      <c r="J98" s="74"/>
      <c r="K98" s="74">
        <v>477835</v>
      </c>
      <c r="L98" s="74">
        <v>0</v>
      </c>
      <c r="M98" s="74">
        <v>1210291</v>
      </c>
      <c r="N98" s="74">
        <v>0</v>
      </c>
      <c r="O98" s="74">
        <v>1688126</v>
      </c>
      <c r="P98" s="74"/>
      <c r="Q98" s="74">
        <v>-1025677</v>
      </c>
      <c r="R98" s="74"/>
      <c r="S98" s="74">
        <v>533756</v>
      </c>
      <c r="T98" s="74"/>
      <c r="U98" s="74">
        <v>-491921</v>
      </c>
    </row>
    <row r="99" spans="1:21" ht="14.5" x14ac:dyDescent="0.25">
      <c r="A99" s="68">
        <v>202</v>
      </c>
      <c r="B99" s="69" t="s">
        <v>109</v>
      </c>
      <c r="C99" s="73">
        <v>1.230926343375934E-3</v>
      </c>
      <c r="D99" s="61">
        <v>433189</v>
      </c>
      <c r="E99" s="74">
        <v>11112</v>
      </c>
      <c r="F99" s="74">
        <v>0</v>
      </c>
      <c r="G99" s="74">
        <v>0</v>
      </c>
      <c r="H99" s="74">
        <v>102463</v>
      </c>
      <c r="I99" s="74">
        <v>113575</v>
      </c>
      <c r="J99" s="74"/>
      <c r="K99" s="74">
        <v>104716</v>
      </c>
      <c r="L99" s="74">
        <v>0</v>
      </c>
      <c r="M99" s="74">
        <v>265232</v>
      </c>
      <c r="N99" s="74">
        <v>16318</v>
      </c>
      <c r="O99" s="74">
        <v>386266</v>
      </c>
      <c r="P99" s="74"/>
      <c r="Q99" s="74">
        <v>-224774</v>
      </c>
      <c r="R99" s="74"/>
      <c r="S99" s="74">
        <v>2085</v>
      </c>
      <c r="T99" s="74"/>
      <c r="U99" s="74">
        <v>-222689</v>
      </c>
    </row>
    <row r="100" spans="1:21" ht="14.5" x14ac:dyDescent="0.25">
      <c r="A100" s="68">
        <v>203</v>
      </c>
      <c r="B100" s="69" t="s">
        <v>110</v>
      </c>
      <c r="C100" s="73">
        <v>1.8983765944010501E-3</v>
      </c>
      <c r="D100" s="61">
        <v>668078</v>
      </c>
      <c r="E100" s="74">
        <v>17137</v>
      </c>
      <c r="F100" s="74">
        <v>0</v>
      </c>
      <c r="G100" s="74">
        <v>0</v>
      </c>
      <c r="H100" s="74">
        <v>0</v>
      </c>
      <c r="I100" s="74">
        <v>17137</v>
      </c>
      <c r="J100" s="74"/>
      <c r="K100" s="74">
        <v>161497</v>
      </c>
      <c r="L100" s="74">
        <v>0</v>
      </c>
      <c r="M100" s="74">
        <v>409050</v>
      </c>
      <c r="N100" s="74">
        <v>607880</v>
      </c>
      <c r="O100" s="74">
        <v>1178427</v>
      </c>
      <c r="P100" s="74"/>
      <c r="Q100" s="74">
        <v>-346655</v>
      </c>
      <c r="R100" s="74"/>
      <c r="S100" s="74">
        <v>-226951</v>
      </c>
      <c r="T100" s="74"/>
      <c r="U100" s="74">
        <v>-573606</v>
      </c>
    </row>
    <row r="101" spans="1:21" ht="14.5" x14ac:dyDescent="0.25">
      <c r="A101" s="68">
        <v>204</v>
      </c>
      <c r="B101" s="69" t="s">
        <v>111</v>
      </c>
      <c r="C101" s="73">
        <v>2.2795033913004845E-2</v>
      </c>
      <c r="D101" s="61">
        <v>8022021</v>
      </c>
      <c r="E101" s="74">
        <v>205776</v>
      </c>
      <c r="F101" s="74">
        <v>0</v>
      </c>
      <c r="G101" s="74">
        <v>0</v>
      </c>
      <c r="H101" s="74">
        <v>470811</v>
      </c>
      <c r="I101" s="74">
        <v>676587</v>
      </c>
      <c r="J101" s="74"/>
      <c r="K101" s="74">
        <v>1939201</v>
      </c>
      <c r="L101" s="74">
        <v>0</v>
      </c>
      <c r="M101" s="74">
        <v>4911733</v>
      </c>
      <c r="N101" s="74">
        <v>395112</v>
      </c>
      <c r="O101" s="74">
        <v>7246046</v>
      </c>
      <c r="P101" s="74"/>
      <c r="Q101" s="74">
        <v>-4162508</v>
      </c>
      <c r="R101" s="74"/>
      <c r="S101" s="74">
        <v>277039</v>
      </c>
      <c r="T101" s="74"/>
      <c r="U101" s="74">
        <v>-3885469</v>
      </c>
    </row>
    <row r="102" spans="1:21" ht="14.5" x14ac:dyDescent="0.25">
      <c r="A102" s="68">
        <v>206</v>
      </c>
      <c r="B102" s="69" t="s">
        <v>112</v>
      </c>
      <c r="C102" s="73">
        <v>2.1154628268137184E-3</v>
      </c>
      <c r="D102" s="61">
        <v>744472</v>
      </c>
      <c r="E102" s="74">
        <v>19097</v>
      </c>
      <c r="F102" s="74">
        <v>0</v>
      </c>
      <c r="G102" s="74">
        <v>0</v>
      </c>
      <c r="H102" s="74">
        <v>0</v>
      </c>
      <c r="I102" s="74">
        <v>19097</v>
      </c>
      <c r="J102" s="74"/>
      <c r="K102" s="74">
        <v>179965</v>
      </c>
      <c r="L102" s="74">
        <v>0</v>
      </c>
      <c r="M102" s="74">
        <v>455827</v>
      </c>
      <c r="N102" s="74">
        <v>1371435</v>
      </c>
      <c r="O102" s="74">
        <v>2007227</v>
      </c>
      <c r="P102" s="74"/>
      <c r="Q102" s="74">
        <v>-386296</v>
      </c>
      <c r="R102" s="74"/>
      <c r="S102" s="74">
        <v>-619070</v>
      </c>
      <c r="T102" s="74"/>
      <c r="U102" s="74">
        <v>-1005366</v>
      </c>
    </row>
    <row r="103" spans="1:21" ht="14.5" x14ac:dyDescent="0.25">
      <c r="A103" s="68">
        <v>207</v>
      </c>
      <c r="B103" s="69" t="s">
        <v>113</v>
      </c>
      <c r="C103" s="73">
        <v>0</v>
      </c>
      <c r="D103" s="61">
        <v>0</v>
      </c>
      <c r="E103" s="74">
        <v>0</v>
      </c>
      <c r="F103" s="74">
        <v>0</v>
      </c>
      <c r="G103" s="74">
        <v>0</v>
      </c>
      <c r="H103" s="74">
        <v>0</v>
      </c>
      <c r="I103" s="74">
        <v>0</v>
      </c>
      <c r="J103" s="74"/>
      <c r="K103" s="74">
        <v>0</v>
      </c>
      <c r="L103" s="74">
        <v>0</v>
      </c>
      <c r="M103" s="74">
        <v>0</v>
      </c>
      <c r="N103" s="74">
        <v>0</v>
      </c>
      <c r="O103" s="74">
        <v>0</v>
      </c>
      <c r="P103" s="74"/>
      <c r="Q103" s="74">
        <v>0</v>
      </c>
      <c r="R103" s="74"/>
      <c r="S103" s="74">
        <v>0</v>
      </c>
      <c r="T103" s="74"/>
      <c r="U103" s="74">
        <v>0</v>
      </c>
    </row>
    <row r="104" spans="1:21" ht="14.5" x14ac:dyDescent="0.25">
      <c r="A104" s="68">
        <v>208</v>
      </c>
      <c r="B104" s="69" t="s">
        <v>114</v>
      </c>
      <c r="C104" s="73">
        <v>8.3395609857011194E-2</v>
      </c>
      <c r="D104" s="61">
        <v>29348567</v>
      </c>
      <c r="E104" s="74">
        <v>752832</v>
      </c>
      <c r="F104" s="74">
        <v>0</v>
      </c>
      <c r="G104" s="74">
        <v>0</v>
      </c>
      <c r="H104" s="74">
        <v>4401382</v>
      </c>
      <c r="I104" s="74">
        <v>5154214</v>
      </c>
      <c r="J104" s="74"/>
      <c r="K104" s="74">
        <v>7094564</v>
      </c>
      <c r="L104" s="74">
        <v>0</v>
      </c>
      <c r="M104" s="74">
        <v>17969570</v>
      </c>
      <c r="N104" s="74">
        <v>0</v>
      </c>
      <c r="O104" s="74">
        <v>25064134</v>
      </c>
      <c r="P104" s="74"/>
      <c r="Q104" s="74">
        <v>-15228532</v>
      </c>
      <c r="R104" s="74"/>
      <c r="S104" s="74">
        <v>2353759</v>
      </c>
      <c r="T104" s="74"/>
      <c r="U104" s="74">
        <v>-12874773</v>
      </c>
    </row>
    <row r="105" spans="1:21" ht="14.5" x14ac:dyDescent="0.25">
      <c r="A105" s="68">
        <v>209</v>
      </c>
      <c r="B105" s="69" t="s">
        <v>115</v>
      </c>
      <c r="C105" s="73">
        <v>0</v>
      </c>
      <c r="D105" s="61">
        <v>0</v>
      </c>
      <c r="E105" s="74">
        <v>0</v>
      </c>
      <c r="F105" s="74">
        <v>0</v>
      </c>
      <c r="G105" s="74">
        <v>0</v>
      </c>
      <c r="H105" s="74">
        <v>0</v>
      </c>
      <c r="I105" s="74">
        <v>0</v>
      </c>
      <c r="J105" s="74"/>
      <c r="K105" s="74">
        <v>0</v>
      </c>
      <c r="L105" s="74">
        <v>0</v>
      </c>
      <c r="M105" s="74">
        <v>0</v>
      </c>
      <c r="N105" s="74">
        <v>0</v>
      </c>
      <c r="O105" s="74">
        <v>0</v>
      </c>
      <c r="P105" s="74"/>
      <c r="Q105" s="74">
        <v>0</v>
      </c>
      <c r="R105" s="74"/>
      <c r="S105" s="74">
        <v>0</v>
      </c>
      <c r="T105" s="74"/>
      <c r="U105" s="74">
        <v>0</v>
      </c>
    </row>
    <row r="106" spans="1:21" ht="14.5" x14ac:dyDescent="0.25">
      <c r="A106" s="68">
        <v>211</v>
      </c>
      <c r="B106" s="69" t="s">
        <v>116</v>
      </c>
      <c r="C106" s="73">
        <v>6.5271042577121187E-3</v>
      </c>
      <c r="D106" s="61">
        <v>2297017</v>
      </c>
      <c r="E106" s="74">
        <v>58922</v>
      </c>
      <c r="F106" s="74">
        <v>0</v>
      </c>
      <c r="G106" s="74">
        <v>0</v>
      </c>
      <c r="H106" s="74">
        <v>139174</v>
      </c>
      <c r="I106" s="74">
        <v>198096</v>
      </c>
      <c r="J106" s="74"/>
      <c r="K106" s="74">
        <v>555269</v>
      </c>
      <c r="L106" s="74">
        <v>0</v>
      </c>
      <c r="M106" s="74">
        <v>1406420</v>
      </c>
      <c r="N106" s="74">
        <v>101114</v>
      </c>
      <c r="O106" s="74">
        <v>2062803</v>
      </c>
      <c r="P106" s="74"/>
      <c r="Q106" s="74">
        <v>-1191887</v>
      </c>
      <c r="R106" s="74"/>
      <c r="S106" s="74">
        <v>50200</v>
      </c>
      <c r="T106" s="74"/>
      <c r="U106" s="74">
        <v>-1141687</v>
      </c>
    </row>
    <row r="107" spans="1:21" ht="14.5" x14ac:dyDescent="0.25">
      <c r="A107" s="68">
        <v>212</v>
      </c>
      <c r="B107" s="69" t="s">
        <v>117</v>
      </c>
      <c r="C107" s="73">
        <v>6.6475021131313832E-3</v>
      </c>
      <c r="D107" s="61">
        <v>2339385</v>
      </c>
      <c r="E107" s="74">
        <v>60009</v>
      </c>
      <c r="F107" s="74">
        <v>0</v>
      </c>
      <c r="G107" s="74">
        <v>0</v>
      </c>
      <c r="H107" s="74">
        <v>334762</v>
      </c>
      <c r="I107" s="74">
        <v>394771</v>
      </c>
      <c r="J107" s="74"/>
      <c r="K107" s="74">
        <v>565511</v>
      </c>
      <c r="L107" s="74">
        <v>0</v>
      </c>
      <c r="M107" s="74">
        <v>1432363</v>
      </c>
      <c r="N107" s="74">
        <v>346013</v>
      </c>
      <c r="O107" s="74">
        <v>2343887</v>
      </c>
      <c r="P107" s="74"/>
      <c r="Q107" s="74">
        <v>-1213874</v>
      </c>
      <c r="R107" s="74"/>
      <c r="S107" s="74">
        <v>-42472</v>
      </c>
      <c r="T107" s="74"/>
      <c r="U107" s="74">
        <v>-1256346</v>
      </c>
    </row>
    <row r="108" spans="1:21" ht="14.5" x14ac:dyDescent="0.25">
      <c r="A108" s="68">
        <v>213</v>
      </c>
      <c r="B108" s="69" t="s">
        <v>118</v>
      </c>
      <c r="C108" s="73">
        <v>8.3986975671122496E-3</v>
      </c>
      <c r="D108" s="61">
        <v>2955669</v>
      </c>
      <c r="E108" s="74">
        <v>75817</v>
      </c>
      <c r="F108" s="74">
        <v>0</v>
      </c>
      <c r="G108" s="74">
        <v>0</v>
      </c>
      <c r="H108" s="74">
        <v>111528</v>
      </c>
      <c r="I108" s="74">
        <v>187345</v>
      </c>
      <c r="J108" s="74"/>
      <c r="K108" s="74">
        <v>714487</v>
      </c>
      <c r="L108" s="74">
        <v>0</v>
      </c>
      <c r="M108" s="74">
        <v>1809699</v>
      </c>
      <c r="N108" s="74">
        <v>160024</v>
      </c>
      <c r="O108" s="74">
        <v>2684210</v>
      </c>
      <c r="P108" s="74"/>
      <c r="Q108" s="74">
        <v>-1533651</v>
      </c>
      <c r="R108" s="74"/>
      <c r="S108" s="74">
        <v>10995</v>
      </c>
      <c r="T108" s="74"/>
      <c r="U108" s="74">
        <v>-1522656</v>
      </c>
    </row>
    <row r="109" spans="1:21" ht="14.5" x14ac:dyDescent="0.25">
      <c r="A109" s="68">
        <v>214</v>
      </c>
      <c r="B109" s="69" t="s">
        <v>119</v>
      </c>
      <c r="C109" s="73">
        <v>8.0766392953251498E-3</v>
      </c>
      <c r="D109" s="61">
        <v>2842330</v>
      </c>
      <c r="E109" s="74">
        <v>72910</v>
      </c>
      <c r="F109" s="74">
        <v>0</v>
      </c>
      <c r="G109" s="74">
        <v>0</v>
      </c>
      <c r="H109" s="74">
        <v>37759</v>
      </c>
      <c r="I109" s="74">
        <v>110669</v>
      </c>
      <c r="J109" s="74"/>
      <c r="K109" s="74">
        <v>687089</v>
      </c>
      <c r="L109" s="74">
        <v>0</v>
      </c>
      <c r="M109" s="74">
        <v>1740304</v>
      </c>
      <c r="N109" s="74">
        <v>540367</v>
      </c>
      <c r="O109" s="74">
        <v>2967760</v>
      </c>
      <c r="P109" s="74"/>
      <c r="Q109" s="74">
        <v>-1474843</v>
      </c>
      <c r="R109" s="74"/>
      <c r="S109" s="74">
        <v>-52091</v>
      </c>
      <c r="T109" s="74"/>
      <c r="U109" s="74">
        <v>-1526934</v>
      </c>
    </row>
    <row r="110" spans="1:21" ht="14.5" x14ac:dyDescent="0.25">
      <c r="A110" s="68">
        <v>215</v>
      </c>
      <c r="B110" s="69" t="s">
        <v>120</v>
      </c>
      <c r="C110" s="73">
        <v>6.7804624097663937E-3</v>
      </c>
      <c r="D110" s="61">
        <v>2386175</v>
      </c>
      <c r="E110" s="74">
        <v>61209</v>
      </c>
      <c r="F110" s="74">
        <v>0</v>
      </c>
      <c r="G110" s="74">
        <v>0</v>
      </c>
      <c r="H110" s="74">
        <v>19944</v>
      </c>
      <c r="I110" s="74">
        <v>81153</v>
      </c>
      <c r="J110" s="74"/>
      <c r="K110" s="74">
        <v>576822</v>
      </c>
      <c r="L110" s="74">
        <v>0</v>
      </c>
      <c r="M110" s="74">
        <v>1461012</v>
      </c>
      <c r="N110" s="74">
        <v>544495</v>
      </c>
      <c r="O110" s="74">
        <v>2582329</v>
      </c>
      <c r="P110" s="74"/>
      <c r="Q110" s="74">
        <v>-1238153</v>
      </c>
      <c r="R110" s="74"/>
      <c r="S110" s="74">
        <v>-99006</v>
      </c>
      <c r="T110" s="74"/>
      <c r="U110" s="74">
        <v>-1337159</v>
      </c>
    </row>
    <row r="111" spans="1:21" ht="14.5" x14ac:dyDescent="0.25">
      <c r="A111" s="68">
        <v>216</v>
      </c>
      <c r="B111" s="69" t="s">
        <v>121</v>
      </c>
      <c r="C111" s="73">
        <v>3.6317757855224633E-2</v>
      </c>
      <c r="D111" s="61">
        <v>12780936</v>
      </c>
      <c r="E111" s="74">
        <v>327849</v>
      </c>
      <c r="F111" s="74">
        <v>0</v>
      </c>
      <c r="G111" s="74">
        <v>0</v>
      </c>
      <c r="H111" s="74">
        <v>875732</v>
      </c>
      <c r="I111" s="74">
        <v>1203581</v>
      </c>
      <c r="J111" s="74"/>
      <c r="K111" s="74">
        <v>3089595</v>
      </c>
      <c r="L111" s="74">
        <v>0</v>
      </c>
      <c r="M111" s="74">
        <v>7825526</v>
      </c>
      <c r="N111" s="74">
        <v>184334</v>
      </c>
      <c r="O111" s="74">
        <v>11099455</v>
      </c>
      <c r="P111" s="74"/>
      <c r="Q111" s="74">
        <v>-6631838</v>
      </c>
      <c r="R111" s="74"/>
      <c r="S111" s="74">
        <v>653981</v>
      </c>
      <c r="T111" s="74"/>
      <c r="U111" s="74">
        <v>-5977857</v>
      </c>
    </row>
    <row r="112" spans="1:21" ht="14.5" x14ac:dyDescent="0.25">
      <c r="A112" s="68">
        <v>217</v>
      </c>
      <c r="B112" s="69" t="s">
        <v>122</v>
      </c>
      <c r="C112" s="73">
        <v>1.3998546861908125E-2</v>
      </c>
      <c r="D112" s="61">
        <v>4926366</v>
      </c>
      <c r="E112" s="74">
        <v>126368</v>
      </c>
      <c r="F112" s="74">
        <v>0</v>
      </c>
      <c r="G112" s="74">
        <v>0</v>
      </c>
      <c r="H112" s="74">
        <v>553709</v>
      </c>
      <c r="I112" s="74">
        <v>680077</v>
      </c>
      <c r="J112" s="74"/>
      <c r="K112" s="74">
        <v>1190873</v>
      </c>
      <c r="L112" s="74">
        <v>0</v>
      </c>
      <c r="M112" s="74">
        <v>3016320</v>
      </c>
      <c r="N112" s="74">
        <v>867137</v>
      </c>
      <c r="O112" s="74">
        <v>5074330</v>
      </c>
      <c r="P112" s="74"/>
      <c r="Q112" s="74">
        <v>-2556218</v>
      </c>
      <c r="R112" s="74"/>
      <c r="S112" s="74">
        <v>-26067</v>
      </c>
      <c r="T112" s="74"/>
      <c r="U112" s="74">
        <v>-2582285</v>
      </c>
    </row>
    <row r="113" spans="1:21" ht="14.5" x14ac:dyDescent="0.25">
      <c r="A113" s="68">
        <v>218</v>
      </c>
      <c r="B113" s="69" t="s">
        <v>123</v>
      </c>
      <c r="C113" s="73">
        <v>1.5654677269507356E-3</v>
      </c>
      <c r="D113" s="61">
        <v>550921</v>
      </c>
      <c r="E113" s="74">
        <v>14132</v>
      </c>
      <c r="F113" s="74">
        <v>0</v>
      </c>
      <c r="G113" s="74">
        <v>0</v>
      </c>
      <c r="H113" s="74">
        <v>46433</v>
      </c>
      <c r="I113" s="74">
        <v>60565</v>
      </c>
      <c r="J113" s="74"/>
      <c r="K113" s="74">
        <v>133176</v>
      </c>
      <c r="L113" s="74">
        <v>0</v>
      </c>
      <c r="M113" s="74">
        <v>337317</v>
      </c>
      <c r="N113" s="74">
        <v>21407</v>
      </c>
      <c r="O113" s="74">
        <v>491900</v>
      </c>
      <c r="P113" s="74"/>
      <c r="Q113" s="74">
        <v>-285863</v>
      </c>
      <c r="R113" s="74"/>
      <c r="S113" s="74">
        <v>-7441</v>
      </c>
      <c r="T113" s="74"/>
      <c r="U113" s="74">
        <v>-293304</v>
      </c>
    </row>
    <row r="114" spans="1:21" ht="14.5" x14ac:dyDescent="0.25">
      <c r="A114" s="68">
        <v>219</v>
      </c>
      <c r="B114" s="69" t="s">
        <v>124</v>
      </c>
      <c r="C114" s="73">
        <v>0</v>
      </c>
      <c r="D114" s="61">
        <v>0</v>
      </c>
      <c r="E114" s="74">
        <v>0</v>
      </c>
      <c r="F114" s="74">
        <v>0</v>
      </c>
      <c r="G114" s="74">
        <v>0</v>
      </c>
      <c r="H114" s="74">
        <v>0</v>
      </c>
      <c r="I114" s="74">
        <v>0</v>
      </c>
      <c r="J114" s="74"/>
      <c r="K114" s="74">
        <v>0</v>
      </c>
      <c r="L114" s="74">
        <v>0</v>
      </c>
      <c r="M114" s="74">
        <v>0</v>
      </c>
      <c r="N114" s="74">
        <v>0</v>
      </c>
      <c r="O114" s="74">
        <v>0</v>
      </c>
      <c r="P114" s="74"/>
      <c r="Q114" s="74">
        <v>0</v>
      </c>
      <c r="R114" s="74"/>
      <c r="S114" s="74">
        <v>0</v>
      </c>
      <c r="T114" s="74"/>
      <c r="U114" s="74">
        <v>0</v>
      </c>
    </row>
    <row r="115" spans="1:21" ht="14.5" x14ac:dyDescent="0.25">
      <c r="A115" s="68">
        <v>220</v>
      </c>
      <c r="B115" s="69" t="s">
        <v>125</v>
      </c>
      <c r="C115" s="73">
        <v>0</v>
      </c>
      <c r="D115" s="61">
        <v>0</v>
      </c>
      <c r="E115" s="74">
        <v>0</v>
      </c>
      <c r="F115" s="74">
        <v>0</v>
      </c>
      <c r="G115" s="74">
        <v>0</v>
      </c>
      <c r="H115" s="74">
        <v>0</v>
      </c>
      <c r="I115" s="74">
        <v>0</v>
      </c>
      <c r="J115" s="74"/>
      <c r="K115" s="74">
        <v>0</v>
      </c>
      <c r="L115" s="74">
        <v>0</v>
      </c>
      <c r="M115" s="74">
        <v>0</v>
      </c>
      <c r="N115" s="74">
        <v>0</v>
      </c>
      <c r="O115" s="74">
        <v>0</v>
      </c>
      <c r="P115" s="74"/>
      <c r="Q115" s="74">
        <v>0</v>
      </c>
      <c r="R115" s="74"/>
      <c r="S115" s="74">
        <v>0</v>
      </c>
      <c r="T115" s="74"/>
      <c r="U115" s="74">
        <v>0</v>
      </c>
    </row>
    <row r="116" spans="1:21" ht="14.5" x14ac:dyDescent="0.25">
      <c r="A116" s="68">
        <v>221</v>
      </c>
      <c r="B116" s="69" t="s">
        <v>126</v>
      </c>
      <c r="C116" s="73">
        <v>2.465508687824108E-2</v>
      </c>
      <c r="D116" s="61">
        <v>8676610</v>
      </c>
      <c r="E116" s="74">
        <v>222567</v>
      </c>
      <c r="F116" s="74">
        <v>0</v>
      </c>
      <c r="G116" s="74">
        <v>0</v>
      </c>
      <c r="H116" s="74">
        <v>136534</v>
      </c>
      <c r="I116" s="74">
        <v>359101</v>
      </c>
      <c r="J116" s="74"/>
      <c r="K116" s="74">
        <v>2097438</v>
      </c>
      <c r="L116" s="74">
        <v>0</v>
      </c>
      <c r="M116" s="74">
        <v>5312526</v>
      </c>
      <c r="N116" s="74">
        <v>520004</v>
      </c>
      <c r="O116" s="74">
        <v>7929968</v>
      </c>
      <c r="P116" s="74"/>
      <c r="Q116" s="74">
        <v>-4502166</v>
      </c>
      <c r="R116" s="74"/>
      <c r="S116" s="74">
        <v>30575</v>
      </c>
      <c r="T116" s="74"/>
      <c r="U116" s="74">
        <v>-4471591</v>
      </c>
    </row>
    <row r="117" spans="1:21" ht="14.5" x14ac:dyDescent="0.25">
      <c r="A117" s="68">
        <v>222</v>
      </c>
      <c r="B117" s="69" t="s">
        <v>127</v>
      </c>
      <c r="C117" s="73">
        <v>1.7817489744304084E-3</v>
      </c>
      <c r="D117" s="61">
        <v>627031</v>
      </c>
      <c r="E117" s="74">
        <v>16084</v>
      </c>
      <c r="F117" s="74">
        <v>0</v>
      </c>
      <c r="G117" s="74">
        <v>0</v>
      </c>
      <c r="H117" s="74">
        <v>18139</v>
      </c>
      <c r="I117" s="74">
        <v>34223</v>
      </c>
      <c r="J117" s="74"/>
      <c r="K117" s="74">
        <v>151576</v>
      </c>
      <c r="L117" s="74">
        <v>0</v>
      </c>
      <c r="M117" s="74">
        <v>383920</v>
      </c>
      <c r="N117" s="74">
        <v>96574</v>
      </c>
      <c r="O117" s="74">
        <v>632070</v>
      </c>
      <c r="P117" s="74"/>
      <c r="Q117" s="74">
        <v>-325358</v>
      </c>
      <c r="R117" s="74"/>
      <c r="S117" s="74">
        <v>-6989</v>
      </c>
      <c r="T117" s="74"/>
      <c r="U117" s="74">
        <v>-332347</v>
      </c>
    </row>
    <row r="118" spans="1:21" ht="14.5" x14ac:dyDescent="0.25">
      <c r="A118" s="68">
        <v>223</v>
      </c>
      <c r="B118" s="69" t="s">
        <v>128</v>
      </c>
      <c r="C118" s="73">
        <v>3.0443878829519403E-3</v>
      </c>
      <c r="D118" s="61">
        <v>1071380</v>
      </c>
      <c r="E118" s="74">
        <v>27482</v>
      </c>
      <c r="F118" s="74">
        <v>0</v>
      </c>
      <c r="G118" s="74">
        <v>0</v>
      </c>
      <c r="H118" s="74">
        <v>561157</v>
      </c>
      <c r="I118" s="74">
        <v>588639</v>
      </c>
      <c r="J118" s="74"/>
      <c r="K118" s="74">
        <v>258990</v>
      </c>
      <c r="L118" s="74">
        <v>0</v>
      </c>
      <c r="M118" s="74">
        <v>655986</v>
      </c>
      <c r="N118" s="74">
        <v>645</v>
      </c>
      <c r="O118" s="74">
        <v>915621</v>
      </c>
      <c r="P118" s="74"/>
      <c r="Q118" s="74">
        <v>-555923</v>
      </c>
      <c r="R118" s="74"/>
      <c r="S118" s="74">
        <v>180785</v>
      </c>
      <c r="T118" s="74"/>
      <c r="U118" s="74">
        <v>-375138</v>
      </c>
    </row>
    <row r="119" spans="1:21" ht="14.5" x14ac:dyDescent="0.25">
      <c r="A119" s="68">
        <v>226</v>
      </c>
      <c r="B119" s="69" t="s">
        <v>129</v>
      </c>
      <c r="C119" s="73">
        <v>1.1899664720602243E-4</v>
      </c>
      <c r="D119" s="61">
        <v>41878</v>
      </c>
      <c r="E119" s="74">
        <v>1074</v>
      </c>
      <c r="F119" s="74">
        <v>0</v>
      </c>
      <c r="G119" s="74">
        <v>0</v>
      </c>
      <c r="H119" s="74">
        <v>5386</v>
      </c>
      <c r="I119" s="74">
        <v>6460</v>
      </c>
      <c r="J119" s="74"/>
      <c r="K119" s="74">
        <v>10123</v>
      </c>
      <c r="L119" s="74">
        <v>0</v>
      </c>
      <c r="M119" s="74">
        <v>25641</v>
      </c>
      <c r="N119" s="74">
        <v>12078</v>
      </c>
      <c r="O119" s="74">
        <v>47842</v>
      </c>
      <c r="P119" s="74"/>
      <c r="Q119" s="74">
        <v>-21730</v>
      </c>
      <c r="R119" s="74"/>
      <c r="S119" s="74">
        <v>-671</v>
      </c>
      <c r="T119" s="74"/>
      <c r="U119" s="74">
        <v>-22401</v>
      </c>
    </row>
    <row r="120" spans="1:21" ht="14.5" x14ac:dyDescent="0.25">
      <c r="A120" s="68">
        <v>229</v>
      </c>
      <c r="B120" s="69" t="s">
        <v>130</v>
      </c>
      <c r="C120" s="73">
        <v>9.1218086850395688E-3</v>
      </c>
      <c r="D120" s="61">
        <v>3210146</v>
      </c>
      <c r="E120" s="74">
        <v>82345</v>
      </c>
      <c r="F120" s="74">
        <v>0</v>
      </c>
      <c r="G120" s="74">
        <v>0</v>
      </c>
      <c r="H120" s="74">
        <v>10848</v>
      </c>
      <c r="I120" s="74">
        <v>93193</v>
      </c>
      <c r="J120" s="74"/>
      <c r="K120" s="74">
        <v>776003</v>
      </c>
      <c r="L120" s="74">
        <v>0</v>
      </c>
      <c r="M120" s="74">
        <v>1965511</v>
      </c>
      <c r="N120" s="74">
        <v>236063</v>
      </c>
      <c r="O120" s="74">
        <v>2977577</v>
      </c>
      <c r="P120" s="74"/>
      <c r="Q120" s="74">
        <v>-1665697</v>
      </c>
      <c r="R120" s="74"/>
      <c r="S120" s="74">
        <v>-184314</v>
      </c>
      <c r="T120" s="74"/>
      <c r="U120" s="74">
        <v>-1850011</v>
      </c>
    </row>
    <row r="121" spans="1:21" ht="14.5" x14ac:dyDescent="0.25">
      <c r="A121" s="68">
        <v>230</v>
      </c>
      <c r="B121" s="69" t="s">
        <v>131</v>
      </c>
      <c r="C121" s="73">
        <v>0</v>
      </c>
      <c r="D121" s="61">
        <v>0</v>
      </c>
      <c r="E121" s="74">
        <v>0</v>
      </c>
      <c r="F121" s="74">
        <v>0</v>
      </c>
      <c r="G121" s="74">
        <v>0</v>
      </c>
      <c r="H121" s="74">
        <v>0</v>
      </c>
      <c r="I121" s="74">
        <v>0</v>
      </c>
      <c r="J121" s="74"/>
      <c r="K121" s="74">
        <v>0</v>
      </c>
      <c r="L121" s="74">
        <v>0</v>
      </c>
      <c r="M121" s="74">
        <v>0</v>
      </c>
      <c r="N121" s="74">
        <v>0</v>
      </c>
      <c r="O121" s="74">
        <v>0</v>
      </c>
      <c r="P121" s="74"/>
      <c r="Q121" s="74">
        <v>0</v>
      </c>
      <c r="R121" s="74"/>
      <c r="S121" s="74">
        <v>0</v>
      </c>
      <c r="T121" s="74"/>
      <c r="U121" s="74">
        <v>0</v>
      </c>
    </row>
    <row r="122" spans="1:21" ht="14.5" x14ac:dyDescent="0.25">
      <c r="A122" s="68">
        <v>231</v>
      </c>
      <c r="B122" s="69" t="s">
        <v>132</v>
      </c>
      <c r="C122" s="73">
        <v>0</v>
      </c>
      <c r="D122" s="61">
        <v>0</v>
      </c>
      <c r="E122" s="74">
        <v>0</v>
      </c>
      <c r="F122" s="74">
        <v>0</v>
      </c>
      <c r="G122" s="74">
        <v>0</v>
      </c>
      <c r="H122" s="74">
        <v>0</v>
      </c>
      <c r="I122" s="74">
        <v>0</v>
      </c>
      <c r="J122" s="74"/>
      <c r="K122" s="74">
        <v>0</v>
      </c>
      <c r="L122" s="74">
        <v>0</v>
      </c>
      <c r="M122" s="74">
        <v>0</v>
      </c>
      <c r="N122" s="74">
        <v>0</v>
      </c>
      <c r="O122" s="74">
        <v>0</v>
      </c>
      <c r="P122" s="74"/>
      <c r="Q122" s="74">
        <v>0</v>
      </c>
      <c r="R122" s="74"/>
      <c r="S122" s="74">
        <v>0</v>
      </c>
      <c r="T122" s="74"/>
      <c r="U122" s="74">
        <v>0</v>
      </c>
    </row>
    <row r="123" spans="1:21" ht="14.5" x14ac:dyDescent="0.25">
      <c r="A123" s="68">
        <v>232</v>
      </c>
      <c r="B123" s="69" t="s">
        <v>133</v>
      </c>
      <c r="C123" s="73">
        <v>0</v>
      </c>
      <c r="D123" s="61">
        <v>0</v>
      </c>
      <c r="E123" s="74">
        <v>0</v>
      </c>
      <c r="F123" s="74">
        <v>0</v>
      </c>
      <c r="G123" s="74">
        <v>0</v>
      </c>
      <c r="H123" s="74">
        <v>0</v>
      </c>
      <c r="I123" s="74">
        <v>0</v>
      </c>
      <c r="J123" s="74"/>
      <c r="K123" s="74">
        <v>0</v>
      </c>
      <c r="L123" s="74">
        <v>0</v>
      </c>
      <c r="M123" s="74">
        <v>0</v>
      </c>
      <c r="N123" s="74">
        <v>0</v>
      </c>
      <c r="O123" s="74">
        <v>0</v>
      </c>
      <c r="P123" s="74"/>
      <c r="Q123" s="74">
        <v>0</v>
      </c>
      <c r="R123" s="74"/>
      <c r="S123" s="74">
        <v>0</v>
      </c>
      <c r="T123" s="74"/>
      <c r="U123" s="74">
        <v>0</v>
      </c>
    </row>
    <row r="124" spans="1:21" ht="14.5" x14ac:dyDescent="0.25">
      <c r="A124" s="68">
        <v>233</v>
      </c>
      <c r="B124" s="69" t="s">
        <v>134</v>
      </c>
      <c r="C124" s="73">
        <v>8.2204493525767631E-5</v>
      </c>
      <c r="D124" s="61">
        <v>28927</v>
      </c>
      <c r="E124" s="74">
        <v>742</v>
      </c>
      <c r="F124" s="74">
        <v>0</v>
      </c>
      <c r="G124" s="74">
        <v>0</v>
      </c>
      <c r="H124" s="74">
        <v>8933</v>
      </c>
      <c r="I124" s="74">
        <v>9675</v>
      </c>
      <c r="J124" s="74"/>
      <c r="K124" s="74">
        <v>6993</v>
      </c>
      <c r="L124" s="74">
        <v>0</v>
      </c>
      <c r="M124" s="74">
        <v>17713</v>
      </c>
      <c r="N124" s="74">
        <v>16026</v>
      </c>
      <c r="O124" s="74">
        <v>40732</v>
      </c>
      <c r="P124" s="74"/>
      <c r="Q124" s="74">
        <v>-15011</v>
      </c>
      <c r="R124" s="74"/>
      <c r="S124" s="74">
        <v>-3249</v>
      </c>
      <c r="T124" s="74"/>
      <c r="U124" s="74">
        <v>-18260</v>
      </c>
    </row>
    <row r="125" spans="1:21" ht="14.5" x14ac:dyDescent="0.25">
      <c r="A125" s="68">
        <v>234</v>
      </c>
      <c r="B125" s="69" t="s">
        <v>135</v>
      </c>
      <c r="C125" s="73">
        <v>8.0728548640841391E-4</v>
      </c>
      <c r="D125" s="61">
        <v>284099</v>
      </c>
      <c r="E125" s="74">
        <v>7288</v>
      </c>
      <c r="F125" s="74">
        <v>0</v>
      </c>
      <c r="G125" s="74">
        <v>0</v>
      </c>
      <c r="H125" s="74">
        <v>66375</v>
      </c>
      <c r="I125" s="74">
        <v>73663</v>
      </c>
      <c r="J125" s="74"/>
      <c r="K125" s="74">
        <v>68677</v>
      </c>
      <c r="L125" s="74">
        <v>0</v>
      </c>
      <c r="M125" s="74">
        <v>173949</v>
      </c>
      <c r="N125" s="74">
        <v>66415</v>
      </c>
      <c r="O125" s="74">
        <v>309041</v>
      </c>
      <c r="P125" s="74"/>
      <c r="Q125" s="74">
        <v>-147415</v>
      </c>
      <c r="R125" s="74"/>
      <c r="S125" s="74">
        <v>8648</v>
      </c>
      <c r="T125" s="74"/>
      <c r="U125" s="74">
        <v>-138767</v>
      </c>
    </row>
    <row r="126" spans="1:21" ht="14.5" x14ac:dyDescent="0.25">
      <c r="A126" s="68">
        <v>236</v>
      </c>
      <c r="B126" s="69" t="s">
        <v>136</v>
      </c>
      <c r="C126" s="73">
        <v>7.266417367509187E-2</v>
      </c>
      <c r="D126" s="61">
        <v>25571964</v>
      </c>
      <c r="E126" s="74">
        <v>655957</v>
      </c>
      <c r="F126" s="74">
        <v>0</v>
      </c>
      <c r="G126" s="74">
        <v>0</v>
      </c>
      <c r="H126" s="74">
        <v>3624170</v>
      </c>
      <c r="I126" s="74">
        <v>4280127</v>
      </c>
      <c r="J126" s="74"/>
      <c r="K126" s="74">
        <v>6181628</v>
      </c>
      <c r="L126" s="74">
        <v>0</v>
      </c>
      <c r="M126" s="74">
        <v>15657227</v>
      </c>
      <c r="N126" s="74">
        <v>0</v>
      </c>
      <c r="O126" s="74">
        <v>21838855</v>
      </c>
      <c r="P126" s="74"/>
      <c r="Q126" s="74">
        <v>-13268908</v>
      </c>
      <c r="R126" s="74"/>
      <c r="S126" s="74">
        <v>1789980</v>
      </c>
      <c r="T126" s="74"/>
      <c r="U126" s="74">
        <v>-11478928</v>
      </c>
    </row>
    <row r="127" spans="1:21" ht="14.5" x14ac:dyDescent="0.25">
      <c r="A127" s="68">
        <v>238</v>
      </c>
      <c r="B127" s="69" t="s">
        <v>137</v>
      </c>
      <c r="C127" s="73">
        <v>2.233503345650156E-3</v>
      </c>
      <c r="D127" s="61">
        <v>786015</v>
      </c>
      <c r="E127" s="74">
        <v>20162</v>
      </c>
      <c r="F127" s="74">
        <v>0</v>
      </c>
      <c r="G127" s="74">
        <v>0</v>
      </c>
      <c r="H127" s="74">
        <v>112532</v>
      </c>
      <c r="I127" s="74">
        <v>132694</v>
      </c>
      <c r="J127" s="74"/>
      <c r="K127" s="74">
        <v>190007</v>
      </c>
      <c r="L127" s="74">
        <v>0</v>
      </c>
      <c r="M127" s="74">
        <v>481261</v>
      </c>
      <c r="N127" s="74">
        <v>70338</v>
      </c>
      <c r="O127" s="74">
        <v>741606</v>
      </c>
      <c r="P127" s="74"/>
      <c r="Q127" s="74">
        <v>-407851</v>
      </c>
      <c r="R127" s="74"/>
      <c r="S127" s="74">
        <v>87294</v>
      </c>
      <c r="T127" s="74"/>
      <c r="U127" s="74">
        <v>-320557</v>
      </c>
    </row>
    <row r="128" spans="1:21" ht="14.5" x14ac:dyDescent="0.25">
      <c r="A128" s="68">
        <v>239</v>
      </c>
      <c r="B128" s="69" t="s">
        <v>138</v>
      </c>
      <c r="C128" s="73">
        <v>2.89643432441659E-4</v>
      </c>
      <c r="D128" s="61">
        <v>101932</v>
      </c>
      <c r="E128" s="74">
        <v>2615</v>
      </c>
      <c r="F128" s="74">
        <v>0</v>
      </c>
      <c r="G128" s="74">
        <v>0</v>
      </c>
      <c r="H128" s="74">
        <v>15171</v>
      </c>
      <c r="I128" s="74">
        <v>17786</v>
      </c>
      <c r="J128" s="74"/>
      <c r="K128" s="74">
        <v>24640</v>
      </c>
      <c r="L128" s="74">
        <v>0</v>
      </c>
      <c r="M128" s="74">
        <v>62411</v>
      </c>
      <c r="N128" s="74">
        <v>56303</v>
      </c>
      <c r="O128" s="74">
        <v>143354</v>
      </c>
      <c r="P128" s="74"/>
      <c r="Q128" s="74">
        <v>-52890</v>
      </c>
      <c r="R128" s="74"/>
      <c r="S128" s="74">
        <v>-2202</v>
      </c>
      <c r="T128" s="74"/>
      <c r="U128" s="74">
        <v>-55092</v>
      </c>
    </row>
    <row r="129" spans="1:21" ht="14.5" x14ac:dyDescent="0.25">
      <c r="A129" s="68">
        <v>241</v>
      </c>
      <c r="B129" s="69" t="s">
        <v>139</v>
      </c>
      <c r="C129" s="73">
        <v>1.1831600071340381E-3</v>
      </c>
      <c r="D129" s="61">
        <v>416379</v>
      </c>
      <c r="E129" s="74">
        <v>10681</v>
      </c>
      <c r="F129" s="74">
        <v>0</v>
      </c>
      <c r="G129" s="74">
        <v>0</v>
      </c>
      <c r="H129" s="74">
        <v>40497</v>
      </c>
      <c r="I129" s="74">
        <v>51178</v>
      </c>
      <c r="J129" s="74"/>
      <c r="K129" s="74">
        <v>100653</v>
      </c>
      <c r="L129" s="74">
        <v>0</v>
      </c>
      <c r="M129" s="74">
        <v>254940</v>
      </c>
      <c r="N129" s="74">
        <v>101818</v>
      </c>
      <c r="O129" s="74">
        <v>457411</v>
      </c>
      <c r="P129" s="74"/>
      <c r="Q129" s="74">
        <v>-216051</v>
      </c>
      <c r="R129" s="74"/>
      <c r="S129" s="74">
        <v>-14296</v>
      </c>
      <c r="T129" s="74"/>
      <c r="U129" s="74">
        <v>-230347</v>
      </c>
    </row>
    <row r="130" spans="1:21" ht="14.5" x14ac:dyDescent="0.25">
      <c r="A130" s="68">
        <v>242</v>
      </c>
      <c r="B130" s="69" t="s">
        <v>140</v>
      </c>
      <c r="C130" s="73">
        <v>9.7725755398236983E-3</v>
      </c>
      <c r="D130" s="61">
        <v>3439169</v>
      </c>
      <c r="E130" s="74">
        <v>88219</v>
      </c>
      <c r="F130" s="74">
        <v>0</v>
      </c>
      <c r="G130" s="74">
        <v>0</v>
      </c>
      <c r="H130" s="74">
        <v>154479</v>
      </c>
      <c r="I130" s="74">
        <v>242698</v>
      </c>
      <c r="J130" s="74"/>
      <c r="K130" s="74">
        <v>831365</v>
      </c>
      <c r="L130" s="74">
        <v>0</v>
      </c>
      <c r="M130" s="74">
        <v>2105734</v>
      </c>
      <c r="N130" s="74">
        <v>96145</v>
      </c>
      <c r="O130" s="74">
        <v>3033244</v>
      </c>
      <c r="P130" s="74"/>
      <c r="Q130" s="74">
        <v>-1784530</v>
      </c>
      <c r="R130" s="74"/>
      <c r="S130" s="74">
        <v>154484</v>
      </c>
      <c r="T130" s="74"/>
      <c r="U130" s="74">
        <v>-1630046</v>
      </c>
    </row>
    <row r="131" spans="1:21" ht="14.5" x14ac:dyDescent="0.25">
      <c r="A131" s="68">
        <v>245</v>
      </c>
      <c r="B131" s="69" t="s">
        <v>141</v>
      </c>
      <c r="C131" s="73">
        <v>5.031573354525085E-4</v>
      </c>
      <c r="D131" s="61">
        <v>177071</v>
      </c>
      <c r="E131" s="74">
        <v>4542</v>
      </c>
      <c r="F131" s="74">
        <v>0</v>
      </c>
      <c r="G131" s="74">
        <v>0</v>
      </c>
      <c r="H131" s="74">
        <v>31792</v>
      </c>
      <c r="I131" s="74">
        <v>36334</v>
      </c>
      <c r="J131" s="74"/>
      <c r="K131" s="74">
        <v>42804</v>
      </c>
      <c r="L131" s="74">
        <v>0</v>
      </c>
      <c r="M131" s="74">
        <v>108417</v>
      </c>
      <c r="N131" s="74">
        <v>37706</v>
      </c>
      <c r="O131" s="74">
        <v>188927</v>
      </c>
      <c r="P131" s="74"/>
      <c r="Q131" s="74">
        <v>-91879</v>
      </c>
      <c r="R131" s="74"/>
      <c r="S131" s="74">
        <v>16814</v>
      </c>
      <c r="T131" s="74"/>
      <c r="U131" s="74">
        <v>-75065</v>
      </c>
    </row>
    <row r="132" spans="1:21" ht="14.5" x14ac:dyDescent="0.25">
      <c r="A132" s="68">
        <v>246</v>
      </c>
      <c r="B132" s="69" t="s">
        <v>142</v>
      </c>
      <c r="C132" s="73">
        <v>0</v>
      </c>
      <c r="D132" s="61">
        <v>0</v>
      </c>
      <c r="E132" s="74">
        <v>0</v>
      </c>
      <c r="F132" s="74">
        <v>0</v>
      </c>
      <c r="G132" s="74">
        <v>0</v>
      </c>
      <c r="H132" s="74">
        <v>0</v>
      </c>
      <c r="I132" s="74">
        <v>0</v>
      </c>
      <c r="J132" s="74"/>
      <c r="K132" s="74">
        <v>0</v>
      </c>
      <c r="L132" s="74">
        <v>0</v>
      </c>
      <c r="M132" s="74">
        <v>0</v>
      </c>
      <c r="N132" s="74">
        <v>0</v>
      </c>
      <c r="O132" s="74">
        <v>0</v>
      </c>
      <c r="P132" s="74"/>
      <c r="Q132" s="74">
        <v>0</v>
      </c>
      <c r="R132" s="74"/>
      <c r="S132" s="74">
        <v>-59</v>
      </c>
      <c r="T132" s="74"/>
      <c r="U132" s="74">
        <v>-59</v>
      </c>
    </row>
    <row r="133" spans="1:21" ht="14.5" x14ac:dyDescent="0.25">
      <c r="A133" s="68">
        <v>247</v>
      </c>
      <c r="B133" s="69" t="s">
        <v>143</v>
      </c>
      <c r="C133" s="73">
        <v>4.6897499469791375E-2</v>
      </c>
      <c r="D133" s="61">
        <v>16504159</v>
      </c>
      <c r="E133" s="74">
        <v>423355</v>
      </c>
      <c r="F133" s="74">
        <v>0</v>
      </c>
      <c r="G133" s="74">
        <v>0</v>
      </c>
      <c r="H133" s="74">
        <v>4601486</v>
      </c>
      <c r="I133" s="74">
        <v>5024841</v>
      </c>
      <c r="J133" s="74"/>
      <c r="K133" s="74">
        <v>3989626</v>
      </c>
      <c r="L133" s="74">
        <v>0</v>
      </c>
      <c r="M133" s="74">
        <v>10105183</v>
      </c>
      <c r="N133" s="74">
        <v>0</v>
      </c>
      <c r="O133" s="74">
        <v>14094809</v>
      </c>
      <c r="P133" s="74"/>
      <c r="Q133" s="74">
        <v>-8563760</v>
      </c>
      <c r="R133" s="74"/>
      <c r="S133" s="74">
        <v>1636755</v>
      </c>
      <c r="T133" s="74"/>
      <c r="U133" s="74">
        <v>-6927005</v>
      </c>
    </row>
    <row r="134" spans="1:21" ht="14.5" x14ac:dyDescent="0.25">
      <c r="A134" s="68">
        <v>261</v>
      </c>
      <c r="B134" s="69" t="s">
        <v>144</v>
      </c>
      <c r="C134" s="73">
        <v>2.4467091164615501E-3</v>
      </c>
      <c r="D134" s="61">
        <v>861049</v>
      </c>
      <c r="E134" s="74">
        <v>22087</v>
      </c>
      <c r="F134" s="74">
        <v>0</v>
      </c>
      <c r="G134" s="74">
        <v>0</v>
      </c>
      <c r="H134" s="74">
        <v>170885</v>
      </c>
      <c r="I134" s="74">
        <v>192972</v>
      </c>
      <c r="J134" s="74"/>
      <c r="K134" s="74">
        <v>208144</v>
      </c>
      <c r="L134" s="74">
        <v>0</v>
      </c>
      <c r="M134" s="74">
        <v>527202</v>
      </c>
      <c r="N134" s="74">
        <v>164274</v>
      </c>
      <c r="O134" s="74">
        <v>899620</v>
      </c>
      <c r="P134" s="74"/>
      <c r="Q134" s="74">
        <v>-446783</v>
      </c>
      <c r="R134" s="74"/>
      <c r="S134" s="74">
        <v>-12828</v>
      </c>
      <c r="T134" s="74"/>
      <c r="U134" s="74">
        <v>-459611</v>
      </c>
    </row>
    <row r="135" spans="1:21" ht="14.5" x14ac:dyDescent="0.25">
      <c r="A135" s="68">
        <v>262</v>
      </c>
      <c r="B135" s="69" t="s">
        <v>145</v>
      </c>
      <c r="C135" s="73">
        <v>9.1935174777117937E-3</v>
      </c>
      <c r="D135" s="61">
        <v>3235382</v>
      </c>
      <c r="E135" s="74">
        <v>82992</v>
      </c>
      <c r="F135" s="74">
        <v>0</v>
      </c>
      <c r="G135" s="74">
        <v>0</v>
      </c>
      <c r="H135" s="74">
        <v>609292</v>
      </c>
      <c r="I135" s="74">
        <v>692284</v>
      </c>
      <c r="J135" s="74"/>
      <c r="K135" s="74">
        <v>782104</v>
      </c>
      <c r="L135" s="74">
        <v>0</v>
      </c>
      <c r="M135" s="74">
        <v>1980962</v>
      </c>
      <c r="N135" s="74">
        <v>398145</v>
      </c>
      <c r="O135" s="74">
        <v>3161211</v>
      </c>
      <c r="P135" s="74"/>
      <c r="Q135" s="74">
        <v>-1678790</v>
      </c>
      <c r="R135" s="74"/>
      <c r="S135" s="74">
        <v>-19969</v>
      </c>
      <c r="T135" s="74"/>
      <c r="U135" s="74">
        <v>-1698759</v>
      </c>
    </row>
    <row r="136" spans="1:21" ht="14.5" x14ac:dyDescent="0.25">
      <c r="A136" s="68">
        <v>263</v>
      </c>
      <c r="B136" s="69" t="s">
        <v>146</v>
      </c>
      <c r="C136" s="73">
        <v>1.5353918531626798E-4</v>
      </c>
      <c r="D136" s="61">
        <v>54033</v>
      </c>
      <c r="E136" s="74">
        <v>1386</v>
      </c>
      <c r="F136" s="74">
        <v>0</v>
      </c>
      <c r="G136" s="74">
        <v>0</v>
      </c>
      <c r="H136" s="74">
        <v>7744</v>
      </c>
      <c r="I136" s="74">
        <v>9130</v>
      </c>
      <c r="J136" s="74"/>
      <c r="K136" s="74">
        <v>13062</v>
      </c>
      <c r="L136" s="74">
        <v>0</v>
      </c>
      <c r="M136" s="74">
        <v>33084</v>
      </c>
      <c r="N136" s="74">
        <v>50502</v>
      </c>
      <c r="O136" s="74">
        <v>96648</v>
      </c>
      <c r="P136" s="74"/>
      <c r="Q136" s="74">
        <v>-28037</v>
      </c>
      <c r="R136" s="74"/>
      <c r="S136" s="74">
        <v>-15497</v>
      </c>
      <c r="T136" s="74"/>
      <c r="U136" s="74">
        <v>-43534</v>
      </c>
    </row>
    <row r="137" spans="1:21" ht="14.5" x14ac:dyDescent="0.25">
      <c r="A137" s="68">
        <v>268</v>
      </c>
      <c r="B137" s="69" t="s">
        <v>147</v>
      </c>
      <c r="C137" s="73">
        <v>3.4395344444126215E-3</v>
      </c>
      <c r="D137" s="61">
        <v>1210441</v>
      </c>
      <c r="E137" s="74">
        <v>31050</v>
      </c>
      <c r="F137" s="74">
        <v>0</v>
      </c>
      <c r="G137" s="74">
        <v>0</v>
      </c>
      <c r="H137" s="74">
        <v>132938</v>
      </c>
      <c r="I137" s="74">
        <v>163988</v>
      </c>
      <c r="J137" s="74"/>
      <c r="K137" s="74">
        <v>292605</v>
      </c>
      <c r="L137" s="74">
        <v>0</v>
      </c>
      <c r="M137" s="74">
        <v>741130</v>
      </c>
      <c r="N137" s="74">
        <v>13165</v>
      </c>
      <c r="O137" s="74">
        <v>1046900</v>
      </c>
      <c r="P137" s="74"/>
      <c r="Q137" s="74">
        <v>-628080</v>
      </c>
      <c r="R137" s="74"/>
      <c r="S137" s="74">
        <v>11043</v>
      </c>
      <c r="T137" s="74"/>
      <c r="U137" s="74">
        <v>-617037</v>
      </c>
    </row>
    <row r="138" spans="1:21" ht="14.5" x14ac:dyDescent="0.25">
      <c r="A138" s="68">
        <v>270</v>
      </c>
      <c r="B138" s="69" t="s">
        <v>148</v>
      </c>
      <c r="C138" s="73">
        <v>1.0214774472673879E-3</v>
      </c>
      <c r="D138" s="61">
        <v>359479</v>
      </c>
      <c r="E138" s="74">
        <v>9221</v>
      </c>
      <c r="F138" s="74">
        <v>0</v>
      </c>
      <c r="G138" s="74">
        <v>0</v>
      </c>
      <c r="H138" s="74">
        <v>234201</v>
      </c>
      <c r="I138" s="74">
        <v>243422</v>
      </c>
      <c r="J138" s="74"/>
      <c r="K138" s="74">
        <v>86898</v>
      </c>
      <c r="L138" s="74">
        <v>0</v>
      </c>
      <c r="M138" s="74">
        <v>220102</v>
      </c>
      <c r="N138" s="74">
        <v>52033</v>
      </c>
      <c r="O138" s="74">
        <v>359033</v>
      </c>
      <c r="P138" s="74"/>
      <c r="Q138" s="74">
        <v>-186529</v>
      </c>
      <c r="R138" s="74"/>
      <c r="S138" s="74">
        <v>264088</v>
      </c>
      <c r="T138" s="74"/>
      <c r="U138" s="74">
        <v>77559</v>
      </c>
    </row>
    <row r="139" spans="1:21" ht="14.5" x14ac:dyDescent="0.25">
      <c r="A139" s="68">
        <v>275</v>
      </c>
      <c r="B139" s="69" t="s">
        <v>149</v>
      </c>
      <c r="C139" s="73">
        <v>1.485357530325333E-3</v>
      </c>
      <c r="D139" s="61">
        <v>522731</v>
      </c>
      <c r="E139" s="74">
        <v>13409</v>
      </c>
      <c r="F139" s="74">
        <v>0</v>
      </c>
      <c r="G139" s="74">
        <v>0</v>
      </c>
      <c r="H139" s="74">
        <v>74250</v>
      </c>
      <c r="I139" s="74">
        <v>87659</v>
      </c>
      <c r="J139" s="74"/>
      <c r="K139" s="74">
        <v>126361</v>
      </c>
      <c r="L139" s="74">
        <v>0</v>
      </c>
      <c r="M139" s="74">
        <v>320056</v>
      </c>
      <c r="N139" s="74">
        <v>21926</v>
      </c>
      <c r="O139" s="74">
        <v>468343</v>
      </c>
      <c r="P139" s="74"/>
      <c r="Q139" s="74">
        <v>-271234</v>
      </c>
      <c r="R139" s="74"/>
      <c r="S139" s="74">
        <v>-7394</v>
      </c>
      <c r="T139" s="74"/>
      <c r="U139" s="74">
        <v>-278628</v>
      </c>
    </row>
    <row r="140" spans="1:21" ht="14.5" x14ac:dyDescent="0.25">
      <c r="A140" s="68">
        <v>276</v>
      </c>
      <c r="B140" s="69" t="s">
        <v>150</v>
      </c>
      <c r="C140" s="73">
        <v>1.7001231682060576E-3</v>
      </c>
      <c r="D140" s="61">
        <v>598308</v>
      </c>
      <c r="E140" s="74">
        <v>15347</v>
      </c>
      <c r="F140" s="74">
        <v>0</v>
      </c>
      <c r="G140" s="74">
        <v>0</v>
      </c>
      <c r="H140" s="74">
        <v>5976</v>
      </c>
      <c r="I140" s="74">
        <v>21323</v>
      </c>
      <c r="J140" s="74"/>
      <c r="K140" s="74">
        <v>144632</v>
      </c>
      <c r="L140" s="74">
        <v>0</v>
      </c>
      <c r="M140" s="74">
        <v>366332</v>
      </c>
      <c r="N140" s="74">
        <v>185648</v>
      </c>
      <c r="O140" s="74">
        <v>696612</v>
      </c>
      <c r="P140" s="74"/>
      <c r="Q140" s="74">
        <v>-310451</v>
      </c>
      <c r="R140" s="74"/>
      <c r="S140" s="74">
        <v>-107689</v>
      </c>
      <c r="T140" s="74"/>
      <c r="U140" s="74">
        <v>-418140</v>
      </c>
    </row>
    <row r="141" spans="1:21" ht="14.5" x14ac:dyDescent="0.25">
      <c r="A141" s="68">
        <v>277</v>
      </c>
      <c r="B141" s="69" t="s">
        <v>151</v>
      </c>
      <c r="C141" s="73">
        <v>6.6379608705542019E-4</v>
      </c>
      <c r="D141" s="61">
        <v>233603</v>
      </c>
      <c r="E141" s="74">
        <v>5992</v>
      </c>
      <c r="F141" s="74">
        <v>0</v>
      </c>
      <c r="G141" s="74">
        <v>0</v>
      </c>
      <c r="H141" s="74">
        <v>2201</v>
      </c>
      <c r="I141" s="74">
        <v>8193</v>
      </c>
      <c r="J141" s="74"/>
      <c r="K141" s="74">
        <v>56470</v>
      </c>
      <c r="L141" s="74">
        <v>0</v>
      </c>
      <c r="M141" s="74">
        <v>143031</v>
      </c>
      <c r="N141" s="74">
        <v>63083</v>
      </c>
      <c r="O141" s="74">
        <v>262584</v>
      </c>
      <c r="P141" s="74"/>
      <c r="Q141" s="74">
        <v>-121214</v>
      </c>
      <c r="R141" s="74"/>
      <c r="S141" s="74">
        <v>-15245</v>
      </c>
      <c r="T141" s="74"/>
      <c r="U141" s="74">
        <v>-136459</v>
      </c>
    </row>
    <row r="142" spans="1:21" ht="14.5" x14ac:dyDescent="0.25">
      <c r="A142" s="68">
        <v>278</v>
      </c>
      <c r="B142" s="69" t="s">
        <v>152</v>
      </c>
      <c r="C142" s="73">
        <v>1.2837397013346586E-3</v>
      </c>
      <c r="D142" s="61">
        <v>451773</v>
      </c>
      <c r="E142" s="74">
        <v>11589</v>
      </c>
      <c r="F142" s="74">
        <v>0</v>
      </c>
      <c r="G142" s="74">
        <v>0</v>
      </c>
      <c r="H142" s="74">
        <v>129991</v>
      </c>
      <c r="I142" s="74">
        <v>141580</v>
      </c>
      <c r="J142" s="74"/>
      <c r="K142" s="74">
        <v>109209</v>
      </c>
      <c r="L142" s="74">
        <v>0</v>
      </c>
      <c r="M142" s="74">
        <v>276612</v>
      </c>
      <c r="N142" s="74">
        <v>29438</v>
      </c>
      <c r="O142" s="74">
        <v>415259</v>
      </c>
      <c r="P142" s="74"/>
      <c r="Q142" s="74">
        <v>-234418</v>
      </c>
      <c r="R142" s="74"/>
      <c r="S142" s="74">
        <v>44880</v>
      </c>
      <c r="T142" s="74"/>
      <c r="U142" s="74">
        <v>-189538</v>
      </c>
    </row>
    <row r="143" spans="1:21" ht="14.5" x14ac:dyDescent="0.25">
      <c r="A143" s="68">
        <v>279</v>
      </c>
      <c r="B143" s="69" t="s">
        <v>153</v>
      </c>
      <c r="C143" s="73">
        <v>1.3159800159384023E-3</v>
      </c>
      <c r="D143" s="61">
        <v>463119</v>
      </c>
      <c r="E143" s="74">
        <v>11880</v>
      </c>
      <c r="F143" s="74">
        <v>0</v>
      </c>
      <c r="G143" s="74">
        <v>0</v>
      </c>
      <c r="H143" s="74">
        <v>61572</v>
      </c>
      <c r="I143" s="74">
        <v>73452</v>
      </c>
      <c r="J143" s="74"/>
      <c r="K143" s="74">
        <v>111952</v>
      </c>
      <c r="L143" s="74">
        <v>0</v>
      </c>
      <c r="M143" s="74">
        <v>283559</v>
      </c>
      <c r="N143" s="74">
        <v>113053</v>
      </c>
      <c r="O143" s="74">
        <v>508564</v>
      </c>
      <c r="P143" s="74"/>
      <c r="Q143" s="74">
        <v>-240306</v>
      </c>
      <c r="R143" s="74"/>
      <c r="S143" s="74">
        <v>-77565</v>
      </c>
      <c r="T143" s="74"/>
      <c r="U143" s="74">
        <v>-317871</v>
      </c>
    </row>
    <row r="144" spans="1:21" ht="14.5" x14ac:dyDescent="0.25">
      <c r="A144" s="68">
        <v>280</v>
      </c>
      <c r="B144" s="69" t="s">
        <v>154</v>
      </c>
      <c r="C144" s="73">
        <v>1.5310527839626492E-2</v>
      </c>
      <c r="D144" s="61">
        <v>5388078</v>
      </c>
      <c r="E144" s="74">
        <v>138212</v>
      </c>
      <c r="F144" s="74">
        <v>0</v>
      </c>
      <c r="G144" s="74">
        <v>0</v>
      </c>
      <c r="H144" s="74">
        <v>15036</v>
      </c>
      <c r="I144" s="74">
        <v>153248</v>
      </c>
      <c r="J144" s="74"/>
      <c r="K144" s="74">
        <v>1302485</v>
      </c>
      <c r="L144" s="74">
        <v>0</v>
      </c>
      <c r="M144" s="74">
        <v>3299018</v>
      </c>
      <c r="N144" s="74">
        <v>486114</v>
      </c>
      <c r="O144" s="74">
        <v>5087617</v>
      </c>
      <c r="P144" s="74"/>
      <c r="Q144" s="74">
        <v>-2795793</v>
      </c>
      <c r="R144" s="74"/>
      <c r="S144" s="74">
        <v>-419161</v>
      </c>
      <c r="T144" s="74"/>
      <c r="U144" s="74">
        <v>-3214954</v>
      </c>
    </row>
    <row r="145" spans="1:21" ht="14.5" x14ac:dyDescent="0.25">
      <c r="A145" s="68">
        <v>282</v>
      </c>
      <c r="B145" s="69" t="s">
        <v>155</v>
      </c>
      <c r="C145" s="73">
        <v>2.1052084544307512E-3</v>
      </c>
      <c r="D145" s="61">
        <v>740863</v>
      </c>
      <c r="E145" s="74">
        <v>19004</v>
      </c>
      <c r="F145" s="74">
        <v>0</v>
      </c>
      <c r="G145" s="74">
        <v>0</v>
      </c>
      <c r="H145" s="74">
        <v>67304</v>
      </c>
      <c r="I145" s="74">
        <v>86308</v>
      </c>
      <c r="J145" s="74"/>
      <c r="K145" s="74">
        <v>179093</v>
      </c>
      <c r="L145" s="74">
        <v>0</v>
      </c>
      <c r="M145" s="74">
        <v>453617</v>
      </c>
      <c r="N145" s="74">
        <v>106384</v>
      </c>
      <c r="O145" s="74">
        <v>739094</v>
      </c>
      <c r="P145" s="74"/>
      <c r="Q145" s="74">
        <v>-384423</v>
      </c>
      <c r="R145" s="74"/>
      <c r="S145" s="74">
        <v>39633</v>
      </c>
      <c r="T145" s="74"/>
      <c r="U145" s="74">
        <v>-344790</v>
      </c>
    </row>
    <row r="146" spans="1:21" ht="14.5" x14ac:dyDescent="0.25">
      <c r="A146" s="68">
        <v>283</v>
      </c>
      <c r="B146" s="69" t="s">
        <v>156</v>
      </c>
      <c r="C146" s="73">
        <v>3.6410353668777568E-3</v>
      </c>
      <c r="D146" s="61">
        <v>1281353</v>
      </c>
      <c r="E146" s="74">
        <v>32869</v>
      </c>
      <c r="F146" s="74">
        <v>0</v>
      </c>
      <c r="G146" s="74">
        <v>0</v>
      </c>
      <c r="H146" s="74">
        <v>0</v>
      </c>
      <c r="I146" s="74">
        <v>32869</v>
      </c>
      <c r="J146" s="74"/>
      <c r="K146" s="74">
        <v>309747</v>
      </c>
      <c r="L146" s="74">
        <v>0</v>
      </c>
      <c r="M146" s="74">
        <v>784548</v>
      </c>
      <c r="N146" s="74">
        <v>519605</v>
      </c>
      <c r="O146" s="74">
        <v>1613900</v>
      </c>
      <c r="P146" s="74"/>
      <c r="Q146" s="74">
        <v>-664875</v>
      </c>
      <c r="R146" s="74"/>
      <c r="S146" s="74">
        <v>-296528</v>
      </c>
      <c r="T146" s="74"/>
      <c r="U146" s="74">
        <v>-961403</v>
      </c>
    </row>
    <row r="147" spans="1:21" ht="14.5" x14ac:dyDescent="0.25">
      <c r="A147" s="68">
        <v>284</v>
      </c>
      <c r="B147" s="69" t="s">
        <v>157</v>
      </c>
      <c r="C147" s="73">
        <v>5.5037922130403828E-4</v>
      </c>
      <c r="D147" s="61">
        <v>193690</v>
      </c>
      <c r="E147" s="74">
        <v>4968</v>
      </c>
      <c r="F147" s="74">
        <v>0</v>
      </c>
      <c r="G147" s="74">
        <v>0</v>
      </c>
      <c r="H147" s="74">
        <v>38684</v>
      </c>
      <c r="I147" s="74">
        <v>43652</v>
      </c>
      <c r="J147" s="74"/>
      <c r="K147" s="74">
        <v>46821</v>
      </c>
      <c r="L147" s="74">
        <v>0</v>
      </c>
      <c r="M147" s="74">
        <v>118592</v>
      </c>
      <c r="N147" s="74">
        <v>49380</v>
      </c>
      <c r="O147" s="74">
        <v>214793</v>
      </c>
      <c r="P147" s="74"/>
      <c r="Q147" s="74">
        <v>-100503</v>
      </c>
      <c r="R147" s="74"/>
      <c r="S147" s="74">
        <v>-19029</v>
      </c>
      <c r="T147" s="74"/>
      <c r="U147" s="74">
        <v>-119532</v>
      </c>
    </row>
    <row r="148" spans="1:21" ht="14.5" x14ac:dyDescent="0.25">
      <c r="A148" s="68">
        <v>285</v>
      </c>
      <c r="B148" s="69" t="s">
        <v>158</v>
      </c>
      <c r="C148" s="73">
        <v>2.1923046510037027E-3</v>
      </c>
      <c r="D148" s="61">
        <v>771517</v>
      </c>
      <c r="E148" s="74">
        <v>19790</v>
      </c>
      <c r="F148" s="74">
        <v>0</v>
      </c>
      <c r="G148" s="74">
        <v>0</v>
      </c>
      <c r="H148" s="74">
        <v>132402</v>
      </c>
      <c r="I148" s="74">
        <v>152192</v>
      </c>
      <c r="J148" s="74"/>
      <c r="K148" s="74">
        <v>186502</v>
      </c>
      <c r="L148" s="74">
        <v>0</v>
      </c>
      <c r="M148" s="74">
        <v>472384</v>
      </c>
      <c r="N148" s="74">
        <v>5410</v>
      </c>
      <c r="O148" s="74">
        <v>664296</v>
      </c>
      <c r="P148" s="74"/>
      <c r="Q148" s="74">
        <v>-400328</v>
      </c>
      <c r="R148" s="74"/>
      <c r="S148" s="74">
        <v>45918</v>
      </c>
      <c r="T148" s="74"/>
      <c r="U148" s="74">
        <v>-354410</v>
      </c>
    </row>
    <row r="149" spans="1:21" ht="14.5" x14ac:dyDescent="0.25">
      <c r="A149" s="68">
        <v>286</v>
      </c>
      <c r="B149" s="69" t="s">
        <v>159</v>
      </c>
      <c r="C149" s="73">
        <v>2.6195637649366462E-3</v>
      </c>
      <c r="D149" s="61">
        <v>921878</v>
      </c>
      <c r="E149" s="74">
        <v>23647</v>
      </c>
      <c r="F149" s="74">
        <v>0</v>
      </c>
      <c r="G149" s="74">
        <v>0</v>
      </c>
      <c r="H149" s="74">
        <v>29373</v>
      </c>
      <c r="I149" s="74">
        <v>53020</v>
      </c>
      <c r="J149" s="74"/>
      <c r="K149" s="74">
        <v>222849</v>
      </c>
      <c r="L149" s="74">
        <v>0</v>
      </c>
      <c r="M149" s="74">
        <v>564447</v>
      </c>
      <c r="N149" s="74">
        <v>105617</v>
      </c>
      <c r="O149" s="74">
        <v>892913</v>
      </c>
      <c r="P149" s="74"/>
      <c r="Q149" s="74">
        <v>-478348</v>
      </c>
      <c r="R149" s="74"/>
      <c r="S149" s="74">
        <v>-60519</v>
      </c>
      <c r="T149" s="74"/>
      <c r="U149" s="74">
        <v>-538867</v>
      </c>
    </row>
    <row r="150" spans="1:21" ht="14.5" x14ac:dyDescent="0.25">
      <c r="A150" s="68">
        <v>287</v>
      </c>
      <c r="B150" s="69" t="s">
        <v>160</v>
      </c>
      <c r="C150" s="73">
        <v>7.608009467143888E-4</v>
      </c>
      <c r="D150" s="61">
        <v>267742</v>
      </c>
      <c r="E150" s="74">
        <v>6868</v>
      </c>
      <c r="F150" s="74">
        <v>0</v>
      </c>
      <c r="G150" s="74">
        <v>0</v>
      </c>
      <c r="H150" s="74">
        <v>58171</v>
      </c>
      <c r="I150" s="74">
        <v>65039</v>
      </c>
      <c r="J150" s="74"/>
      <c r="K150" s="74">
        <v>64722</v>
      </c>
      <c r="L150" s="74">
        <v>0</v>
      </c>
      <c r="M150" s="74">
        <v>163933</v>
      </c>
      <c r="N150" s="74">
        <v>69096</v>
      </c>
      <c r="O150" s="74">
        <v>297751</v>
      </c>
      <c r="P150" s="74"/>
      <c r="Q150" s="74">
        <v>-138926</v>
      </c>
      <c r="R150" s="74"/>
      <c r="S150" s="74">
        <v>-21038</v>
      </c>
      <c r="T150" s="74"/>
      <c r="U150" s="74">
        <v>-159964</v>
      </c>
    </row>
    <row r="151" spans="1:21" ht="14.5" x14ac:dyDescent="0.25">
      <c r="A151" s="68">
        <v>288</v>
      </c>
      <c r="B151" s="69" t="s">
        <v>161</v>
      </c>
      <c r="C151" s="73">
        <v>1.1852626545005131E-3</v>
      </c>
      <c r="D151" s="61">
        <v>417118</v>
      </c>
      <c r="E151" s="74">
        <v>10700</v>
      </c>
      <c r="F151" s="74">
        <v>0</v>
      </c>
      <c r="G151" s="74">
        <v>0</v>
      </c>
      <c r="H151" s="74">
        <v>100702</v>
      </c>
      <c r="I151" s="74">
        <v>111402</v>
      </c>
      <c r="J151" s="74"/>
      <c r="K151" s="74">
        <v>100832</v>
      </c>
      <c r="L151" s="74">
        <v>0</v>
      </c>
      <c r="M151" s="74">
        <v>255393</v>
      </c>
      <c r="N151" s="74">
        <v>188515</v>
      </c>
      <c r="O151" s="74">
        <v>544740</v>
      </c>
      <c r="P151" s="74"/>
      <c r="Q151" s="74">
        <v>-216436</v>
      </c>
      <c r="R151" s="74"/>
      <c r="S151" s="74">
        <v>-46578</v>
      </c>
      <c r="T151" s="74"/>
      <c r="U151" s="74">
        <v>-263014</v>
      </c>
    </row>
    <row r="152" spans="1:21" ht="14.5" x14ac:dyDescent="0.25">
      <c r="A152" s="68">
        <v>290</v>
      </c>
      <c r="B152" s="69" t="s">
        <v>162</v>
      </c>
      <c r="C152" s="73">
        <v>3.1782834317912608E-3</v>
      </c>
      <c r="D152" s="61">
        <v>1118499</v>
      </c>
      <c r="E152" s="74">
        <v>28691</v>
      </c>
      <c r="F152" s="74">
        <v>0</v>
      </c>
      <c r="G152" s="74">
        <v>0</v>
      </c>
      <c r="H152" s="74">
        <v>137639</v>
      </c>
      <c r="I152" s="74">
        <v>166330</v>
      </c>
      <c r="J152" s="74"/>
      <c r="K152" s="74">
        <v>270380</v>
      </c>
      <c r="L152" s="74">
        <v>0</v>
      </c>
      <c r="M152" s="74">
        <v>684837</v>
      </c>
      <c r="N152" s="74">
        <v>10281</v>
      </c>
      <c r="O152" s="74">
        <v>965498</v>
      </c>
      <c r="P152" s="74"/>
      <c r="Q152" s="74">
        <v>-580373</v>
      </c>
      <c r="R152" s="74"/>
      <c r="S152" s="74">
        <v>-13075</v>
      </c>
      <c r="T152" s="74"/>
      <c r="U152" s="74">
        <v>-593448</v>
      </c>
    </row>
    <row r="153" spans="1:21" ht="14.5" x14ac:dyDescent="0.25">
      <c r="A153" s="68">
        <v>291</v>
      </c>
      <c r="B153" s="69" t="s">
        <v>163</v>
      </c>
      <c r="C153" s="73">
        <v>2.2786751920717036E-3</v>
      </c>
      <c r="D153" s="61">
        <v>801910</v>
      </c>
      <c r="E153" s="74">
        <v>20570</v>
      </c>
      <c r="F153" s="74">
        <v>0</v>
      </c>
      <c r="G153" s="74">
        <v>0</v>
      </c>
      <c r="H153" s="74">
        <v>197642</v>
      </c>
      <c r="I153" s="74">
        <v>218212</v>
      </c>
      <c r="J153" s="74"/>
      <c r="K153" s="74">
        <v>193850</v>
      </c>
      <c r="L153" s="74">
        <v>0</v>
      </c>
      <c r="M153" s="74">
        <v>490995</v>
      </c>
      <c r="N153" s="74">
        <v>15485</v>
      </c>
      <c r="O153" s="74">
        <v>700330</v>
      </c>
      <c r="P153" s="74"/>
      <c r="Q153" s="74">
        <v>-416099</v>
      </c>
      <c r="R153" s="74"/>
      <c r="S153" s="74">
        <v>31352</v>
      </c>
      <c r="T153" s="74"/>
      <c r="U153" s="74">
        <v>-384747</v>
      </c>
    </row>
    <row r="154" spans="1:21" ht="14.5" x14ac:dyDescent="0.25">
      <c r="A154" s="68">
        <v>292</v>
      </c>
      <c r="B154" s="69" t="s">
        <v>164</v>
      </c>
      <c r="C154" s="73">
        <v>1.9064389694301662E-3</v>
      </c>
      <c r="D154" s="61">
        <v>670912</v>
      </c>
      <c r="E154" s="74">
        <v>17210</v>
      </c>
      <c r="F154" s="74">
        <v>0</v>
      </c>
      <c r="G154" s="74">
        <v>0</v>
      </c>
      <c r="H154" s="74">
        <v>244883</v>
      </c>
      <c r="I154" s="74">
        <v>262093</v>
      </c>
      <c r="J154" s="74"/>
      <c r="K154" s="74">
        <v>162183</v>
      </c>
      <c r="L154" s="74">
        <v>0</v>
      </c>
      <c r="M154" s="74">
        <v>410788</v>
      </c>
      <c r="N154" s="74">
        <v>10196</v>
      </c>
      <c r="O154" s="74">
        <v>583167</v>
      </c>
      <c r="P154" s="74"/>
      <c r="Q154" s="74">
        <v>-348127</v>
      </c>
      <c r="R154" s="74"/>
      <c r="S154" s="74">
        <v>55066</v>
      </c>
      <c r="T154" s="74"/>
      <c r="U154" s="74">
        <v>-293061</v>
      </c>
    </row>
    <row r="155" spans="1:21" ht="14.5" x14ac:dyDescent="0.25">
      <c r="A155" s="68">
        <v>293</v>
      </c>
      <c r="B155" s="69" t="s">
        <v>165</v>
      </c>
      <c r="C155" s="73">
        <v>2.2926630578524107E-3</v>
      </c>
      <c r="D155" s="61">
        <v>806833</v>
      </c>
      <c r="E155" s="74">
        <v>20696</v>
      </c>
      <c r="F155" s="74">
        <v>0</v>
      </c>
      <c r="G155" s="74">
        <v>0</v>
      </c>
      <c r="H155" s="74">
        <v>0</v>
      </c>
      <c r="I155" s="74">
        <v>20696</v>
      </c>
      <c r="J155" s="74"/>
      <c r="K155" s="74">
        <v>195040</v>
      </c>
      <c r="L155" s="74">
        <v>0</v>
      </c>
      <c r="M155" s="74">
        <v>494009</v>
      </c>
      <c r="N155" s="74">
        <v>980829</v>
      </c>
      <c r="O155" s="74">
        <v>1669878</v>
      </c>
      <c r="P155" s="74"/>
      <c r="Q155" s="74">
        <v>-418654</v>
      </c>
      <c r="R155" s="74"/>
      <c r="S155" s="74">
        <v>-385337</v>
      </c>
      <c r="T155" s="74"/>
      <c r="U155" s="74">
        <v>-803991</v>
      </c>
    </row>
    <row r="156" spans="1:21" ht="14.5" x14ac:dyDescent="0.25">
      <c r="A156" s="68">
        <v>294</v>
      </c>
      <c r="B156" s="69" t="s">
        <v>166</v>
      </c>
      <c r="C156" s="73">
        <v>1.862139746717104E-3</v>
      </c>
      <c r="D156" s="61">
        <v>655324</v>
      </c>
      <c r="E156" s="74">
        <v>16810</v>
      </c>
      <c r="F156" s="74">
        <v>0</v>
      </c>
      <c r="G156" s="74">
        <v>0</v>
      </c>
      <c r="H156" s="74">
        <v>277287</v>
      </c>
      <c r="I156" s="74">
        <v>294097</v>
      </c>
      <c r="J156" s="74"/>
      <c r="K156" s="74">
        <v>158414</v>
      </c>
      <c r="L156" s="74">
        <v>0</v>
      </c>
      <c r="M156" s="74">
        <v>401242</v>
      </c>
      <c r="N156" s="74">
        <v>7465</v>
      </c>
      <c r="O156" s="74">
        <v>567121</v>
      </c>
      <c r="P156" s="74"/>
      <c r="Q156" s="74">
        <v>-340038</v>
      </c>
      <c r="R156" s="74"/>
      <c r="S156" s="74">
        <v>60434</v>
      </c>
      <c r="T156" s="74"/>
      <c r="U156" s="74">
        <v>-279604</v>
      </c>
    </row>
    <row r="157" spans="1:21" ht="14.5" x14ac:dyDescent="0.25">
      <c r="A157" s="68">
        <v>295</v>
      </c>
      <c r="B157" s="69" t="s">
        <v>167</v>
      </c>
      <c r="C157" s="73">
        <v>7.5760589137141583E-3</v>
      </c>
      <c r="D157" s="61">
        <v>2666166</v>
      </c>
      <c r="E157" s="74">
        <v>68391</v>
      </c>
      <c r="F157" s="74">
        <v>0</v>
      </c>
      <c r="G157" s="74">
        <v>0</v>
      </c>
      <c r="H157" s="74">
        <v>0</v>
      </c>
      <c r="I157" s="74">
        <v>68391</v>
      </c>
      <c r="J157" s="74"/>
      <c r="K157" s="74">
        <v>644504</v>
      </c>
      <c r="L157" s="74">
        <v>0</v>
      </c>
      <c r="M157" s="74">
        <v>1632442</v>
      </c>
      <c r="N157" s="74">
        <v>996048</v>
      </c>
      <c r="O157" s="74">
        <v>3272994</v>
      </c>
      <c r="P157" s="74"/>
      <c r="Q157" s="74">
        <v>-1383432</v>
      </c>
      <c r="R157" s="74"/>
      <c r="S157" s="74">
        <v>-644276</v>
      </c>
      <c r="T157" s="74"/>
      <c r="U157" s="74">
        <v>-2027708</v>
      </c>
    </row>
    <row r="158" spans="1:21" ht="14.5" x14ac:dyDescent="0.25">
      <c r="A158" s="68">
        <v>296</v>
      </c>
      <c r="B158" s="69" t="s">
        <v>168</v>
      </c>
      <c r="C158" s="73">
        <v>1.2813865399848865E-3</v>
      </c>
      <c r="D158" s="61">
        <v>450947</v>
      </c>
      <c r="E158" s="74">
        <v>11567</v>
      </c>
      <c r="F158" s="74">
        <v>0</v>
      </c>
      <c r="G158" s="74">
        <v>0</v>
      </c>
      <c r="H158" s="74">
        <v>14130</v>
      </c>
      <c r="I158" s="74">
        <v>25697</v>
      </c>
      <c r="J158" s="74"/>
      <c r="K158" s="74">
        <v>109009</v>
      </c>
      <c r="L158" s="74">
        <v>0</v>
      </c>
      <c r="M158" s="74">
        <v>276105</v>
      </c>
      <c r="N158" s="74">
        <v>79666</v>
      </c>
      <c r="O158" s="74">
        <v>464780</v>
      </c>
      <c r="P158" s="74"/>
      <c r="Q158" s="74">
        <v>-233989</v>
      </c>
      <c r="R158" s="74"/>
      <c r="S158" s="74">
        <v>-19201</v>
      </c>
      <c r="T158" s="74"/>
      <c r="U158" s="74">
        <v>-253190</v>
      </c>
    </row>
    <row r="159" spans="1:21" ht="14.5" x14ac:dyDescent="0.25">
      <c r="A159" s="68">
        <v>297</v>
      </c>
      <c r="B159" s="69" t="s">
        <v>169</v>
      </c>
      <c r="C159" s="73">
        <v>2.7536279931913866E-3</v>
      </c>
      <c r="D159" s="61">
        <v>969056</v>
      </c>
      <c r="E159" s="74">
        <v>24858</v>
      </c>
      <c r="F159" s="74">
        <v>0</v>
      </c>
      <c r="G159" s="74">
        <v>0</v>
      </c>
      <c r="H159" s="74">
        <v>277344</v>
      </c>
      <c r="I159" s="74">
        <v>302202</v>
      </c>
      <c r="J159" s="74"/>
      <c r="K159" s="74">
        <v>234254</v>
      </c>
      <c r="L159" s="74">
        <v>0</v>
      </c>
      <c r="M159" s="74">
        <v>593335</v>
      </c>
      <c r="N159" s="74">
        <v>4247</v>
      </c>
      <c r="O159" s="74">
        <v>831836</v>
      </c>
      <c r="P159" s="74"/>
      <c r="Q159" s="74">
        <v>-502829</v>
      </c>
      <c r="R159" s="74"/>
      <c r="S159" s="74">
        <v>64705</v>
      </c>
      <c r="T159" s="74"/>
      <c r="U159" s="74">
        <v>-438124</v>
      </c>
    </row>
    <row r="160" spans="1:21" ht="14.5" x14ac:dyDescent="0.25">
      <c r="A160" s="68">
        <v>298</v>
      </c>
      <c r="B160" s="69" t="s">
        <v>170</v>
      </c>
      <c r="C160" s="73">
        <v>2.5013052989347399E-3</v>
      </c>
      <c r="D160" s="61">
        <v>880260</v>
      </c>
      <c r="E160" s="74">
        <v>22580</v>
      </c>
      <c r="F160" s="74">
        <v>0</v>
      </c>
      <c r="G160" s="74">
        <v>0</v>
      </c>
      <c r="H160" s="74">
        <v>77200</v>
      </c>
      <c r="I160" s="74">
        <v>99780</v>
      </c>
      <c r="J160" s="74"/>
      <c r="K160" s="74">
        <v>212789</v>
      </c>
      <c r="L160" s="74">
        <v>0</v>
      </c>
      <c r="M160" s="74">
        <v>538966</v>
      </c>
      <c r="N160" s="74">
        <v>80054</v>
      </c>
      <c r="O160" s="74">
        <v>831809</v>
      </c>
      <c r="P160" s="74"/>
      <c r="Q160" s="74">
        <v>-456753</v>
      </c>
      <c r="R160" s="74"/>
      <c r="S160" s="74">
        <v>-37007</v>
      </c>
      <c r="T160" s="74"/>
      <c r="U160" s="74">
        <v>-493760</v>
      </c>
    </row>
    <row r="161" spans="1:21" ht="14.5" x14ac:dyDescent="0.25">
      <c r="A161" s="68">
        <v>299</v>
      </c>
      <c r="B161" s="69" t="s">
        <v>171</v>
      </c>
      <c r="C161" s="73">
        <v>1.6262541099512E-3</v>
      </c>
      <c r="D161" s="61">
        <v>572308</v>
      </c>
      <c r="E161" s="74">
        <v>14681</v>
      </c>
      <c r="F161" s="74">
        <v>0</v>
      </c>
      <c r="G161" s="74">
        <v>0</v>
      </c>
      <c r="H161" s="74">
        <v>117179</v>
      </c>
      <c r="I161" s="74">
        <v>131860</v>
      </c>
      <c r="J161" s="74"/>
      <c r="K161" s="74">
        <v>138347</v>
      </c>
      <c r="L161" s="74">
        <v>0</v>
      </c>
      <c r="M161" s="74">
        <v>350415</v>
      </c>
      <c r="N161" s="74">
        <v>10588</v>
      </c>
      <c r="O161" s="74">
        <v>499350</v>
      </c>
      <c r="P161" s="74"/>
      <c r="Q161" s="74">
        <v>-296964</v>
      </c>
      <c r="R161" s="74"/>
      <c r="S161" s="74">
        <v>38848</v>
      </c>
      <c r="T161" s="74"/>
      <c r="U161" s="74">
        <v>-258116</v>
      </c>
    </row>
    <row r="162" spans="1:21" ht="14.5" x14ac:dyDescent="0.25">
      <c r="A162" s="68">
        <v>301</v>
      </c>
      <c r="B162" s="69" t="s">
        <v>172</v>
      </c>
      <c r="C162" s="73">
        <v>5.2371351086594681E-3</v>
      </c>
      <c r="D162" s="61">
        <v>1843052</v>
      </c>
      <c r="E162" s="74">
        <v>47277</v>
      </c>
      <c r="F162" s="74">
        <v>0</v>
      </c>
      <c r="G162" s="74">
        <v>0</v>
      </c>
      <c r="H162" s="74">
        <v>218848</v>
      </c>
      <c r="I162" s="74">
        <v>266125</v>
      </c>
      <c r="J162" s="74"/>
      <c r="K162" s="74">
        <v>445529</v>
      </c>
      <c r="L162" s="74">
        <v>0</v>
      </c>
      <c r="M162" s="74">
        <v>1128465</v>
      </c>
      <c r="N162" s="74">
        <v>18652</v>
      </c>
      <c r="O162" s="74">
        <v>1592646</v>
      </c>
      <c r="P162" s="74"/>
      <c r="Q162" s="74">
        <v>-956332</v>
      </c>
      <c r="R162" s="74"/>
      <c r="S162" s="74">
        <v>33354</v>
      </c>
      <c r="T162" s="74"/>
      <c r="U162" s="74">
        <v>-922978</v>
      </c>
    </row>
    <row r="163" spans="1:21" ht="14.5" x14ac:dyDescent="0.25">
      <c r="A163" s="68">
        <v>305</v>
      </c>
      <c r="B163" s="69" t="s">
        <v>173</v>
      </c>
      <c r="C163" s="73">
        <v>0</v>
      </c>
      <c r="D163" s="61">
        <v>0</v>
      </c>
      <c r="E163" s="74">
        <v>0</v>
      </c>
      <c r="F163" s="74">
        <v>0</v>
      </c>
      <c r="G163" s="74">
        <v>0</v>
      </c>
      <c r="H163" s="74">
        <v>0</v>
      </c>
      <c r="I163" s="74">
        <v>0</v>
      </c>
      <c r="J163" s="74"/>
      <c r="K163" s="74">
        <v>0</v>
      </c>
      <c r="L163" s="74">
        <v>0</v>
      </c>
      <c r="M163" s="74">
        <v>0</v>
      </c>
      <c r="N163" s="74">
        <v>0</v>
      </c>
      <c r="O163" s="74">
        <v>0</v>
      </c>
      <c r="P163" s="74"/>
      <c r="Q163" s="74">
        <v>0</v>
      </c>
      <c r="R163" s="74"/>
      <c r="S163" s="74">
        <v>0</v>
      </c>
      <c r="T163" s="74"/>
      <c r="U163" s="74">
        <v>0</v>
      </c>
    </row>
    <row r="164" spans="1:21" ht="14.5" x14ac:dyDescent="0.25">
      <c r="A164" s="68">
        <v>310</v>
      </c>
      <c r="B164" s="69" t="s">
        <v>174</v>
      </c>
      <c r="C164" s="73">
        <v>1.8175273815249206E-3</v>
      </c>
      <c r="D164" s="61">
        <v>639621</v>
      </c>
      <c r="E164" s="74">
        <v>16407</v>
      </c>
      <c r="F164" s="74">
        <v>0</v>
      </c>
      <c r="G164" s="74">
        <v>0</v>
      </c>
      <c r="H164" s="74">
        <v>406432</v>
      </c>
      <c r="I164" s="74">
        <v>422839</v>
      </c>
      <c r="J164" s="74"/>
      <c r="K164" s="74">
        <v>154619</v>
      </c>
      <c r="L164" s="74">
        <v>0</v>
      </c>
      <c r="M164" s="74">
        <v>391630</v>
      </c>
      <c r="N164" s="74">
        <v>22554</v>
      </c>
      <c r="O164" s="74">
        <v>568803</v>
      </c>
      <c r="P164" s="74"/>
      <c r="Q164" s="74">
        <v>-331891</v>
      </c>
      <c r="R164" s="74"/>
      <c r="S164" s="74">
        <v>131021</v>
      </c>
      <c r="T164" s="74"/>
      <c r="U164" s="74">
        <v>-200870</v>
      </c>
    </row>
    <row r="165" spans="1:21" ht="14.5" x14ac:dyDescent="0.25">
      <c r="A165" s="68">
        <v>311</v>
      </c>
      <c r="B165" s="69" t="s">
        <v>175</v>
      </c>
      <c r="C165" s="73">
        <v>0</v>
      </c>
      <c r="D165" s="61">
        <v>0</v>
      </c>
      <c r="E165" s="74">
        <v>0</v>
      </c>
      <c r="F165" s="74">
        <v>0</v>
      </c>
      <c r="G165" s="74">
        <v>0</v>
      </c>
      <c r="H165" s="74">
        <v>0</v>
      </c>
      <c r="I165" s="74">
        <v>0</v>
      </c>
      <c r="J165" s="74"/>
      <c r="K165" s="74">
        <v>0</v>
      </c>
      <c r="L165" s="74">
        <v>0</v>
      </c>
      <c r="M165" s="74">
        <v>0</v>
      </c>
      <c r="N165" s="74">
        <v>0</v>
      </c>
      <c r="O165" s="74">
        <v>0</v>
      </c>
      <c r="P165" s="74"/>
      <c r="Q165" s="74">
        <v>0</v>
      </c>
      <c r="R165" s="74"/>
      <c r="S165" s="74">
        <v>0</v>
      </c>
      <c r="T165" s="74"/>
      <c r="U165" s="74">
        <v>0</v>
      </c>
    </row>
    <row r="166" spans="1:21" ht="14.5" x14ac:dyDescent="0.25">
      <c r="A166" s="68">
        <v>319</v>
      </c>
      <c r="B166" s="69" t="s">
        <v>176</v>
      </c>
      <c r="C166" s="73">
        <v>0</v>
      </c>
      <c r="D166" s="61">
        <v>0</v>
      </c>
      <c r="E166" s="74">
        <v>0</v>
      </c>
      <c r="F166" s="74">
        <v>0</v>
      </c>
      <c r="G166" s="74">
        <v>0</v>
      </c>
      <c r="H166" s="74">
        <v>0</v>
      </c>
      <c r="I166" s="74">
        <v>0</v>
      </c>
      <c r="J166" s="74"/>
      <c r="K166" s="74">
        <v>0</v>
      </c>
      <c r="L166" s="74">
        <v>0</v>
      </c>
      <c r="M166" s="74">
        <v>0</v>
      </c>
      <c r="N166" s="74">
        <v>0</v>
      </c>
      <c r="O166" s="74">
        <v>0</v>
      </c>
      <c r="P166" s="74"/>
      <c r="Q166" s="74">
        <v>0</v>
      </c>
      <c r="R166" s="74"/>
      <c r="S166" s="74">
        <v>0</v>
      </c>
      <c r="T166" s="74"/>
      <c r="U166" s="74">
        <v>0</v>
      </c>
    </row>
    <row r="167" spans="1:21" ht="14.5" x14ac:dyDescent="0.25">
      <c r="A167" s="68">
        <v>320</v>
      </c>
      <c r="B167" s="69" t="s">
        <v>177</v>
      </c>
      <c r="C167" s="73">
        <v>8.8666251210936672E-4</v>
      </c>
      <c r="D167" s="61">
        <v>312034</v>
      </c>
      <c r="E167" s="74">
        <v>8004</v>
      </c>
      <c r="F167" s="74">
        <v>0</v>
      </c>
      <c r="G167" s="74">
        <v>0</v>
      </c>
      <c r="H167" s="74">
        <v>68043</v>
      </c>
      <c r="I167" s="74">
        <v>76047</v>
      </c>
      <c r="J167" s="74"/>
      <c r="K167" s="74">
        <v>75429</v>
      </c>
      <c r="L167" s="74">
        <v>0</v>
      </c>
      <c r="M167" s="74">
        <v>191053</v>
      </c>
      <c r="N167" s="74">
        <v>10818</v>
      </c>
      <c r="O167" s="74">
        <v>277300</v>
      </c>
      <c r="P167" s="74"/>
      <c r="Q167" s="74">
        <v>-161911</v>
      </c>
      <c r="R167" s="74"/>
      <c r="S167" s="74">
        <v>34970</v>
      </c>
      <c r="T167" s="74"/>
      <c r="U167" s="74">
        <v>-126941</v>
      </c>
    </row>
    <row r="168" spans="1:21" ht="14.5" x14ac:dyDescent="0.25">
      <c r="A168" s="68">
        <v>325</v>
      </c>
      <c r="B168" s="69" t="s">
        <v>178</v>
      </c>
      <c r="C168" s="73">
        <v>0</v>
      </c>
      <c r="D168" s="61">
        <v>0</v>
      </c>
      <c r="E168" s="74">
        <v>0</v>
      </c>
      <c r="F168" s="74">
        <v>0</v>
      </c>
      <c r="G168" s="74">
        <v>0</v>
      </c>
      <c r="H168" s="74">
        <v>0</v>
      </c>
      <c r="I168" s="74">
        <v>0</v>
      </c>
      <c r="J168" s="74"/>
      <c r="K168" s="74">
        <v>0</v>
      </c>
      <c r="L168" s="74">
        <v>0</v>
      </c>
      <c r="M168" s="74">
        <v>0</v>
      </c>
      <c r="N168" s="74">
        <v>0</v>
      </c>
      <c r="O168" s="74">
        <v>0</v>
      </c>
      <c r="P168" s="74"/>
      <c r="Q168" s="74">
        <v>0</v>
      </c>
      <c r="R168" s="74"/>
      <c r="S168" s="74">
        <v>0</v>
      </c>
      <c r="T168" s="74"/>
      <c r="U168" s="74">
        <v>0</v>
      </c>
    </row>
    <row r="169" spans="1:21" ht="14.5" x14ac:dyDescent="0.25">
      <c r="A169" s="68">
        <v>326</v>
      </c>
      <c r="B169" s="69" t="s">
        <v>179</v>
      </c>
      <c r="C169" s="73">
        <v>0</v>
      </c>
      <c r="D169" s="61">
        <v>0</v>
      </c>
      <c r="E169" s="74">
        <v>0</v>
      </c>
      <c r="F169" s="74">
        <v>0</v>
      </c>
      <c r="G169" s="74">
        <v>0</v>
      </c>
      <c r="H169" s="74">
        <v>0</v>
      </c>
      <c r="I169" s="74">
        <v>0</v>
      </c>
      <c r="J169" s="74"/>
      <c r="K169" s="74">
        <v>0</v>
      </c>
      <c r="L169" s="74">
        <v>0</v>
      </c>
      <c r="M169" s="74">
        <v>0</v>
      </c>
      <c r="N169" s="74">
        <v>0</v>
      </c>
      <c r="O169" s="74">
        <v>0</v>
      </c>
      <c r="P169" s="74"/>
      <c r="Q169" s="74">
        <v>0</v>
      </c>
      <c r="R169" s="74"/>
      <c r="S169" s="74">
        <v>0</v>
      </c>
      <c r="T169" s="74"/>
      <c r="U169" s="74">
        <v>0</v>
      </c>
    </row>
    <row r="170" spans="1:21" ht="14.5" x14ac:dyDescent="0.25">
      <c r="A170" s="68">
        <v>330</v>
      </c>
      <c r="B170" s="69" t="s">
        <v>180</v>
      </c>
      <c r="C170" s="73">
        <v>9.9053228995729068E-6</v>
      </c>
      <c r="D170" s="61">
        <v>3485</v>
      </c>
      <c r="E170" s="74">
        <v>89</v>
      </c>
      <c r="F170" s="74">
        <v>0</v>
      </c>
      <c r="G170" s="74">
        <v>0</v>
      </c>
      <c r="H170" s="74">
        <v>4499</v>
      </c>
      <c r="I170" s="74">
        <v>4588</v>
      </c>
      <c r="J170" s="74"/>
      <c r="K170" s="74">
        <v>843</v>
      </c>
      <c r="L170" s="74">
        <v>0</v>
      </c>
      <c r="M170" s="74">
        <v>2134</v>
      </c>
      <c r="N170" s="74">
        <v>2491</v>
      </c>
      <c r="O170" s="74">
        <v>5468</v>
      </c>
      <c r="P170" s="74"/>
      <c r="Q170" s="74">
        <v>-1809</v>
      </c>
      <c r="R170" s="74"/>
      <c r="S170" s="74">
        <v>-500</v>
      </c>
      <c r="T170" s="74"/>
      <c r="U170" s="74">
        <v>-2309</v>
      </c>
    </row>
    <row r="171" spans="1:21" ht="14.5" x14ac:dyDescent="0.25">
      <c r="A171" s="68">
        <v>350</v>
      </c>
      <c r="B171" s="69" t="s">
        <v>181</v>
      </c>
      <c r="C171" s="73">
        <v>4.4625976451942808E-4</v>
      </c>
      <c r="D171" s="61">
        <v>157048</v>
      </c>
      <c r="E171" s="74">
        <v>4028</v>
      </c>
      <c r="F171" s="74">
        <v>0</v>
      </c>
      <c r="G171" s="74">
        <v>0</v>
      </c>
      <c r="H171" s="74">
        <v>82961</v>
      </c>
      <c r="I171" s="74">
        <v>86989</v>
      </c>
      <c r="J171" s="74"/>
      <c r="K171" s="74">
        <v>37964</v>
      </c>
      <c r="L171" s="74">
        <v>0</v>
      </c>
      <c r="M171" s="74">
        <v>96157</v>
      </c>
      <c r="N171" s="74">
        <v>4363</v>
      </c>
      <c r="O171" s="74">
        <v>138484</v>
      </c>
      <c r="P171" s="74"/>
      <c r="Q171" s="74">
        <v>-81490</v>
      </c>
      <c r="R171" s="74"/>
      <c r="S171" s="74">
        <v>30207</v>
      </c>
      <c r="T171" s="74"/>
      <c r="U171" s="74">
        <v>-51283</v>
      </c>
    </row>
    <row r="172" spans="1:21" ht="14.5" x14ac:dyDescent="0.25">
      <c r="A172" s="68">
        <v>360</v>
      </c>
      <c r="B172" s="69" t="s">
        <v>182</v>
      </c>
      <c r="C172" s="73">
        <v>2.2612978720969849E-4</v>
      </c>
      <c r="D172" s="61">
        <v>79583</v>
      </c>
      <c r="E172" s="74">
        <v>2041</v>
      </c>
      <c r="F172" s="74">
        <v>0</v>
      </c>
      <c r="G172" s="74">
        <v>0</v>
      </c>
      <c r="H172" s="74">
        <v>10694</v>
      </c>
      <c r="I172" s="74">
        <v>12735</v>
      </c>
      <c r="J172" s="74"/>
      <c r="K172" s="74">
        <v>19237</v>
      </c>
      <c r="L172" s="74">
        <v>0</v>
      </c>
      <c r="M172" s="74">
        <v>48725</v>
      </c>
      <c r="N172" s="74">
        <v>41260</v>
      </c>
      <c r="O172" s="74">
        <v>109222</v>
      </c>
      <c r="P172" s="74"/>
      <c r="Q172" s="74">
        <v>-41293</v>
      </c>
      <c r="R172" s="74"/>
      <c r="S172" s="74">
        <v>3060</v>
      </c>
      <c r="T172" s="74"/>
      <c r="U172" s="74">
        <v>-38233</v>
      </c>
    </row>
    <row r="173" spans="1:21" ht="14.5" x14ac:dyDescent="0.25">
      <c r="A173" s="68">
        <v>400</v>
      </c>
      <c r="B173" s="69" t="s">
        <v>183</v>
      </c>
      <c r="C173" s="73">
        <v>2.3352913522968801E-5</v>
      </c>
      <c r="D173" s="61">
        <v>8216</v>
      </c>
      <c r="E173" s="74">
        <v>211</v>
      </c>
      <c r="F173" s="74">
        <v>0</v>
      </c>
      <c r="G173" s="74">
        <v>0</v>
      </c>
      <c r="H173" s="74">
        <v>26934</v>
      </c>
      <c r="I173" s="74">
        <v>27145</v>
      </c>
      <c r="J173" s="74"/>
      <c r="K173" s="74">
        <v>1987</v>
      </c>
      <c r="L173" s="74">
        <v>0</v>
      </c>
      <c r="M173" s="74">
        <v>5032</v>
      </c>
      <c r="N173" s="74">
        <v>47588</v>
      </c>
      <c r="O173" s="74">
        <v>54607</v>
      </c>
      <c r="P173" s="74"/>
      <c r="Q173" s="74">
        <v>-4265</v>
      </c>
      <c r="R173" s="74"/>
      <c r="S173" s="74">
        <v>1041</v>
      </c>
      <c r="T173" s="74"/>
      <c r="U173" s="74">
        <v>-3224</v>
      </c>
    </row>
    <row r="174" spans="1:21" ht="14.5" x14ac:dyDescent="0.25">
      <c r="A174" s="68">
        <v>402</v>
      </c>
      <c r="B174" s="69" t="s">
        <v>184</v>
      </c>
      <c r="C174" s="73">
        <v>1.7647507656170798E-3</v>
      </c>
      <c r="D174" s="61">
        <v>621053</v>
      </c>
      <c r="E174" s="74">
        <v>15931</v>
      </c>
      <c r="F174" s="74">
        <v>0</v>
      </c>
      <c r="G174" s="74">
        <v>0</v>
      </c>
      <c r="H174" s="74">
        <v>67851</v>
      </c>
      <c r="I174" s="74">
        <v>83782</v>
      </c>
      <c r="J174" s="74"/>
      <c r="K174" s="74">
        <v>150129</v>
      </c>
      <c r="L174" s="74">
        <v>0</v>
      </c>
      <c r="M174" s="74">
        <v>380258</v>
      </c>
      <c r="N174" s="74">
        <v>43482</v>
      </c>
      <c r="O174" s="74">
        <v>573869</v>
      </c>
      <c r="P174" s="74"/>
      <c r="Q174" s="74">
        <v>-322254</v>
      </c>
      <c r="R174" s="74"/>
      <c r="S174" s="74">
        <v>1158</v>
      </c>
      <c r="T174" s="74"/>
      <c r="U174" s="74">
        <v>-321096</v>
      </c>
    </row>
    <row r="175" spans="1:21" ht="14.5" x14ac:dyDescent="0.25">
      <c r="A175" s="68">
        <v>403</v>
      </c>
      <c r="B175" s="69" t="s">
        <v>185</v>
      </c>
      <c r="C175" s="73">
        <v>5.2189636593576979E-3</v>
      </c>
      <c r="D175" s="61">
        <v>1836656</v>
      </c>
      <c r="E175" s="74">
        <v>47113</v>
      </c>
      <c r="F175" s="74">
        <v>0</v>
      </c>
      <c r="G175" s="74">
        <v>0</v>
      </c>
      <c r="H175" s="74">
        <v>87645</v>
      </c>
      <c r="I175" s="74">
        <v>134758</v>
      </c>
      <c r="J175" s="74"/>
      <c r="K175" s="74">
        <v>443983</v>
      </c>
      <c r="L175" s="74">
        <v>0</v>
      </c>
      <c r="M175" s="74">
        <v>1124550</v>
      </c>
      <c r="N175" s="74">
        <v>146718</v>
      </c>
      <c r="O175" s="74">
        <v>1715251</v>
      </c>
      <c r="P175" s="74"/>
      <c r="Q175" s="74">
        <v>-953014</v>
      </c>
      <c r="R175" s="74"/>
      <c r="S175" s="74">
        <v>-7808</v>
      </c>
      <c r="T175" s="74"/>
      <c r="U175" s="74">
        <v>-960822</v>
      </c>
    </row>
    <row r="176" spans="1:21" ht="14.5" x14ac:dyDescent="0.25">
      <c r="A176" s="68">
        <v>405</v>
      </c>
      <c r="B176" s="69" t="s">
        <v>186</v>
      </c>
      <c r="C176" s="73">
        <v>5.2922749064764134E-5</v>
      </c>
      <c r="D176" s="61">
        <v>18627</v>
      </c>
      <c r="E176" s="74">
        <v>478</v>
      </c>
      <c r="F176" s="74">
        <v>0</v>
      </c>
      <c r="G176" s="74">
        <v>0</v>
      </c>
      <c r="H176" s="74">
        <v>15780</v>
      </c>
      <c r="I176" s="74">
        <v>16258</v>
      </c>
      <c r="J176" s="74"/>
      <c r="K176" s="74">
        <v>4502</v>
      </c>
      <c r="L176" s="74">
        <v>0</v>
      </c>
      <c r="M176" s="74">
        <v>11403</v>
      </c>
      <c r="N176" s="74">
        <v>0</v>
      </c>
      <c r="O176" s="74">
        <v>15905</v>
      </c>
      <c r="P176" s="74"/>
      <c r="Q176" s="74">
        <v>-9665</v>
      </c>
      <c r="R176" s="74"/>
      <c r="S176" s="74">
        <v>6253</v>
      </c>
      <c r="T176" s="74"/>
      <c r="U176" s="74">
        <v>-3412</v>
      </c>
    </row>
    <row r="177" spans="1:21" ht="14.5" x14ac:dyDescent="0.25">
      <c r="A177" s="68">
        <v>407</v>
      </c>
      <c r="B177" s="69" t="s">
        <v>187</v>
      </c>
      <c r="C177" s="73">
        <v>0</v>
      </c>
      <c r="D177" s="61">
        <v>0</v>
      </c>
      <c r="E177" s="74">
        <v>0</v>
      </c>
      <c r="F177" s="74">
        <v>0</v>
      </c>
      <c r="G177" s="74">
        <v>0</v>
      </c>
      <c r="H177" s="74">
        <v>1</v>
      </c>
      <c r="I177" s="74">
        <v>1</v>
      </c>
      <c r="J177" s="74"/>
      <c r="K177" s="74">
        <v>0</v>
      </c>
      <c r="L177" s="74">
        <v>0</v>
      </c>
      <c r="M177" s="74">
        <v>0</v>
      </c>
      <c r="N177" s="74">
        <v>17872</v>
      </c>
      <c r="O177" s="74">
        <v>17872</v>
      </c>
      <c r="P177" s="74"/>
      <c r="Q177" s="74">
        <v>0</v>
      </c>
      <c r="R177" s="74"/>
      <c r="S177" s="74">
        <v>-10768</v>
      </c>
      <c r="T177" s="74"/>
      <c r="U177" s="74">
        <v>-10768</v>
      </c>
    </row>
    <row r="178" spans="1:21" ht="14.5" x14ac:dyDescent="0.25">
      <c r="A178" s="68">
        <v>408</v>
      </c>
      <c r="B178" s="69" t="s">
        <v>188</v>
      </c>
      <c r="C178" s="73">
        <v>0</v>
      </c>
      <c r="D178" s="61">
        <v>0</v>
      </c>
      <c r="E178" s="74">
        <v>0</v>
      </c>
      <c r="F178" s="74">
        <v>0</v>
      </c>
      <c r="G178" s="74">
        <v>0</v>
      </c>
      <c r="H178" s="74">
        <v>0</v>
      </c>
      <c r="I178" s="74">
        <v>0</v>
      </c>
      <c r="J178" s="74"/>
      <c r="K178" s="74">
        <v>0</v>
      </c>
      <c r="L178" s="74">
        <v>0</v>
      </c>
      <c r="M178" s="74">
        <v>0</v>
      </c>
      <c r="N178" s="74">
        <v>0</v>
      </c>
      <c r="O178" s="74">
        <v>0</v>
      </c>
      <c r="P178" s="74"/>
      <c r="Q178" s="74">
        <v>0</v>
      </c>
      <c r="R178" s="74"/>
      <c r="S178" s="74">
        <v>0</v>
      </c>
      <c r="T178" s="74"/>
      <c r="U178" s="74">
        <v>0</v>
      </c>
    </row>
    <row r="179" spans="1:21" ht="14.5" x14ac:dyDescent="0.25">
      <c r="A179" s="68">
        <v>409</v>
      </c>
      <c r="B179" s="69" t="s">
        <v>189</v>
      </c>
      <c r="C179" s="73">
        <v>2.0736027752513604E-3</v>
      </c>
      <c r="D179" s="61">
        <v>729743</v>
      </c>
      <c r="E179" s="74">
        <v>18719</v>
      </c>
      <c r="F179" s="74">
        <v>0</v>
      </c>
      <c r="G179" s="74">
        <v>0</v>
      </c>
      <c r="H179" s="74">
        <v>9268</v>
      </c>
      <c r="I179" s="74">
        <v>27987</v>
      </c>
      <c r="J179" s="74"/>
      <c r="K179" s="74">
        <v>176404</v>
      </c>
      <c r="L179" s="74">
        <v>0</v>
      </c>
      <c r="M179" s="74">
        <v>446807</v>
      </c>
      <c r="N179" s="74">
        <v>88957</v>
      </c>
      <c r="O179" s="74">
        <v>712168</v>
      </c>
      <c r="P179" s="74"/>
      <c r="Q179" s="74">
        <v>-378652</v>
      </c>
      <c r="R179" s="74"/>
      <c r="S179" s="74">
        <v>-58973</v>
      </c>
      <c r="T179" s="74"/>
      <c r="U179" s="74">
        <v>-437625</v>
      </c>
    </row>
    <row r="180" spans="1:21" ht="14.5" x14ac:dyDescent="0.25">
      <c r="A180" s="68">
        <v>411</v>
      </c>
      <c r="B180" s="69" t="s">
        <v>190</v>
      </c>
      <c r="C180" s="73">
        <v>2.7845288930311014E-3</v>
      </c>
      <c r="D180" s="61">
        <v>979933</v>
      </c>
      <c r="E180" s="74">
        <v>25137</v>
      </c>
      <c r="F180" s="74">
        <v>0</v>
      </c>
      <c r="G180" s="74">
        <v>0</v>
      </c>
      <c r="H180" s="74">
        <v>63465</v>
      </c>
      <c r="I180" s="74">
        <v>88602</v>
      </c>
      <c r="J180" s="74"/>
      <c r="K180" s="74">
        <v>236883</v>
      </c>
      <c r="L180" s="74">
        <v>0</v>
      </c>
      <c r="M180" s="74">
        <v>599993</v>
      </c>
      <c r="N180" s="74">
        <v>134351</v>
      </c>
      <c r="O180" s="74">
        <v>971227</v>
      </c>
      <c r="P180" s="74"/>
      <c r="Q180" s="74">
        <v>-508471</v>
      </c>
      <c r="R180" s="74"/>
      <c r="S180" s="74">
        <v>-16367</v>
      </c>
      <c r="T180" s="74"/>
      <c r="U180" s="74">
        <v>-524838</v>
      </c>
    </row>
    <row r="181" spans="1:21" ht="14.5" x14ac:dyDescent="0.25">
      <c r="A181" s="68">
        <v>413</v>
      </c>
      <c r="B181" s="69" t="s">
        <v>191</v>
      </c>
      <c r="C181" s="73">
        <v>8.5134672083734357E-5</v>
      </c>
      <c r="D181" s="61">
        <v>29961</v>
      </c>
      <c r="E181" s="74">
        <v>769</v>
      </c>
      <c r="F181" s="74">
        <v>0</v>
      </c>
      <c r="G181" s="74">
        <v>0</v>
      </c>
      <c r="H181" s="74">
        <v>11220</v>
      </c>
      <c r="I181" s="74">
        <v>11989</v>
      </c>
      <c r="J181" s="74"/>
      <c r="K181" s="74">
        <v>7243</v>
      </c>
      <c r="L181" s="74">
        <v>0</v>
      </c>
      <c r="M181" s="74">
        <v>18344</v>
      </c>
      <c r="N181" s="74">
        <v>21061</v>
      </c>
      <c r="O181" s="74">
        <v>46648</v>
      </c>
      <c r="P181" s="74"/>
      <c r="Q181" s="74">
        <v>-15546</v>
      </c>
      <c r="R181" s="74"/>
      <c r="S181" s="74">
        <v>-501</v>
      </c>
      <c r="T181" s="74"/>
      <c r="U181" s="74">
        <v>-16047</v>
      </c>
    </row>
    <row r="182" spans="1:21" ht="14.5" x14ac:dyDescent="0.25">
      <c r="A182" s="68">
        <v>417</v>
      </c>
      <c r="B182" s="69" t="s">
        <v>192</v>
      </c>
      <c r="C182" s="73">
        <v>4.4298387666451114E-5</v>
      </c>
      <c r="D182" s="61">
        <v>15589</v>
      </c>
      <c r="E182" s="74">
        <v>400</v>
      </c>
      <c r="F182" s="74">
        <v>0</v>
      </c>
      <c r="G182" s="74">
        <v>0</v>
      </c>
      <c r="H182" s="74">
        <v>10482</v>
      </c>
      <c r="I182" s="74">
        <v>10882</v>
      </c>
      <c r="J182" s="74"/>
      <c r="K182" s="74">
        <v>3769</v>
      </c>
      <c r="L182" s="74">
        <v>0</v>
      </c>
      <c r="M182" s="74">
        <v>9545</v>
      </c>
      <c r="N182" s="74">
        <v>9200</v>
      </c>
      <c r="O182" s="74">
        <v>22514</v>
      </c>
      <c r="P182" s="74"/>
      <c r="Q182" s="74">
        <v>-8089</v>
      </c>
      <c r="R182" s="74"/>
      <c r="S182" s="74">
        <v>-846</v>
      </c>
      <c r="T182" s="74"/>
      <c r="U182" s="74">
        <v>-8935</v>
      </c>
    </row>
    <row r="183" spans="1:21" ht="14.5" x14ac:dyDescent="0.25">
      <c r="A183" s="68">
        <v>423</v>
      </c>
      <c r="B183" s="69" t="s">
        <v>193</v>
      </c>
      <c r="C183" s="73">
        <v>4.8793026050109116E-4</v>
      </c>
      <c r="D183" s="61">
        <v>171712</v>
      </c>
      <c r="E183" s="74">
        <v>4405</v>
      </c>
      <c r="F183" s="74">
        <v>0</v>
      </c>
      <c r="G183" s="74">
        <v>0</v>
      </c>
      <c r="H183" s="74">
        <v>62393</v>
      </c>
      <c r="I183" s="74">
        <v>66798</v>
      </c>
      <c r="J183" s="74"/>
      <c r="K183" s="74">
        <v>41509</v>
      </c>
      <c r="L183" s="74">
        <v>0</v>
      </c>
      <c r="M183" s="74">
        <v>105136</v>
      </c>
      <c r="N183" s="74">
        <v>13013</v>
      </c>
      <c r="O183" s="74">
        <v>159658</v>
      </c>
      <c r="P183" s="74"/>
      <c r="Q183" s="74">
        <v>-89099</v>
      </c>
      <c r="R183" s="74"/>
      <c r="S183" s="74">
        <v>27996</v>
      </c>
      <c r="T183" s="74"/>
      <c r="U183" s="74">
        <v>-61103</v>
      </c>
    </row>
    <row r="184" spans="1:21" ht="14.5" x14ac:dyDescent="0.25">
      <c r="A184" s="68">
        <v>425</v>
      </c>
      <c r="B184" s="69" t="s">
        <v>194</v>
      </c>
      <c r="C184" s="73">
        <v>1.5176972154757847E-3</v>
      </c>
      <c r="D184" s="61">
        <v>534111</v>
      </c>
      <c r="E184" s="74">
        <v>13701</v>
      </c>
      <c r="F184" s="74">
        <v>0</v>
      </c>
      <c r="G184" s="74">
        <v>0</v>
      </c>
      <c r="H184" s="74">
        <v>97980</v>
      </c>
      <c r="I184" s="74">
        <v>111681</v>
      </c>
      <c r="J184" s="74"/>
      <c r="K184" s="74">
        <v>129112</v>
      </c>
      <c r="L184" s="74">
        <v>0</v>
      </c>
      <c r="M184" s="74">
        <v>327024</v>
      </c>
      <c r="N184" s="74">
        <v>51975</v>
      </c>
      <c r="O184" s="74">
        <v>508111</v>
      </c>
      <c r="P184" s="74"/>
      <c r="Q184" s="74">
        <v>-277140</v>
      </c>
      <c r="R184" s="74"/>
      <c r="S184" s="74">
        <v>74154</v>
      </c>
      <c r="T184" s="74"/>
      <c r="U184" s="74">
        <v>-202986</v>
      </c>
    </row>
    <row r="185" spans="1:21" ht="14.5" x14ac:dyDescent="0.25">
      <c r="A185" s="68">
        <v>440</v>
      </c>
      <c r="B185" s="69" t="s">
        <v>195</v>
      </c>
      <c r="C185" s="73">
        <v>9.2474589836419666E-3</v>
      </c>
      <c r="D185" s="61">
        <v>3254364</v>
      </c>
      <c r="E185" s="74">
        <v>83479</v>
      </c>
      <c r="F185" s="74">
        <v>0</v>
      </c>
      <c r="G185" s="74">
        <v>0</v>
      </c>
      <c r="H185" s="74">
        <v>300721</v>
      </c>
      <c r="I185" s="74">
        <v>384200</v>
      </c>
      <c r="J185" s="74"/>
      <c r="K185" s="74">
        <v>786692</v>
      </c>
      <c r="L185" s="74">
        <v>0</v>
      </c>
      <c r="M185" s="74">
        <v>1992585</v>
      </c>
      <c r="N185" s="74">
        <v>71021</v>
      </c>
      <c r="O185" s="74">
        <v>2850298</v>
      </c>
      <c r="P185" s="74"/>
      <c r="Q185" s="74">
        <v>-1688640</v>
      </c>
      <c r="R185" s="74"/>
      <c r="S185" s="74">
        <v>7269</v>
      </c>
      <c r="T185" s="74"/>
      <c r="U185" s="74">
        <v>-1681371</v>
      </c>
    </row>
    <row r="186" spans="1:21" ht="14.5" x14ac:dyDescent="0.25">
      <c r="A186" s="68">
        <v>450</v>
      </c>
      <c r="B186" s="69" t="s">
        <v>196</v>
      </c>
      <c r="C186" s="73">
        <v>0</v>
      </c>
      <c r="D186" s="61">
        <v>0</v>
      </c>
      <c r="E186" s="74">
        <v>0</v>
      </c>
      <c r="F186" s="74">
        <v>0</v>
      </c>
      <c r="G186" s="74">
        <v>0</v>
      </c>
      <c r="H186" s="74">
        <v>0</v>
      </c>
      <c r="I186" s="74">
        <v>0</v>
      </c>
      <c r="J186" s="74"/>
      <c r="K186" s="74">
        <v>0</v>
      </c>
      <c r="L186" s="74">
        <v>0</v>
      </c>
      <c r="M186" s="74">
        <v>0</v>
      </c>
      <c r="N186" s="74">
        <v>0</v>
      </c>
      <c r="O186" s="74">
        <v>0</v>
      </c>
      <c r="P186" s="74"/>
      <c r="Q186" s="74">
        <v>0</v>
      </c>
      <c r="R186" s="74"/>
      <c r="S186" s="74">
        <v>0</v>
      </c>
      <c r="T186" s="74"/>
      <c r="U186" s="74">
        <v>0</v>
      </c>
    </row>
    <row r="187" spans="1:21" ht="14.5" x14ac:dyDescent="0.25">
      <c r="A187" s="68">
        <v>451</v>
      </c>
      <c r="B187" s="69" t="s">
        <v>197</v>
      </c>
      <c r="C187" s="73">
        <v>0</v>
      </c>
      <c r="D187" s="61">
        <v>0</v>
      </c>
      <c r="E187" s="74">
        <v>0</v>
      </c>
      <c r="F187" s="74">
        <v>0</v>
      </c>
      <c r="G187" s="74">
        <v>0</v>
      </c>
      <c r="H187" s="74">
        <v>0</v>
      </c>
      <c r="I187" s="74">
        <v>0</v>
      </c>
      <c r="J187" s="74"/>
      <c r="K187" s="74">
        <v>0</v>
      </c>
      <c r="L187" s="74">
        <v>0</v>
      </c>
      <c r="M187" s="74">
        <v>0</v>
      </c>
      <c r="N187" s="74">
        <v>0</v>
      </c>
      <c r="O187" s="74">
        <v>0</v>
      </c>
      <c r="P187" s="74"/>
      <c r="Q187" s="74">
        <v>0</v>
      </c>
      <c r="R187" s="74"/>
      <c r="S187" s="74">
        <v>0</v>
      </c>
      <c r="T187" s="74"/>
      <c r="U187" s="74">
        <v>0</v>
      </c>
    </row>
    <row r="188" spans="1:21" ht="14.5" x14ac:dyDescent="0.25">
      <c r="A188" s="68">
        <v>452</v>
      </c>
      <c r="B188" s="69" t="s">
        <v>198</v>
      </c>
      <c r="C188" s="73">
        <v>0</v>
      </c>
      <c r="D188" s="61">
        <v>0</v>
      </c>
      <c r="E188" s="74">
        <v>0</v>
      </c>
      <c r="F188" s="74">
        <v>0</v>
      </c>
      <c r="G188" s="74">
        <v>0</v>
      </c>
      <c r="H188" s="74">
        <v>0</v>
      </c>
      <c r="I188" s="74">
        <v>0</v>
      </c>
      <c r="J188" s="74"/>
      <c r="K188" s="74">
        <v>0</v>
      </c>
      <c r="L188" s="74">
        <v>0</v>
      </c>
      <c r="M188" s="74">
        <v>0</v>
      </c>
      <c r="N188" s="74">
        <v>0</v>
      </c>
      <c r="O188" s="74">
        <v>0</v>
      </c>
      <c r="P188" s="74"/>
      <c r="Q188" s="74">
        <v>0</v>
      </c>
      <c r="R188" s="74"/>
      <c r="S188" s="74">
        <v>0</v>
      </c>
      <c r="T188" s="74"/>
      <c r="U188" s="74">
        <v>0</v>
      </c>
    </row>
    <row r="189" spans="1:21" ht="14.5" x14ac:dyDescent="0.25">
      <c r="A189" s="68">
        <v>453</v>
      </c>
      <c r="B189" s="69" t="s">
        <v>199</v>
      </c>
      <c r="C189" s="73">
        <v>0</v>
      </c>
      <c r="D189" s="61">
        <v>0</v>
      </c>
      <c r="E189" s="74">
        <v>0</v>
      </c>
      <c r="F189" s="74">
        <v>0</v>
      </c>
      <c r="G189" s="74">
        <v>0</v>
      </c>
      <c r="H189" s="74">
        <v>0</v>
      </c>
      <c r="I189" s="74">
        <v>0</v>
      </c>
      <c r="J189" s="74"/>
      <c r="K189" s="74">
        <v>0</v>
      </c>
      <c r="L189" s="74">
        <v>0</v>
      </c>
      <c r="M189" s="74">
        <v>0</v>
      </c>
      <c r="N189" s="74">
        <v>0</v>
      </c>
      <c r="O189" s="74">
        <v>0</v>
      </c>
      <c r="P189" s="74"/>
      <c r="Q189" s="74">
        <v>0</v>
      </c>
      <c r="R189" s="74"/>
      <c r="S189" s="74">
        <v>0</v>
      </c>
      <c r="T189" s="74"/>
      <c r="U189" s="74">
        <v>0</v>
      </c>
    </row>
    <row r="190" spans="1:21" ht="14.5" x14ac:dyDescent="0.25">
      <c r="A190" s="68">
        <v>454</v>
      </c>
      <c r="B190" s="69" t="s">
        <v>200</v>
      </c>
      <c r="C190" s="73">
        <v>3.6046457056639999E-5</v>
      </c>
      <c r="D190" s="61">
        <v>12686</v>
      </c>
      <c r="E190" s="74">
        <v>325</v>
      </c>
      <c r="F190" s="74">
        <v>0</v>
      </c>
      <c r="G190" s="74">
        <v>0</v>
      </c>
      <c r="H190" s="74">
        <v>5898</v>
      </c>
      <c r="I190" s="74">
        <v>6223</v>
      </c>
      <c r="J190" s="74"/>
      <c r="K190" s="74">
        <v>3067</v>
      </c>
      <c r="L190" s="74">
        <v>0</v>
      </c>
      <c r="M190" s="74">
        <v>7767</v>
      </c>
      <c r="N190" s="74">
        <v>7554</v>
      </c>
      <c r="O190" s="74">
        <v>18388</v>
      </c>
      <c r="P190" s="74"/>
      <c r="Q190" s="74">
        <v>-6582</v>
      </c>
      <c r="R190" s="74"/>
      <c r="S190" s="74">
        <v>3069</v>
      </c>
      <c r="T190" s="74"/>
      <c r="U190" s="74">
        <v>-3513</v>
      </c>
    </row>
    <row r="191" spans="1:21" ht="14.5" x14ac:dyDescent="0.25">
      <c r="A191" s="68">
        <v>501</v>
      </c>
      <c r="B191" s="69" t="s">
        <v>201</v>
      </c>
      <c r="C191" s="73">
        <v>8.7652363502316574E-2</v>
      </c>
      <c r="D191" s="61">
        <v>30846570</v>
      </c>
      <c r="E191" s="74">
        <v>791264</v>
      </c>
      <c r="F191" s="74">
        <v>0</v>
      </c>
      <c r="G191" s="74">
        <v>0</v>
      </c>
      <c r="H191" s="74">
        <v>141897</v>
      </c>
      <c r="I191" s="74">
        <v>933161</v>
      </c>
      <c r="J191" s="74"/>
      <c r="K191" s="74">
        <v>7456693</v>
      </c>
      <c r="L191" s="74">
        <v>0</v>
      </c>
      <c r="M191" s="74">
        <v>18886784</v>
      </c>
      <c r="N191" s="74">
        <v>1633646</v>
      </c>
      <c r="O191" s="74">
        <v>27977123</v>
      </c>
      <c r="P191" s="74"/>
      <c r="Q191" s="74">
        <v>-16005859</v>
      </c>
      <c r="R191" s="74"/>
      <c r="S191" s="74">
        <v>-205468</v>
      </c>
      <c r="T191" s="74"/>
      <c r="U191" s="74">
        <v>-16211327</v>
      </c>
    </row>
    <row r="192" spans="1:21" ht="14.5" x14ac:dyDescent="0.25">
      <c r="A192" s="68">
        <v>502</v>
      </c>
      <c r="B192" s="69" t="s">
        <v>202</v>
      </c>
      <c r="C192" s="73">
        <v>0</v>
      </c>
      <c r="D192" s="61">
        <v>0</v>
      </c>
      <c r="E192" s="74">
        <v>0</v>
      </c>
      <c r="F192" s="74">
        <v>0</v>
      </c>
      <c r="G192" s="74">
        <v>0</v>
      </c>
      <c r="H192" s="74">
        <v>0</v>
      </c>
      <c r="I192" s="74">
        <v>0</v>
      </c>
      <c r="J192" s="74"/>
      <c r="K192" s="74">
        <v>0</v>
      </c>
      <c r="L192" s="74">
        <v>0</v>
      </c>
      <c r="M192" s="74">
        <v>0</v>
      </c>
      <c r="N192" s="74">
        <v>0</v>
      </c>
      <c r="O192" s="74">
        <v>0</v>
      </c>
      <c r="P192" s="74"/>
      <c r="Q192" s="74">
        <v>0</v>
      </c>
      <c r="R192" s="74"/>
      <c r="S192" s="74">
        <v>0</v>
      </c>
      <c r="T192" s="74"/>
      <c r="U192" s="74">
        <v>0</v>
      </c>
    </row>
    <row r="193" spans="1:21" ht="14.5" x14ac:dyDescent="0.25">
      <c r="A193" s="68">
        <v>505</v>
      </c>
      <c r="B193" s="69" t="s">
        <v>203</v>
      </c>
      <c r="C193" s="73">
        <v>6.8253286291283192E-4</v>
      </c>
      <c r="D193" s="61">
        <v>240196</v>
      </c>
      <c r="E193" s="74">
        <v>6161</v>
      </c>
      <c r="F193" s="74">
        <v>0</v>
      </c>
      <c r="G193" s="74">
        <v>0</v>
      </c>
      <c r="H193" s="74">
        <v>85498</v>
      </c>
      <c r="I193" s="74">
        <v>91659</v>
      </c>
      <c r="J193" s="74"/>
      <c r="K193" s="74">
        <v>58064</v>
      </c>
      <c r="L193" s="74">
        <v>0</v>
      </c>
      <c r="M193" s="74">
        <v>147068</v>
      </c>
      <c r="N193" s="74">
        <v>70683</v>
      </c>
      <c r="O193" s="74">
        <v>275815</v>
      </c>
      <c r="P193" s="74"/>
      <c r="Q193" s="74">
        <v>-124634</v>
      </c>
      <c r="R193" s="74"/>
      <c r="S193" s="74">
        <v>27191</v>
      </c>
      <c r="T193" s="74"/>
      <c r="U193" s="74">
        <v>-97443</v>
      </c>
    </row>
    <row r="194" spans="1:21" ht="14.5" x14ac:dyDescent="0.25">
      <c r="A194" s="68">
        <v>506</v>
      </c>
      <c r="B194" s="69" t="s">
        <v>204</v>
      </c>
      <c r="C194" s="73">
        <v>2.5638352592589528E-4</v>
      </c>
      <c r="D194" s="61">
        <v>90224</v>
      </c>
      <c r="E194" s="74">
        <v>2314</v>
      </c>
      <c r="F194" s="74">
        <v>0</v>
      </c>
      <c r="G194" s="74">
        <v>0</v>
      </c>
      <c r="H194" s="74">
        <v>11203</v>
      </c>
      <c r="I194" s="74">
        <v>13517</v>
      </c>
      <c r="J194" s="74"/>
      <c r="K194" s="74">
        <v>21811</v>
      </c>
      <c r="L194" s="74">
        <v>0</v>
      </c>
      <c r="M194" s="74">
        <v>55244</v>
      </c>
      <c r="N194" s="74">
        <v>4677</v>
      </c>
      <c r="O194" s="74">
        <v>81732</v>
      </c>
      <c r="P194" s="74"/>
      <c r="Q194" s="74">
        <v>-46817</v>
      </c>
      <c r="R194" s="74"/>
      <c r="S194" s="74">
        <v>-447</v>
      </c>
      <c r="T194" s="74"/>
      <c r="U194" s="74">
        <v>-47264</v>
      </c>
    </row>
    <row r="195" spans="1:21" ht="14.5" x14ac:dyDescent="0.25">
      <c r="A195" s="68">
        <v>507</v>
      </c>
      <c r="B195" s="69" t="s">
        <v>205</v>
      </c>
      <c r="C195" s="73">
        <v>0</v>
      </c>
      <c r="D195" s="61">
        <v>0</v>
      </c>
      <c r="E195" s="74">
        <v>0</v>
      </c>
      <c r="F195" s="74">
        <v>0</v>
      </c>
      <c r="G195" s="74">
        <v>0</v>
      </c>
      <c r="H195" s="74">
        <v>0</v>
      </c>
      <c r="I195" s="74">
        <v>0</v>
      </c>
      <c r="J195" s="74"/>
      <c r="K195" s="74">
        <v>0</v>
      </c>
      <c r="L195" s="74">
        <v>0</v>
      </c>
      <c r="M195" s="74">
        <v>0</v>
      </c>
      <c r="N195" s="74">
        <v>0</v>
      </c>
      <c r="O195" s="74">
        <v>0</v>
      </c>
      <c r="P195" s="74"/>
      <c r="Q195" s="74">
        <v>0</v>
      </c>
      <c r="R195" s="74"/>
      <c r="S195" s="74">
        <v>0</v>
      </c>
      <c r="T195" s="74"/>
      <c r="U195" s="74">
        <v>0</v>
      </c>
    </row>
    <row r="196" spans="1:21" ht="14.5" x14ac:dyDescent="0.25">
      <c r="A196" s="68">
        <v>522</v>
      </c>
      <c r="B196" s="69" t="s">
        <v>418</v>
      </c>
      <c r="C196" s="73">
        <v>3.7972492064890288E-4</v>
      </c>
      <c r="D196" s="61">
        <v>133633</v>
      </c>
      <c r="E196" s="74">
        <v>3428</v>
      </c>
      <c r="F196" s="74">
        <v>0</v>
      </c>
      <c r="G196" s="74">
        <v>0</v>
      </c>
      <c r="H196" s="74">
        <v>274180</v>
      </c>
      <c r="I196" s="74">
        <v>277608</v>
      </c>
      <c r="J196" s="74"/>
      <c r="K196" s="74">
        <v>32304</v>
      </c>
      <c r="L196" s="74">
        <v>0</v>
      </c>
      <c r="M196" s="74">
        <v>81821</v>
      </c>
      <c r="N196" s="74">
        <v>0</v>
      </c>
      <c r="O196" s="74">
        <v>114125</v>
      </c>
      <c r="P196" s="74"/>
      <c r="Q196" s="74">
        <v>-69340</v>
      </c>
      <c r="R196" s="74"/>
      <c r="S196" s="74">
        <v>63107</v>
      </c>
      <c r="T196" s="74"/>
      <c r="U196" s="74">
        <v>-6233</v>
      </c>
    </row>
    <row r="197" spans="1:21" ht="14.5" x14ac:dyDescent="0.25">
      <c r="A197" s="68">
        <v>601</v>
      </c>
      <c r="B197" s="69" t="s">
        <v>206</v>
      </c>
      <c r="C197" s="73">
        <v>3.2379280555605176E-2</v>
      </c>
      <c r="D197" s="61">
        <v>11394907</v>
      </c>
      <c r="E197" s="74">
        <v>292296</v>
      </c>
      <c r="F197" s="74">
        <v>0</v>
      </c>
      <c r="G197" s="74">
        <v>0</v>
      </c>
      <c r="H197" s="74">
        <v>0</v>
      </c>
      <c r="I197" s="74">
        <v>292296</v>
      </c>
      <c r="J197" s="74"/>
      <c r="K197" s="74">
        <v>2754544</v>
      </c>
      <c r="L197" s="74">
        <v>0</v>
      </c>
      <c r="M197" s="74">
        <v>6976887</v>
      </c>
      <c r="N197" s="74">
        <v>955393</v>
      </c>
      <c r="O197" s="74">
        <v>10686824</v>
      </c>
      <c r="P197" s="74"/>
      <c r="Q197" s="74">
        <v>-5912649</v>
      </c>
      <c r="R197" s="74"/>
      <c r="S197" s="74">
        <v>-351555</v>
      </c>
      <c r="T197" s="74"/>
      <c r="U197" s="74">
        <v>-6264204</v>
      </c>
    </row>
    <row r="198" spans="1:21" ht="14.5" x14ac:dyDescent="0.25">
      <c r="A198" s="68">
        <v>602</v>
      </c>
      <c r="B198" s="69" t="s">
        <v>207</v>
      </c>
      <c r="C198" s="73">
        <v>5.4549503367635312E-3</v>
      </c>
      <c r="D198" s="61">
        <v>1919709</v>
      </c>
      <c r="E198" s="74">
        <v>49243</v>
      </c>
      <c r="F198" s="74">
        <v>0</v>
      </c>
      <c r="G198" s="74">
        <v>0</v>
      </c>
      <c r="H198" s="74">
        <v>619121</v>
      </c>
      <c r="I198" s="74">
        <v>668364</v>
      </c>
      <c r="J198" s="74"/>
      <c r="K198" s="74">
        <v>464059</v>
      </c>
      <c r="L198" s="74">
        <v>0</v>
      </c>
      <c r="M198" s="74">
        <v>1175399</v>
      </c>
      <c r="N198" s="74">
        <v>119721</v>
      </c>
      <c r="O198" s="74">
        <v>1759179</v>
      </c>
      <c r="P198" s="74"/>
      <c r="Q198" s="74">
        <v>-996106</v>
      </c>
      <c r="R198" s="74"/>
      <c r="S198" s="74">
        <v>262396</v>
      </c>
      <c r="T198" s="74"/>
      <c r="U198" s="74">
        <v>-733710</v>
      </c>
    </row>
    <row r="199" spans="1:21" ht="14.5" x14ac:dyDescent="0.25">
      <c r="A199" s="68">
        <v>606</v>
      </c>
      <c r="B199" s="69" t="s">
        <v>208</v>
      </c>
      <c r="C199" s="73">
        <v>9.4593245046427195E-5</v>
      </c>
      <c r="D199" s="61">
        <v>33290</v>
      </c>
      <c r="E199" s="74">
        <v>854</v>
      </c>
      <c r="F199" s="74">
        <v>0</v>
      </c>
      <c r="G199" s="74">
        <v>0</v>
      </c>
      <c r="H199" s="74">
        <v>6016</v>
      </c>
      <c r="I199" s="74">
        <v>6870</v>
      </c>
      <c r="J199" s="74"/>
      <c r="K199" s="74">
        <v>8047</v>
      </c>
      <c r="L199" s="74">
        <v>0</v>
      </c>
      <c r="M199" s="74">
        <v>20382</v>
      </c>
      <c r="N199" s="74">
        <v>11446</v>
      </c>
      <c r="O199" s="74">
        <v>39875</v>
      </c>
      <c r="P199" s="74"/>
      <c r="Q199" s="74">
        <v>-17273</v>
      </c>
      <c r="R199" s="74"/>
      <c r="S199" s="74">
        <v>1541</v>
      </c>
      <c r="T199" s="74"/>
      <c r="U199" s="74">
        <v>-15732</v>
      </c>
    </row>
    <row r="200" spans="1:21" ht="14.5" x14ac:dyDescent="0.25">
      <c r="A200" s="68">
        <v>701</v>
      </c>
      <c r="B200" s="69" t="s">
        <v>209</v>
      </c>
      <c r="C200" s="73">
        <v>4.3475641292040207E-3</v>
      </c>
      <c r="D200" s="61">
        <v>1529996</v>
      </c>
      <c r="E200" s="74">
        <v>39247</v>
      </c>
      <c r="F200" s="74">
        <v>0</v>
      </c>
      <c r="G200" s="74">
        <v>0</v>
      </c>
      <c r="H200" s="74">
        <v>386985</v>
      </c>
      <c r="I200" s="74">
        <v>426232</v>
      </c>
      <c r="J200" s="74"/>
      <c r="K200" s="74">
        <v>369852</v>
      </c>
      <c r="L200" s="74">
        <v>0</v>
      </c>
      <c r="M200" s="74">
        <v>936786</v>
      </c>
      <c r="N200" s="74">
        <v>0</v>
      </c>
      <c r="O200" s="74">
        <v>1306638</v>
      </c>
      <c r="P200" s="74"/>
      <c r="Q200" s="74">
        <v>-793891</v>
      </c>
      <c r="R200" s="74"/>
      <c r="S200" s="74">
        <v>155067</v>
      </c>
      <c r="T200" s="74"/>
      <c r="U200" s="74">
        <v>-638824</v>
      </c>
    </row>
    <row r="201" spans="1:21" ht="14.5" x14ac:dyDescent="0.25">
      <c r="A201" s="68">
        <v>702</v>
      </c>
      <c r="B201" s="69" t="s">
        <v>210</v>
      </c>
      <c r="C201" s="73">
        <v>2.3457770325910916E-3</v>
      </c>
      <c r="D201" s="61">
        <v>825528</v>
      </c>
      <c r="E201" s="74">
        <v>21176</v>
      </c>
      <c r="F201" s="74">
        <v>0</v>
      </c>
      <c r="G201" s="74">
        <v>0</v>
      </c>
      <c r="H201" s="74">
        <v>2110</v>
      </c>
      <c r="I201" s="74">
        <v>23286</v>
      </c>
      <c r="J201" s="74"/>
      <c r="K201" s="74">
        <v>199558</v>
      </c>
      <c r="L201" s="74">
        <v>0</v>
      </c>
      <c r="M201" s="74">
        <v>505454</v>
      </c>
      <c r="N201" s="74">
        <v>123089</v>
      </c>
      <c r="O201" s="74">
        <v>828101</v>
      </c>
      <c r="P201" s="74"/>
      <c r="Q201" s="74">
        <v>-428352</v>
      </c>
      <c r="R201" s="74"/>
      <c r="S201" s="74">
        <v>-28042</v>
      </c>
      <c r="T201" s="74"/>
      <c r="U201" s="74">
        <v>-456394</v>
      </c>
    </row>
    <row r="202" spans="1:21" ht="14.5" x14ac:dyDescent="0.25">
      <c r="A202" s="68">
        <v>703</v>
      </c>
      <c r="B202" s="69" t="s">
        <v>211</v>
      </c>
      <c r="C202" s="73">
        <v>6.6126481026352385E-3</v>
      </c>
      <c r="D202" s="61">
        <v>2327121</v>
      </c>
      <c r="E202" s="74">
        <v>59694</v>
      </c>
      <c r="F202" s="74">
        <v>0</v>
      </c>
      <c r="G202" s="74">
        <v>0</v>
      </c>
      <c r="H202" s="74">
        <v>39710</v>
      </c>
      <c r="I202" s="74">
        <v>99404</v>
      </c>
      <c r="J202" s="74"/>
      <c r="K202" s="74">
        <v>562546</v>
      </c>
      <c r="L202" s="74">
        <v>0</v>
      </c>
      <c r="M202" s="74">
        <v>1424853</v>
      </c>
      <c r="N202" s="74">
        <v>751703</v>
      </c>
      <c r="O202" s="74">
        <v>2739102</v>
      </c>
      <c r="P202" s="74"/>
      <c r="Q202" s="74">
        <v>-1207509</v>
      </c>
      <c r="R202" s="74"/>
      <c r="S202" s="74">
        <v>-256703</v>
      </c>
      <c r="T202" s="74"/>
      <c r="U202" s="74">
        <v>-1464212</v>
      </c>
    </row>
    <row r="203" spans="1:21" ht="14.5" x14ac:dyDescent="0.25">
      <c r="A203" s="68">
        <v>704</v>
      </c>
      <c r="B203" s="69" t="s">
        <v>212</v>
      </c>
      <c r="C203" s="73">
        <v>5.5015893600805898E-3</v>
      </c>
      <c r="D203" s="61">
        <v>1936117</v>
      </c>
      <c r="E203" s="74">
        <v>49664</v>
      </c>
      <c r="F203" s="74">
        <v>0</v>
      </c>
      <c r="G203" s="74">
        <v>0</v>
      </c>
      <c r="H203" s="74">
        <v>116967</v>
      </c>
      <c r="I203" s="74">
        <v>166631</v>
      </c>
      <c r="J203" s="74"/>
      <c r="K203" s="74">
        <v>468027</v>
      </c>
      <c r="L203" s="74">
        <v>0</v>
      </c>
      <c r="M203" s="74">
        <v>1185448</v>
      </c>
      <c r="N203" s="74">
        <v>722956</v>
      </c>
      <c r="O203" s="74">
        <v>2376431</v>
      </c>
      <c r="P203" s="74"/>
      <c r="Q203" s="74">
        <v>-1004622</v>
      </c>
      <c r="R203" s="74"/>
      <c r="S203" s="74">
        <v>-350347</v>
      </c>
      <c r="T203" s="74"/>
      <c r="U203" s="74">
        <v>-1354969</v>
      </c>
    </row>
    <row r="204" spans="1:21" ht="14.5" x14ac:dyDescent="0.25">
      <c r="A204" s="68">
        <v>705</v>
      </c>
      <c r="B204" s="69" t="s">
        <v>213</v>
      </c>
      <c r="C204" s="73">
        <v>5.1538066423953074E-3</v>
      </c>
      <c r="D204" s="61">
        <v>1813725</v>
      </c>
      <c r="E204" s="74">
        <v>46525</v>
      </c>
      <c r="F204" s="74">
        <v>0</v>
      </c>
      <c r="G204" s="74">
        <v>0</v>
      </c>
      <c r="H204" s="74">
        <v>65693</v>
      </c>
      <c r="I204" s="74">
        <v>112218</v>
      </c>
      <c r="J204" s="74"/>
      <c r="K204" s="74">
        <v>438440</v>
      </c>
      <c r="L204" s="74">
        <v>0</v>
      </c>
      <c r="M204" s="74">
        <v>1110510</v>
      </c>
      <c r="N204" s="74">
        <v>129718</v>
      </c>
      <c r="O204" s="74">
        <v>1678668</v>
      </c>
      <c r="P204" s="74"/>
      <c r="Q204" s="74">
        <v>-941115</v>
      </c>
      <c r="R204" s="74"/>
      <c r="S204" s="74">
        <v>-39340</v>
      </c>
      <c r="T204" s="74"/>
      <c r="U204" s="74">
        <v>-980455</v>
      </c>
    </row>
    <row r="205" spans="1:21" ht="14.5" x14ac:dyDescent="0.25">
      <c r="A205" s="68">
        <v>706</v>
      </c>
      <c r="B205" s="69" t="s">
        <v>214</v>
      </c>
      <c r="C205" s="73">
        <v>6.2839754266424798E-3</v>
      </c>
      <c r="D205" s="61">
        <v>2211454</v>
      </c>
      <c r="E205" s="74">
        <v>56727</v>
      </c>
      <c r="F205" s="74">
        <v>0</v>
      </c>
      <c r="G205" s="74">
        <v>0</v>
      </c>
      <c r="H205" s="74">
        <v>32389</v>
      </c>
      <c r="I205" s="74">
        <v>89116</v>
      </c>
      <c r="J205" s="74"/>
      <c r="K205" s="74">
        <v>534585</v>
      </c>
      <c r="L205" s="74">
        <v>0</v>
      </c>
      <c r="M205" s="74">
        <v>1354032</v>
      </c>
      <c r="N205" s="74">
        <v>479088</v>
      </c>
      <c r="O205" s="74">
        <v>2367705</v>
      </c>
      <c r="P205" s="74"/>
      <c r="Q205" s="74">
        <v>-1147491</v>
      </c>
      <c r="R205" s="74"/>
      <c r="S205" s="74">
        <v>-74550</v>
      </c>
      <c r="T205" s="74"/>
      <c r="U205" s="74">
        <v>-1222041</v>
      </c>
    </row>
    <row r="206" spans="1:21" ht="14.5" x14ac:dyDescent="0.25">
      <c r="A206" s="68">
        <v>707</v>
      </c>
      <c r="B206" s="69" t="s">
        <v>215</v>
      </c>
      <c r="C206" s="73">
        <v>7.1045765663097536E-6</v>
      </c>
      <c r="D206" s="61">
        <v>2503</v>
      </c>
      <c r="E206" s="74">
        <v>64</v>
      </c>
      <c r="F206" s="74">
        <v>0</v>
      </c>
      <c r="G206" s="74">
        <v>0</v>
      </c>
      <c r="H206" s="74">
        <v>0</v>
      </c>
      <c r="I206" s="74">
        <v>64</v>
      </c>
      <c r="J206" s="74"/>
      <c r="K206" s="74">
        <v>604</v>
      </c>
      <c r="L206" s="74">
        <v>0</v>
      </c>
      <c r="M206" s="74">
        <v>1531</v>
      </c>
      <c r="N206" s="74">
        <v>2810095</v>
      </c>
      <c r="O206" s="74">
        <v>2812230</v>
      </c>
      <c r="P206" s="74"/>
      <c r="Q206" s="74">
        <v>-1297</v>
      </c>
      <c r="R206" s="74"/>
      <c r="S206" s="74">
        <v>-1833132</v>
      </c>
      <c r="T206" s="74"/>
      <c r="U206" s="74">
        <v>-1834429</v>
      </c>
    </row>
    <row r="207" spans="1:21" ht="14.5" x14ac:dyDescent="0.25">
      <c r="A207" s="68">
        <v>708</v>
      </c>
      <c r="B207" s="69" t="s">
        <v>216</v>
      </c>
      <c r="C207" s="73">
        <v>9.3216670708208852E-4</v>
      </c>
      <c r="D207" s="61">
        <v>328050</v>
      </c>
      <c r="E207" s="74">
        <v>8415</v>
      </c>
      <c r="F207" s="74">
        <v>0</v>
      </c>
      <c r="G207" s="74">
        <v>0</v>
      </c>
      <c r="H207" s="74">
        <v>63078</v>
      </c>
      <c r="I207" s="74">
        <v>71493</v>
      </c>
      <c r="J207" s="74"/>
      <c r="K207" s="74">
        <v>79301</v>
      </c>
      <c r="L207" s="74">
        <v>0</v>
      </c>
      <c r="M207" s="74">
        <v>200858</v>
      </c>
      <c r="N207" s="74">
        <v>367452</v>
      </c>
      <c r="O207" s="74">
        <v>647611</v>
      </c>
      <c r="P207" s="74"/>
      <c r="Q207" s="74">
        <v>-170219</v>
      </c>
      <c r="R207" s="74"/>
      <c r="S207" s="74">
        <v>-26716</v>
      </c>
      <c r="T207" s="74"/>
      <c r="U207" s="74">
        <v>-196935</v>
      </c>
    </row>
    <row r="208" spans="1:21" ht="14.5" x14ac:dyDescent="0.25">
      <c r="A208" s="68">
        <v>709</v>
      </c>
      <c r="B208" s="69" t="s">
        <v>217</v>
      </c>
      <c r="C208" s="73">
        <v>0</v>
      </c>
      <c r="D208" s="61">
        <v>0</v>
      </c>
      <c r="E208" s="74">
        <v>0</v>
      </c>
      <c r="F208" s="74">
        <v>0</v>
      </c>
      <c r="G208" s="74">
        <v>0</v>
      </c>
      <c r="H208" s="74">
        <v>0</v>
      </c>
      <c r="I208" s="74">
        <v>0</v>
      </c>
      <c r="J208" s="74"/>
      <c r="K208" s="74">
        <v>0</v>
      </c>
      <c r="L208" s="74">
        <v>0</v>
      </c>
      <c r="M208" s="74">
        <v>0</v>
      </c>
      <c r="N208" s="74">
        <v>0</v>
      </c>
      <c r="O208" s="74">
        <v>0</v>
      </c>
      <c r="P208" s="74"/>
      <c r="Q208" s="74">
        <v>0</v>
      </c>
      <c r="R208" s="74"/>
      <c r="S208" s="74">
        <v>0</v>
      </c>
      <c r="T208" s="74"/>
      <c r="U208" s="74">
        <v>0</v>
      </c>
    </row>
    <row r="209" spans="1:21" ht="14.5" x14ac:dyDescent="0.25">
      <c r="A209" s="68">
        <v>711</v>
      </c>
      <c r="B209" s="69" t="s">
        <v>218</v>
      </c>
      <c r="C209" s="73">
        <v>1.760634820871506E-3</v>
      </c>
      <c r="D209" s="61">
        <v>619600</v>
      </c>
      <c r="E209" s="74">
        <v>15894</v>
      </c>
      <c r="F209" s="74">
        <v>0</v>
      </c>
      <c r="G209" s="74">
        <v>0</v>
      </c>
      <c r="H209" s="74">
        <v>40303</v>
      </c>
      <c r="I209" s="74">
        <v>56197</v>
      </c>
      <c r="J209" s="74"/>
      <c r="K209" s="74">
        <v>149779</v>
      </c>
      <c r="L209" s="74">
        <v>0</v>
      </c>
      <c r="M209" s="74">
        <v>379371</v>
      </c>
      <c r="N209" s="74">
        <v>337503</v>
      </c>
      <c r="O209" s="74">
        <v>866653</v>
      </c>
      <c r="P209" s="74"/>
      <c r="Q209" s="74">
        <v>-321503</v>
      </c>
      <c r="R209" s="74"/>
      <c r="S209" s="74">
        <v>-30840</v>
      </c>
      <c r="T209" s="74"/>
      <c r="U209" s="74">
        <v>-352343</v>
      </c>
    </row>
    <row r="210" spans="1:21" ht="14.5" x14ac:dyDescent="0.25">
      <c r="A210" s="68">
        <v>716</v>
      </c>
      <c r="B210" s="69" t="s">
        <v>219</v>
      </c>
      <c r="C210" s="73">
        <v>2.4377465611857855E-3</v>
      </c>
      <c r="D210" s="61">
        <v>857889</v>
      </c>
      <c r="E210" s="74">
        <v>22006</v>
      </c>
      <c r="F210" s="74">
        <v>0</v>
      </c>
      <c r="G210" s="74">
        <v>0</v>
      </c>
      <c r="H210" s="74">
        <v>421889</v>
      </c>
      <c r="I210" s="74">
        <v>443895</v>
      </c>
      <c r="J210" s="74"/>
      <c r="K210" s="74">
        <v>207382</v>
      </c>
      <c r="L210" s="74">
        <v>0</v>
      </c>
      <c r="M210" s="74">
        <v>525271</v>
      </c>
      <c r="N210" s="74">
        <v>680669</v>
      </c>
      <c r="O210" s="74">
        <v>1413322</v>
      </c>
      <c r="P210" s="74"/>
      <c r="Q210" s="74">
        <v>-445147</v>
      </c>
      <c r="R210" s="74"/>
      <c r="S210" s="74">
        <v>-48486</v>
      </c>
      <c r="T210" s="74"/>
      <c r="U210" s="74">
        <v>-493633</v>
      </c>
    </row>
    <row r="211" spans="1:21" ht="14.5" x14ac:dyDescent="0.25">
      <c r="A211" s="68">
        <v>717</v>
      </c>
      <c r="B211" s="69" t="s">
        <v>220</v>
      </c>
      <c r="C211" s="73">
        <v>0</v>
      </c>
      <c r="D211" s="61">
        <v>0</v>
      </c>
      <c r="E211" s="74">
        <v>0</v>
      </c>
      <c r="F211" s="74">
        <v>0</v>
      </c>
      <c r="G211" s="74">
        <v>0</v>
      </c>
      <c r="H211" s="74">
        <v>0</v>
      </c>
      <c r="I211" s="74">
        <v>0</v>
      </c>
      <c r="J211" s="74"/>
      <c r="K211" s="74">
        <v>0</v>
      </c>
      <c r="L211" s="74">
        <v>0</v>
      </c>
      <c r="M211" s="74">
        <v>0</v>
      </c>
      <c r="N211" s="74">
        <v>0</v>
      </c>
      <c r="O211" s="74">
        <v>0</v>
      </c>
      <c r="P211" s="74"/>
      <c r="Q211" s="74">
        <v>0</v>
      </c>
      <c r="R211" s="74"/>
      <c r="S211" s="74">
        <v>0</v>
      </c>
      <c r="T211" s="74"/>
      <c r="U211" s="74">
        <v>0</v>
      </c>
    </row>
    <row r="212" spans="1:21" ht="14.5" x14ac:dyDescent="0.25">
      <c r="A212" s="68">
        <v>718</v>
      </c>
      <c r="B212" s="69" t="s">
        <v>221</v>
      </c>
      <c r="C212" s="73">
        <v>3.0530623471469128E-3</v>
      </c>
      <c r="D212" s="61">
        <v>1074432</v>
      </c>
      <c r="E212" s="74">
        <v>27561</v>
      </c>
      <c r="F212" s="74">
        <v>0</v>
      </c>
      <c r="G212" s="74">
        <v>0</v>
      </c>
      <c r="H212" s="74">
        <v>73738</v>
      </c>
      <c r="I212" s="74">
        <v>101299</v>
      </c>
      <c r="J212" s="74"/>
      <c r="K212" s="74">
        <v>259728</v>
      </c>
      <c r="L212" s="74">
        <v>0</v>
      </c>
      <c r="M212" s="74">
        <v>657855</v>
      </c>
      <c r="N212" s="74">
        <v>25910</v>
      </c>
      <c r="O212" s="74">
        <v>943493</v>
      </c>
      <c r="P212" s="74"/>
      <c r="Q212" s="74">
        <v>-557506</v>
      </c>
      <c r="R212" s="74"/>
      <c r="S212" s="74">
        <v>9055</v>
      </c>
      <c r="T212" s="74"/>
      <c r="U212" s="74">
        <v>-548451</v>
      </c>
    </row>
    <row r="213" spans="1:21" ht="14.5" x14ac:dyDescent="0.25">
      <c r="A213" s="68">
        <v>719</v>
      </c>
      <c r="B213" s="69" t="s">
        <v>222</v>
      </c>
      <c r="C213" s="73">
        <v>0</v>
      </c>
      <c r="D213" s="61">
        <v>0</v>
      </c>
      <c r="E213" s="74">
        <v>0</v>
      </c>
      <c r="F213" s="74">
        <v>0</v>
      </c>
      <c r="G213" s="74">
        <v>0</v>
      </c>
      <c r="H213" s="74">
        <v>0</v>
      </c>
      <c r="I213" s="74">
        <v>0</v>
      </c>
      <c r="J213" s="74"/>
      <c r="K213" s="74">
        <v>0</v>
      </c>
      <c r="L213" s="74">
        <v>0</v>
      </c>
      <c r="M213" s="74">
        <v>0</v>
      </c>
      <c r="N213" s="74">
        <v>0</v>
      </c>
      <c r="O213" s="74">
        <v>0</v>
      </c>
      <c r="P213" s="74"/>
      <c r="Q213" s="74">
        <v>0</v>
      </c>
      <c r="R213" s="74"/>
      <c r="S213" s="74">
        <v>0</v>
      </c>
      <c r="T213" s="74"/>
      <c r="U213" s="74">
        <v>0</v>
      </c>
    </row>
    <row r="214" spans="1:21" ht="14.5" x14ac:dyDescent="0.25">
      <c r="A214" s="68">
        <v>720</v>
      </c>
      <c r="B214" s="69" t="s">
        <v>223</v>
      </c>
      <c r="C214" s="73">
        <v>6.0008178012283869E-3</v>
      </c>
      <c r="D214" s="61">
        <v>2111806</v>
      </c>
      <c r="E214" s="74">
        <v>54171</v>
      </c>
      <c r="F214" s="74">
        <v>0</v>
      </c>
      <c r="G214" s="74">
        <v>0</v>
      </c>
      <c r="H214" s="74">
        <v>799540</v>
      </c>
      <c r="I214" s="74">
        <v>853711</v>
      </c>
      <c r="J214" s="74"/>
      <c r="K214" s="74">
        <v>510497</v>
      </c>
      <c r="L214" s="74">
        <v>0</v>
      </c>
      <c r="M214" s="74">
        <v>1293019</v>
      </c>
      <c r="N214" s="74">
        <v>0</v>
      </c>
      <c r="O214" s="74">
        <v>1803516</v>
      </c>
      <c r="P214" s="74"/>
      <c r="Q214" s="74">
        <v>-1095784</v>
      </c>
      <c r="R214" s="74"/>
      <c r="S214" s="74">
        <v>441883</v>
      </c>
      <c r="T214" s="74"/>
      <c r="U214" s="74">
        <v>-653901</v>
      </c>
    </row>
    <row r="215" spans="1:21" ht="14.5" x14ac:dyDescent="0.25">
      <c r="A215" s="68">
        <v>721</v>
      </c>
      <c r="B215" s="69" t="s">
        <v>224</v>
      </c>
      <c r="C215" s="73">
        <v>0</v>
      </c>
      <c r="D215" s="61">
        <v>0</v>
      </c>
      <c r="E215" s="74">
        <v>0</v>
      </c>
      <c r="F215" s="74">
        <v>0</v>
      </c>
      <c r="G215" s="74">
        <v>0</v>
      </c>
      <c r="H215" s="74">
        <v>0</v>
      </c>
      <c r="I215" s="74">
        <v>0</v>
      </c>
      <c r="J215" s="74"/>
      <c r="K215" s="74">
        <v>0</v>
      </c>
      <c r="L215" s="74">
        <v>0</v>
      </c>
      <c r="M215" s="74">
        <v>0</v>
      </c>
      <c r="N215" s="74">
        <v>0</v>
      </c>
      <c r="O215" s="74">
        <v>0</v>
      </c>
      <c r="P215" s="74"/>
      <c r="Q215" s="74">
        <v>0</v>
      </c>
      <c r="R215" s="74"/>
      <c r="S215" s="74">
        <v>0</v>
      </c>
      <c r="T215" s="74"/>
      <c r="U215" s="74">
        <v>0</v>
      </c>
    </row>
    <row r="216" spans="1:21" ht="14.5" x14ac:dyDescent="0.25">
      <c r="A216" s="68">
        <v>722</v>
      </c>
      <c r="B216" s="69" t="s">
        <v>225</v>
      </c>
      <c r="C216" s="73">
        <v>0</v>
      </c>
      <c r="D216" s="61">
        <v>0</v>
      </c>
      <c r="E216" s="74">
        <v>0</v>
      </c>
      <c r="F216" s="74">
        <v>0</v>
      </c>
      <c r="G216" s="74">
        <v>0</v>
      </c>
      <c r="H216" s="74">
        <v>0</v>
      </c>
      <c r="I216" s="74">
        <v>0</v>
      </c>
      <c r="J216" s="74"/>
      <c r="K216" s="74">
        <v>0</v>
      </c>
      <c r="L216" s="74">
        <v>0</v>
      </c>
      <c r="M216" s="74">
        <v>0</v>
      </c>
      <c r="N216" s="74">
        <v>0</v>
      </c>
      <c r="O216" s="74">
        <v>0</v>
      </c>
      <c r="P216" s="74"/>
      <c r="Q216" s="74">
        <v>0</v>
      </c>
      <c r="R216" s="74"/>
      <c r="S216" s="74">
        <v>0</v>
      </c>
      <c r="T216" s="74"/>
      <c r="U216" s="74">
        <v>0</v>
      </c>
    </row>
    <row r="217" spans="1:21" ht="14.5" x14ac:dyDescent="0.25">
      <c r="A217" s="68">
        <v>723</v>
      </c>
      <c r="B217" s="69" t="s">
        <v>226</v>
      </c>
      <c r="C217" s="73">
        <v>2.5925057496007115E-3</v>
      </c>
      <c r="D217" s="61">
        <v>912354</v>
      </c>
      <c r="E217" s="74">
        <v>23403</v>
      </c>
      <c r="F217" s="74">
        <v>0</v>
      </c>
      <c r="G217" s="74">
        <v>0</v>
      </c>
      <c r="H217" s="74">
        <v>12571</v>
      </c>
      <c r="I217" s="74">
        <v>35974</v>
      </c>
      <c r="J217" s="74"/>
      <c r="K217" s="74">
        <v>220548</v>
      </c>
      <c r="L217" s="74">
        <v>0</v>
      </c>
      <c r="M217" s="74">
        <v>558617</v>
      </c>
      <c r="N217" s="74">
        <v>123644</v>
      </c>
      <c r="O217" s="74">
        <v>902809</v>
      </c>
      <c r="P217" s="74"/>
      <c r="Q217" s="74">
        <v>-473407</v>
      </c>
      <c r="R217" s="74"/>
      <c r="S217" s="74">
        <v>-111036</v>
      </c>
      <c r="T217" s="74"/>
      <c r="U217" s="74">
        <v>-584443</v>
      </c>
    </row>
    <row r="218" spans="1:21" ht="14.5" x14ac:dyDescent="0.25">
      <c r="A218" s="68">
        <v>724</v>
      </c>
      <c r="B218" s="69" t="s">
        <v>227</v>
      </c>
      <c r="C218" s="73">
        <v>3.0409040684908867E-3</v>
      </c>
      <c r="D218" s="61">
        <v>1070156</v>
      </c>
      <c r="E218" s="74">
        <v>27451</v>
      </c>
      <c r="F218" s="74">
        <v>0</v>
      </c>
      <c r="G218" s="74">
        <v>0</v>
      </c>
      <c r="H218" s="74">
        <v>347610</v>
      </c>
      <c r="I218" s="74">
        <v>375061</v>
      </c>
      <c r="J218" s="74"/>
      <c r="K218" s="74">
        <v>258693</v>
      </c>
      <c r="L218" s="74">
        <v>0</v>
      </c>
      <c r="M218" s="74">
        <v>655235</v>
      </c>
      <c r="N218" s="74">
        <v>30362</v>
      </c>
      <c r="O218" s="74">
        <v>944290</v>
      </c>
      <c r="P218" s="74"/>
      <c r="Q218" s="74">
        <v>-555287</v>
      </c>
      <c r="R218" s="74"/>
      <c r="S218" s="74">
        <v>101742</v>
      </c>
      <c r="T218" s="74"/>
      <c r="U218" s="74">
        <v>-453545</v>
      </c>
    </row>
    <row r="219" spans="1:21" ht="14.5" x14ac:dyDescent="0.25">
      <c r="A219" s="68">
        <v>725</v>
      </c>
      <c r="B219" s="69" t="s">
        <v>228</v>
      </c>
      <c r="C219" s="73">
        <v>0</v>
      </c>
      <c r="D219" s="61">
        <v>0</v>
      </c>
      <c r="E219" s="74">
        <v>0</v>
      </c>
      <c r="F219" s="74">
        <v>0</v>
      </c>
      <c r="G219" s="74">
        <v>0</v>
      </c>
      <c r="H219" s="74">
        <v>0</v>
      </c>
      <c r="I219" s="74">
        <v>0</v>
      </c>
      <c r="J219" s="74"/>
      <c r="K219" s="74">
        <v>0</v>
      </c>
      <c r="L219" s="74">
        <v>0</v>
      </c>
      <c r="M219" s="74">
        <v>0</v>
      </c>
      <c r="N219" s="74">
        <v>37784</v>
      </c>
      <c r="O219" s="74">
        <v>37784</v>
      </c>
      <c r="P219" s="74"/>
      <c r="Q219" s="74">
        <v>0</v>
      </c>
      <c r="R219" s="74"/>
      <c r="S219" s="74">
        <v>-414512</v>
      </c>
      <c r="T219" s="74"/>
      <c r="U219" s="74">
        <v>-414512</v>
      </c>
    </row>
    <row r="220" spans="1:21" ht="14.5" x14ac:dyDescent="0.25">
      <c r="A220" s="68">
        <v>726</v>
      </c>
      <c r="B220" s="69" t="s">
        <v>229</v>
      </c>
      <c r="C220" s="73">
        <v>0</v>
      </c>
      <c r="D220" s="61">
        <v>0</v>
      </c>
      <c r="E220" s="74">
        <v>0</v>
      </c>
      <c r="F220" s="74">
        <v>0</v>
      </c>
      <c r="G220" s="74">
        <v>0</v>
      </c>
      <c r="H220" s="74">
        <v>0</v>
      </c>
      <c r="I220" s="74">
        <v>0</v>
      </c>
      <c r="J220" s="74"/>
      <c r="K220" s="74">
        <v>0</v>
      </c>
      <c r="L220" s="74">
        <v>0</v>
      </c>
      <c r="M220" s="74">
        <v>0</v>
      </c>
      <c r="N220" s="74">
        <v>0</v>
      </c>
      <c r="O220" s="74">
        <v>0</v>
      </c>
      <c r="P220" s="74"/>
      <c r="Q220" s="74">
        <v>0</v>
      </c>
      <c r="R220" s="74"/>
      <c r="S220" s="74">
        <v>-431</v>
      </c>
      <c r="T220" s="74"/>
      <c r="U220" s="74">
        <v>-431</v>
      </c>
    </row>
    <row r="221" spans="1:21" ht="14.5" x14ac:dyDescent="0.25">
      <c r="A221" s="68">
        <v>728</v>
      </c>
      <c r="B221" s="69" t="s">
        <v>230</v>
      </c>
      <c r="C221" s="73">
        <v>3.5869352020914957E-3</v>
      </c>
      <c r="D221" s="61">
        <v>1262310</v>
      </c>
      <c r="E221" s="74">
        <v>32380</v>
      </c>
      <c r="F221" s="74">
        <v>0</v>
      </c>
      <c r="G221" s="74">
        <v>0</v>
      </c>
      <c r="H221" s="74">
        <v>243787</v>
      </c>
      <c r="I221" s="74">
        <v>276167</v>
      </c>
      <c r="J221" s="74"/>
      <c r="K221" s="74">
        <v>305145</v>
      </c>
      <c r="L221" s="74">
        <v>0</v>
      </c>
      <c r="M221" s="74">
        <v>772891</v>
      </c>
      <c r="N221" s="74">
        <v>0</v>
      </c>
      <c r="O221" s="74">
        <v>1078036</v>
      </c>
      <c r="P221" s="74"/>
      <c r="Q221" s="74">
        <v>-654996</v>
      </c>
      <c r="R221" s="74"/>
      <c r="S221" s="74">
        <v>121793</v>
      </c>
      <c r="T221" s="74"/>
      <c r="U221" s="74">
        <v>-533203</v>
      </c>
    </row>
    <row r="222" spans="1:21" ht="14.5" x14ac:dyDescent="0.25">
      <c r="A222" s="68">
        <v>729</v>
      </c>
      <c r="B222" s="69" t="s">
        <v>231</v>
      </c>
      <c r="C222" s="73">
        <v>2.8769551921220076E-3</v>
      </c>
      <c r="D222" s="61">
        <v>1012457</v>
      </c>
      <c r="E222" s="74">
        <v>25971</v>
      </c>
      <c r="F222" s="74">
        <v>0</v>
      </c>
      <c r="G222" s="74">
        <v>0</v>
      </c>
      <c r="H222" s="74">
        <v>25138</v>
      </c>
      <c r="I222" s="74">
        <v>51109</v>
      </c>
      <c r="J222" s="74"/>
      <c r="K222" s="74">
        <v>244746</v>
      </c>
      <c r="L222" s="74">
        <v>0</v>
      </c>
      <c r="M222" s="74">
        <v>619909</v>
      </c>
      <c r="N222" s="74">
        <v>406172</v>
      </c>
      <c r="O222" s="74">
        <v>1270827</v>
      </c>
      <c r="P222" s="74"/>
      <c r="Q222" s="74">
        <v>-525349</v>
      </c>
      <c r="R222" s="74"/>
      <c r="S222" s="74">
        <v>-141440</v>
      </c>
      <c r="T222" s="74"/>
      <c r="U222" s="74">
        <v>-666789</v>
      </c>
    </row>
    <row r="223" spans="1:21" ht="14.5" x14ac:dyDescent="0.25">
      <c r="A223" s="68">
        <v>730</v>
      </c>
      <c r="B223" s="69" t="s">
        <v>232</v>
      </c>
      <c r="C223" s="73">
        <v>0</v>
      </c>
      <c r="D223" s="61">
        <v>0</v>
      </c>
      <c r="E223" s="74">
        <v>0</v>
      </c>
      <c r="F223" s="74">
        <v>0</v>
      </c>
      <c r="G223" s="74">
        <v>0</v>
      </c>
      <c r="H223" s="74">
        <v>0</v>
      </c>
      <c r="I223" s="74">
        <v>0</v>
      </c>
      <c r="J223" s="74"/>
      <c r="K223" s="74">
        <v>0</v>
      </c>
      <c r="L223" s="74">
        <v>0</v>
      </c>
      <c r="M223" s="74">
        <v>0</v>
      </c>
      <c r="N223" s="74">
        <v>0</v>
      </c>
      <c r="O223" s="74">
        <v>0</v>
      </c>
      <c r="P223" s="74"/>
      <c r="Q223" s="74">
        <v>0</v>
      </c>
      <c r="R223" s="74"/>
      <c r="S223" s="74">
        <v>0</v>
      </c>
      <c r="T223" s="74"/>
      <c r="U223" s="74">
        <v>0</v>
      </c>
    </row>
    <row r="224" spans="1:21" ht="14.5" x14ac:dyDescent="0.25">
      <c r="A224" s="68">
        <v>731</v>
      </c>
      <c r="B224" s="69" t="s">
        <v>233</v>
      </c>
      <c r="C224" s="73">
        <v>0</v>
      </c>
      <c r="D224" s="61">
        <v>0</v>
      </c>
      <c r="E224" s="74">
        <v>0</v>
      </c>
      <c r="F224" s="74">
        <v>0</v>
      </c>
      <c r="G224" s="74">
        <v>0</v>
      </c>
      <c r="H224" s="74">
        <v>0</v>
      </c>
      <c r="I224" s="74">
        <v>0</v>
      </c>
      <c r="J224" s="74"/>
      <c r="K224" s="74">
        <v>0</v>
      </c>
      <c r="L224" s="74">
        <v>0</v>
      </c>
      <c r="M224" s="74">
        <v>0</v>
      </c>
      <c r="N224" s="74">
        <v>0</v>
      </c>
      <c r="O224" s="74">
        <v>0</v>
      </c>
      <c r="P224" s="74"/>
      <c r="Q224" s="74">
        <v>0</v>
      </c>
      <c r="R224" s="74"/>
      <c r="S224" s="74">
        <v>0</v>
      </c>
      <c r="T224" s="74"/>
      <c r="U224" s="74">
        <v>0</v>
      </c>
    </row>
    <row r="225" spans="1:21" ht="14.5" x14ac:dyDescent="0.25">
      <c r="A225" s="68">
        <v>733</v>
      </c>
      <c r="B225" s="69" t="s">
        <v>234</v>
      </c>
      <c r="C225" s="73">
        <v>0</v>
      </c>
      <c r="D225" s="61">
        <v>0</v>
      </c>
      <c r="E225" s="74">
        <v>0</v>
      </c>
      <c r="F225" s="74">
        <v>0</v>
      </c>
      <c r="G225" s="74">
        <v>0</v>
      </c>
      <c r="H225" s="74">
        <v>0</v>
      </c>
      <c r="I225" s="74">
        <v>0</v>
      </c>
      <c r="J225" s="74"/>
      <c r="K225" s="74">
        <v>0</v>
      </c>
      <c r="L225" s="74">
        <v>0</v>
      </c>
      <c r="M225" s="74">
        <v>0</v>
      </c>
      <c r="N225" s="74">
        <v>2309197</v>
      </c>
      <c r="O225" s="74">
        <v>2309197</v>
      </c>
      <c r="P225" s="74"/>
      <c r="Q225" s="74">
        <v>0</v>
      </c>
      <c r="R225" s="74"/>
      <c r="S225" s="74">
        <v>-719025</v>
      </c>
      <c r="T225" s="74"/>
      <c r="U225" s="74">
        <v>-719025</v>
      </c>
    </row>
    <row r="226" spans="1:21" ht="14.5" x14ac:dyDescent="0.25">
      <c r="A226" s="68">
        <v>734</v>
      </c>
      <c r="B226" s="69" t="s">
        <v>235</v>
      </c>
      <c r="C226" s="73">
        <v>0</v>
      </c>
      <c r="D226" s="61">
        <v>0</v>
      </c>
      <c r="E226" s="74">
        <v>0</v>
      </c>
      <c r="F226" s="74">
        <v>0</v>
      </c>
      <c r="G226" s="74">
        <v>0</v>
      </c>
      <c r="H226" s="74">
        <v>7667</v>
      </c>
      <c r="I226" s="74">
        <v>7667</v>
      </c>
      <c r="J226" s="74"/>
      <c r="K226" s="74">
        <v>0</v>
      </c>
      <c r="L226" s="74">
        <v>0</v>
      </c>
      <c r="M226" s="74">
        <v>0</v>
      </c>
      <c r="N226" s="74">
        <v>2146211</v>
      </c>
      <c r="O226" s="74">
        <v>2146211</v>
      </c>
      <c r="P226" s="74"/>
      <c r="Q226" s="74">
        <v>0</v>
      </c>
      <c r="R226" s="74"/>
      <c r="S226" s="74">
        <v>-670612</v>
      </c>
      <c r="T226" s="74"/>
      <c r="U226" s="74">
        <v>-670612</v>
      </c>
    </row>
    <row r="227" spans="1:21" ht="14.5" x14ac:dyDescent="0.25">
      <c r="A227" s="68">
        <v>735</v>
      </c>
      <c r="B227" s="69" t="s">
        <v>236</v>
      </c>
      <c r="C227" s="73">
        <v>5.060303133176223E-3</v>
      </c>
      <c r="D227" s="61">
        <v>1780821</v>
      </c>
      <c r="E227" s="74">
        <v>45681</v>
      </c>
      <c r="F227" s="74">
        <v>0</v>
      </c>
      <c r="G227" s="74">
        <v>0</v>
      </c>
      <c r="H227" s="74">
        <v>83696</v>
      </c>
      <c r="I227" s="74">
        <v>129377</v>
      </c>
      <c r="J227" s="74"/>
      <c r="K227" s="74">
        <v>430486</v>
      </c>
      <c r="L227" s="74">
        <v>0</v>
      </c>
      <c r="M227" s="74">
        <v>1090363</v>
      </c>
      <c r="N227" s="74">
        <v>196052</v>
      </c>
      <c r="O227" s="74">
        <v>1716901</v>
      </c>
      <c r="P227" s="74"/>
      <c r="Q227" s="74">
        <v>-924041</v>
      </c>
      <c r="R227" s="74"/>
      <c r="S227" s="74">
        <v>-83575</v>
      </c>
      <c r="T227" s="74"/>
      <c r="U227" s="74">
        <v>-1007616</v>
      </c>
    </row>
    <row r="228" spans="1:21" ht="14.5" x14ac:dyDescent="0.25">
      <c r="A228" s="68">
        <v>736</v>
      </c>
      <c r="B228" s="69" t="s">
        <v>237</v>
      </c>
      <c r="C228" s="73">
        <v>0</v>
      </c>
      <c r="D228" s="61">
        <v>0</v>
      </c>
      <c r="E228" s="74">
        <v>0</v>
      </c>
      <c r="F228" s="74">
        <v>0</v>
      </c>
      <c r="G228" s="74">
        <v>0</v>
      </c>
      <c r="H228" s="74">
        <v>0</v>
      </c>
      <c r="I228" s="74">
        <v>0</v>
      </c>
      <c r="J228" s="74"/>
      <c r="K228" s="74">
        <v>0</v>
      </c>
      <c r="L228" s="74">
        <v>0</v>
      </c>
      <c r="M228" s="74">
        <v>0</v>
      </c>
      <c r="N228" s="74">
        <v>0</v>
      </c>
      <c r="O228" s="74">
        <v>0</v>
      </c>
      <c r="P228" s="74"/>
      <c r="Q228" s="74">
        <v>0</v>
      </c>
      <c r="R228" s="74"/>
      <c r="S228" s="74">
        <v>0</v>
      </c>
      <c r="T228" s="74"/>
      <c r="U228" s="74">
        <v>0</v>
      </c>
    </row>
    <row r="229" spans="1:21" ht="14.5" x14ac:dyDescent="0.25">
      <c r="A229" s="68">
        <v>737</v>
      </c>
      <c r="B229" s="69" t="s">
        <v>238</v>
      </c>
      <c r="C229" s="73">
        <v>2.0388706815604196E-3</v>
      </c>
      <c r="D229" s="61">
        <v>717518</v>
      </c>
      <c r="E229" s="74">
        <v>18405</v>
      </c>
      <c r="F229" s="74">
        <v>0</v>
      </c>
      <c r="G229" s="74">
        <v>0</v>
      </c>
      <c r="H229" s="74">
        <v>455</v>
      </c>
      <c r="I229" s="74">
        <v>18860</v>
      </c>
      <c r="J229" s="74"/>
      <c r="K229" s="74">
        <v>173449</v>
      </c>
      <c r="L229" s="74">
        <v>0</v>
      </c>
      <c r="M229" s="74">
        <v>439323</v>
      </c>
      <c r="N229" s="74">
        <v>436754</v>
      </c>
      <c r="O229" s="74">
        <v>1049526</v>
      </c>
      <c r="P229" s="74"/>
      <c r="Q229" s="74">
        <v>-372309</v>
      </c>
      <c r="R229" s="74"/>
      <c r="S229" s="74">
        <v>-140986</v>
      </c>
      <c r="T229" s="74"/>
      <c r="U229" s="74">
        <v>-513295</v>
      </c>
    </row>
    <row r="230" spans="1:21" ht="14.5" x14ac:dyDescent="0.25">
      <c r="A230" s="68">
        <v>738</v>
      </c>
      <c r="B230" s="69" t="s">
        <v>239</v>
      </c>
      <c r="C230" s="73">
        <v>0</v>
      </c>
      <c r="D230" s="61">
        <v>0</v>
      </c>
      <c r="E230" s="74">
        <v>0</v>
      </c>
      <c r="F230" s="74">
        <v>0</v>
      </c>
      <c r="G230" s="74">
        <v>0</v>
      </c>
      <c r="H230" s="74">
        <v>0</v>
      </c>
      <c r="I230" s="74">
        <v>0</v>
      </c>
      <c r="J230" s="74"/>
      <c r="K230" s="74">
        <v>0</v>
      </c>
      <c r="L230" s="74">
        <v>0</v>
      </c>
      <c r="M230" s="74">
        <v>0</v>
      </c>
      <c r="N230" s="74">
        <v>1265379</v>
      </c>
      <c r="O230" s="74">
        <v>1265379</v>
      </c>
      <c r="P230" s="74"/>
      <c r="Q230" s="74">
        <v>0</v>
      </c>
      <c r="R230" s="74"/>
      <c r="S230" s="74">
        <v>-887569</v>
      </c>
      <c r="T230" s="74"/>
      <c r="U230" s="74">
        <v>-887569</v>
      </c>
    </row>
    <row r="231" spans="1:21" ht="14.5" x14ac:dyDescent="0.25">
      <c r="A231" s="68">
        <v>739</v>
      </c>
      <c r="B231" s="69" t="s">
        <v>240</v>
      </c>
      <c r="C231" s="73">
        <v>1.5312107747814489E-3</v>
      </c>
      <c r="D231" s="61">
        <v>538862</v>
      </c>
      <c r="E231" s="74">
        <v>13823</v>
      </c>
      <c r="F231" s="74">
        <v>0</v>
      </c>
      <c r="G231" s="74">
        <v>0</v>
      </c>
      <c r="H231" s="74">
        <v>33358</v>
      </c>
      <c r="I231" s="74">
        <v>47181</v>
      </c>
      <c r="J231" s="74"/>
      <c r="K231" s="74">
        <v>130262</v>
      </c>
      <c r="L231" s="74">
        <v>0</v>
      </c>
      <c r="M231" s="74">
        <v>329936</v>
      </c>
      <c r="N231" s="74">
        <v>331177</v>
      </c>
      <c r="O231" s="74">
        <v>791375</v>
      </c>
      <c r="P231" s="74"/>
      <c r="Q231" s="74">
        <v>-279608</v>
      </c>
      <c r="R231" s="74"/>
      <c r="S231" s="74">
        <v>-55044</v>
      </c>
      <c r="T231" s="74"/>
      <c r="U231" s="74">
        <v>-334652</v>
      </c>
    </row>
    <row r="232" spans="1:21" ht="14.5" x14ac:dyDescent="0.25">
      <c r="A232" s="68">
        <v>740</v>
      </c>
      <c r="B232" s="69" t="s">
        <v>241</v>
      </c>
      <c r="C232" s="73">
        <v>0</v>
      </c>
      <c r="D232" s="61">
        <v>0</v>
      </c>
      <c r="E232" s="74">
        <v>0</v>
      </c>
      <c r="F232" s="74">
        <v>0</v>
      </c>
      <c r="G232" s="74">
        <v>0</v>
      </c>
      <c r="H232" s="74">
        <v>0</v>
      </c>
      <c r="I232" s="74">
        <v>0</v>
      </c>
      <c r="J232" s="74"/>
      <c r="K232" s="74">
        <v>0</v>
      </c>
      <c r="L232" s="74">
        <v>0</v>
      </c>
      <c r="M232" s="74">
        <v>0</v>
      </c>
      <c r="N232" s="74">
        <v>0</v>
      </c>
      <c r="O232" s="74">
        <v>0</v>
      </c>
      <c r="P232" s="74"/>
      <c r="Q232" s="74">
        <v>0</v>
      </c>
      <c r="R232" s="74"/>
      <c r="S232" s="74">
        <v>0</v>
      </c>
      <c r="T232" s="74"/>
      <c r="U232" s="74">
        <v>0</v>
      </c>
    </row>
    <row r="233" spans="1:21" ht="14.5" x14ac:dyDescent="0.25">
      <c r="A233" s="68">
        <v>741</v>
      </c>
      <c r="B233" s="69" t="s">
        <v>242</v>
      </c>
      <c r="C233" s="73">
        <v>4.7917546482214137E-3</v>
      </c>
      <c r="D233" s="61">
        <v>1686314</v>
      </c>
      <c r="E233" s="74">
        <v>43256</v>
      </c>
      <c r="F233" s="74">
        <v>0</v>
      </c>
      <c r="G233" s="74">
        <v>0</v>
      </c>
      <c r="H233" s="74">
        <v>0</v>
      </c>
      <c r="I233" s="74">
        <v>43256</v>
      </c>
      <c r="J233" s="74"/>
      <c r="K233" s="74">
        <v>407640</v>
      </c>
      <c r="L233" s="74">
        <v>0</v>
      </c>
      <c r="M233" s="74">
        <v>1032498</v>
      </c>
      <c r="N233" s="74">
        <v>317604</v>
      </c>
      <c r="O233" s="74">
        <v>1757742</v>
      </c>
      <c r="P233" s="74"/>
      <c r="Q233" s="74">
        <v>-875003</v>
      </c>
      <c r="R233" s="74"/>
      <c r="S233" s="74">
        <v>-156397</v>
      </c>
      <c r="T233" s="74"/>
      <c r="U233" s="74">
        <v>-1031400</v>
      </c>
    </row>
    <row r="234" spans="1:21" ht="14.5" x14ac:dyDescent="0.25">
      <c r="A234" s="68">
        <v>742</v>
      </c>
      <c r="B234" s="69" t="s">
        <v>243</v>
      </c>
      <c r="C234" s="73">
        <v>1.7151957595344415E-3</v>
      </c>
      <c r="D234" s="61">
        <v>603611</v>
      </c>
      <c r="E234" s="74">
        <v>15483</v>
      </c>
      <c r="F234" s="74">
        <v>0</v>
      </c>
      <c r="G234" s="74">
        <v>0</v>
      </c>
      <c r="H234" s="74">
        <v>275940</v>
      </c>
      <c r="I234" s="74">
        <v>291423</v>
      </c>
      <c r="J234" s="74"/>
      <c r="K234" s="74">
        <v>145914</v>
      </c>
      <c r="L234" s="74">
        <v>0</v>
      </c>
      <c r="M234" s="74">
        <v>369580</v>
      </c>
      <c r="N234" s="74">
        <v>0</v>
      </c>
      <c r="O234" s="74">
        <v>515494</v>
      </c>
      <c r="P234" s="74"/>
      <c r="Q234" s="74">
        <v>-313205</v>
      </c>
      <c r="R234" s="74"/>
      <c r="S234" s="74">
        <v>98870</v>
      </c>
      <c r="T234" s="74"/>
      <c r="U234" s="74">
        <v>-214335</v>
      </c>
    </row>
    <row r="235" spans="1:21" ht="14.5" x14ac:dyDescent="0.25">
      <c r="A235" s="68">
        <v>743</v>
      </c>
      <c r="B235" s="69" t="s">
        <v>244</v>
      </c>
      <c r="C235" s="73">
        <v>2.7527612148091781E-3</v>
      </c>
      <c r="D235" s="61">
        <v>968751</v>
      </c>
      <c r="E235" s="74">
        <v>24850</v>
      </c>
      <c r="F235" s="74">
        <v>0</v>
      </c>
      <c r="G235" s="74">
        <v>0</v>
      </c>
      <c r="H235" s="74">
        <v>131457</v>
      </c>
      <c r="I235" s="74">
        <v>156307</v>
      </c>
      <c r="J235" s="74"/>
      <c r="K235" s="74">
        <v>234181</v>
      </c>
      <c r="L235" s="74">
        <v>0</v>
      </c>
      <c r="M235" s="74">
        <v>593148</v>
      </c>
      <c r="N235" s="74">
        <v>525020</v>
      </c>
      <c r="O235" s="74">
        <v>1352349</v>
      </c>
      <c r="P235" s="74"/>
      <c r="Q235" s="74">
        <v>-502671</v>
      </c>
      <c r="R235" s="74"/>
      <c r="S235" s="74">
        <v>-88042</v>
      </c>
      <c r="T235" s="74"/>
      <c r="U235" s="74">
        <v>-590713</v>
      </c>
    </row>
    <row r="236" spans="1:21" ht="14.5" x14ac:dyDescent="0.25">
      <c r="A236" s="68">
        <v>744</v>
      </c>
      <c r="B236" s="69" t="s">
        <v>245</v>
      </c>
      <c r="C236" s="73">
        <v>0</v>
      </c>
      <c r="D236" s="61">
        <v>0</v>
      </c>
      <c r="E236" s="74">
        <v>0</v>
      </c>
      <c r="F236" s="74">
        <v>0</v>
      </c>
      <c r="G236" s="74">
        <v>0</v>
      </c>
      <c r="H236" s="74">
        <v>0</v>
      </c>
      <c r="I236" s="74">
        <v>0</v>
      </c>
      <c r="J236" s="74"/>
      <c r="K236" s="74">
        <v>0</v>
      </c>
      <c r="L236" s="74">
        <v>0</v>
      </c>
      <c r="M236" s="74">
        <v>0</v>
      </c>
      <c r="N236" s="74">
        <v>0</v>
      </c>
      <c r="O236" s="74">
        <v>0</v>
      </c>
      <c r="P236" s="74"/>
      <c r="Q236" s="74">
        <v>0</v>
      </c>
      <c r="R236" s="74"/>
      <c r="S236" s="74">
        <v>0</v>
      </c>
      <c r="T236" s="74"/>
      <c r="U236" s="74">
        <v>0</v>
      </c>
    </row>
    <row r="237" spans="1:21" ht="14.5" x14ac:dyDescent="0.25">
      <c r="A237" s="68">
        <v>745</v>
      </c>
      <c r="B237" s="69" t="s">
        <v>246</v>
      </c>
      <c r="C237" s="73">
        <v>3.257619540208275E-3</v>
      </c>
      <c r="D237" s="61">
        <v>1146418</v>
      </c>
      <c r="E237" s="74">
        <v>29407</v>
      </c>
      <c r="F237" s="74">
        <v>0</v>
      </c>
      <c r="G237" s="74">
        <v>0</v>
      </c>
      <c r="H237" s="74">
        <v>2621</v>
      </c>
      <c r="I237" s="74">
        <v>32028</v>
      </c>
      <c r="J237" s="74"/>
      <c r="K237" s="74">
        <v>277130</v>
      </c>
      <c r="L237" s="74">
        <v>0</v>
      </c>
      <c r="M237" s="74">
        <v>701932</v>
      </c>
      <c r="N237" s="74">
        <v>737277</v>
      </c>
      <c r="O237" s="74">
        <v>1716339</v>
      </c>
      <c r="P237" s="74"/>
      <c r="Q237" s="74">
        <v>-594861</v>
      </c>
      <c r="R237" s="74"/>
      <c r="S237" s="74">
        <v>-188448</v>
      </c>
      <c r="T237" s="74"/>
      <c r="U237" s="74">
        <v>-783309</v>
      </c>
    </row>
    <row r="238" spans="1:21" ht="14.5" x14ac:dyDescent="0.25">
      <c r="A238" s="68">
        <v>747</v>
      </c>
      <c r="B238" s="69" t="s">
        <v>247</v>
      </c>
      <c r="C238" s="73">
        <v>2.7077714085488266E-3</v>
      </c>
      <c r="D238" s="61">
        <v>952920</v>
      </c>
      <c r="E238" s="74">
        <v>24444</v>
      </c>
      <c r="F238" s="74">
        <v>0</v>
      </c>
      <c r="G238" s="74">
        <v>0</v>
      </c>
      <c r="H238" s="74">
        <v>86881</v>
      </c>
      <c r="I238" s="74">
        <v>111325</v>
      </c>
      <c r="J238" s="74"/>
      <c r="K238" s="74">
        <v>230353</v>
      </c>
      <c r="L238" s="74">
        <v>0</v>
      </c>
      <c r="M238" s="74">
        <v>583454</v>
      </c>
      <c r="N238" s="74">
        <v>90755</v>
      </c>
      <c r="O238" s="74">
        <v>904562</v>
      </c>
      <c r="P238" s="74"/>
      <c r="Q238" s="74">
        <v>-494455</v>
      </c>
      <c r="R238" s="74"/>
      <c r="S238" s="74">
        <v>24783</v>
      </c>
      <c r="T238" s="74"/>
      <c r="U238" s="74">
        <v>-469672</v>
      </c>
    </row>
    <row r="239" spans="1:21" ht="14.5" x14ac:dyDescent="0.25">
      <c r="A239" s="68">
        <v>748</v>
      </c>
      <c r="B239" s="69" t="s">
        <v>248</v>
      </c>
      <c r="C239" s="73">
        <v>1.5422492559321363E-3</v>
      </c>
      <c r="D239" s="61">
        <v>542747</v>
      </c>
      <c r="E239" s="74">
        <v>13922</v>
      </c>
      <c r="F239" s="74">
        <v>0</v>
      </c>
      <c r="G239" s="74">
        <v>0</v>
      </c>
      <c r="H239" s="74">
        <v>99568</v>
      </c>
      <c r="I239" s="74">
        <v>113490</v>
      </c>
      <c r="J239" s="74"/>
      <c r="K239" s="74">
        <v>131201</v>
      </c>
      <c r="L239" s="74">
        <v>0</v>
      </c>
      <c r="M239" s="74">
        <v>332314</v>
      </c>
      <c r="N239" s="74">
        <v>83540</v>
      </c>
      <c r="O239" s="74">
        <v>547055</v>
      </c>
      <c r="P239" s="74"/>
      <c r="Q239" s="74">
        <v>-281625</v>
      </c>
      <c r="R239" s="74"/>
      <c r="S239" s="74">
        <v>-24687</v>
      </c>
      <c r="T239" s="74"/>
      <c r="U239" s="74">
        <v>-306312</v>
      </c>
    </row>
    <row r="240" spans="1:21" ht="14.5" x14ac:dyDescent="0.25">
      <c r="A240" s="68">
        <v>749</v>
      </c>
      <c r="B240" s="69" t="s">
        <v>249</v>
      </c>
      <c r="C240" s="73">
        <v>2.8669112514850101E-3</v>
      </c>
      <c r="D240" s="61">
        <v>1008924</v>
      </c>
      <c r="E240" s="74">
        <v>25880</v>
      </c>
      <c r="F240" s="74">
        <v>0</v>
      </c>
      <c r="G240" s="74">
        <v>0</v>
      </c>
      <c r="H240" s="74">
        <v>0</v>
      </c>
      <c r="I240" s="74">
        <v>25880</v>
      </c>
      <c r="J240" s="74"/>
      <c r="K240" s="74">
        <v>243892</v>
      </c>
      <c r="L240" s="74">
        <v>0</v>
      </c>
      <c r="M240" s="74">
        <v>617744</v>
      </c>
      <c r="N240" s="74">
        <v>670564</v>
      </c>
      <c r="O240" s="74">
        <v>1532200</v>
      </c>
      <c r="P240" s="74"/>
      <c r="Q240" s="74">
        <v>-523515</v>
      </c>
      <c r="R240" s="74"/>
      <c r="S240" s="74">
        <v>-240360</v>
      </c>
      <c r="T240" s="74"/>
      <c r="U240" s="74">
        <v>-763875</v>
      </c>
    </row>
    <row r="241" spans="1:21" ht="14.5" x14ac:dyDescent="0.25">
      <c r="A241" s="68">
        <v>750</v>
      </c>
      <c r="B241" s="69" t="s">
        <v>250</v>
      </c>
      <c r="C241" s="73">
        <v>0</v>
      </c>
      <c r="D241" s="61">
        <v>0</v>
      </c>
      <c r="E241" s="74">
        <v>0</v>
      </c>
      <c r="F241" s="74">
        <v>0</v>
      </c>
      <c r="G241" s="74">
        <v>0</v>
      </c>
      <c r="H241" s="74">
        <v>0</v>
      </c>
      <c r="I241" s="74">
        <v>0</v>
      </c>
      <c r="J241" s="74"/>
      <c r="K241" s="74">
        <v>0</v>
      </c>
      <c r="L241" s="74">
        <v>0</v>
      </c>
      <c r="M241" s="74">
        <v>0</v>
      </c>
      <c r="N241" s="74">
        <v>0</v>
      </c>
      <c r="O241" s="74">
        <v>0</v>
      </c>
      <c r="P241" s="74"/>
      <c r="Q241" s="74">
        <v>0</v>
      </c>
      <c r="R241" s="74"/>
      <c r="S241" s="74">
        <v>0</v>
      </c>
      <c r="T241" s="74"/>
      <c r="U241" s="74">
        <v>0</v>
      </c>
    </row>
    <row r="242" spans="1:21" ht="14.5" x14ac:dyDescent="0.25">
      <c r="A242" s="68">
        <v>751</v>
      </c>
      <c r="B242" s="69" t="s">
        <v>251</v>
      </c>
      <c r="C242" s="73">
        <v>1.1036226524837751E-4</v>
      </c>
      <c r="D242" s="61">
        <v>38836</v>
      </c>
      <c r="E242" s="74">
        <v>996</v>
      </c>
      <c r="F242" s="74">
        <v>0</v>
      </c>
      <c r="G242" s="74">
        <v>0</v>
      </c>
      <c r="H242" s="74">
        <v>14721</v>
      </c>
      <c r="I242" s="74">
        <v>15717</v>
      </c>
      <c r="J242" s="74"/>
      <c r="K242" s="74">
        <v>9389</v>
      </c>
      <c r="L242" s="74">
        <v>0</v>
      </c>
      <c r="M242" s="74">
        <v>23780</v>
      </c>
      <c r="N242" s="74">
        <v>1893</v>
      </c>
      <c r="O242" s="74">
        <v>35062</v>
      </c>
      <c r="P242" s="74"/>
      <c r="Q242" s="74">
        <v>-20153</v>
      </c>
      <c r="R242" s="74"/>
      <c r="S242" s="74">
        <v>4964</v>
      </c>
      <c r="T242" s="74"/>
      <c r="U242" s="74">
        <v>-15189</v>
      </c>
    </row>
    <row r="243" spans="1:21" ht="14.5" x14ac:dyDescent="0.25">
      <c r="A243" s="68">
        <v>752</v>
      </c>
      <c r="B243" s="69" t="s">
        <v>252</v>
      </c>
      <c r="C243" s="73">
        <v>4.5652457498503258E-3</v>
      </c>
      <c r="D243" s="61">
        <v>1606600</v>
      </c>
      <c r="E243" s="74">
        <v>41212</v>
      </c>
      <c r="F243" s="74">
        <v>0</v>
      </c>
      <c r="G243" s="74">
        <v>0</v>
      </c>
      <c r="H243" s="74">
        <v>74740</v>
      </c>
      <c r="I243" s="74">
        <v>115952</v>
      </c>
      <c r="J243" s="74"/>
      <c r="K243" s="74">
        <v>388371</v>
      </c>
      <c r="L243" s="74">
        <v>0</v>
      </c>
      <c r="M243" s="74">
        <v>983691</v>
      </c>
      <c r="N243" s="74">
        <v>1140674</v>
      </c>
      <c r="O243" s="74">
        <v>2512736</v>
      </c>
      <c r="P243" s="74"/>
      <c r="Q243" s="74">
        <v>-833640</v>
      </c>
      <c r="R243" s="74"/>
      <c r="S243" s="74">
        <v>-334525</v>
      </c>
      <c r="T243" s="74"/>
      <c r="U243" s="74">
        <v>-1168165</v>
      </c>
    </row>
    <row r="244" spans="1:21" ht="14.5" x14ac:dyDescent="0.25">
      <c r="A244" s="68">
        <v>753</v>
      </c>
      <c r="B244" s="69" t="s">
        <v>253</v>
      </c>
      <c r="C244" s="73">
        <v>3.6501916529672711E-3</v>
      </c>
      <c r="D244" s="61">
        <v>1284574</v>
      </c>
      <c r="E244" s="74">
        <v>32951</v>
      </c>
      <c r="F244" s="74">
        <v>0</v>
      </c>
      <c r="G244" s="74">
        <v>0</v>
      </c>
      <c r="H244" s="74">
        <v>97258</v>
      </c>
      <c r="I244" s="74">
        <v>130209</v>
      </c>
      <c r="J244" s="74"/>
      <c r="K244" s="74">
        <v>310526</v>
      </c>
      <c r="L244" s="74">
        <v>0</v>
      </c>
      <c r="M244" s="74">
        <v>786521</v>
      </c>
      <c r="N244" s="74">
        <v>756326</v>
      </c>
      <c r="O244" s="74">
        <v>1853373</v>
      </c>
      <c r="P244" s="74"/>
      <c r="Q244" s="74">
        <v>-666545</v>
      </c>
      <c r="R244" s="74"/>
      <c r="S244" s="74">
        <v>-264856</v>
      </c>
      <c r="T244" s="74"/>
      <c r="U244" s="74">
        <v>-931401</v>
      </c>
    </row>
    <row r="245" spans="1:21" ht="14.5" x14ac:dyDescent="0.25">
      <c r="A245" s="68">
        <v>754</v>
      </c>
      <c r="B245" s="69" t="s">
        <v>254</v>
      </c>
      <c r="C245" s="73">
        <v>1.83102006466531E-3</v>
      </c>
      <c r="D245" s="61">
        <v>644373</v>
      </c>
      <c r="E245" s="74">
        <v>16529</v>
      </c>
      <c r="F245" s="74">
        <v>0</v>
      </c>
      <c r="G245" s="74">
        <v>0</v>
      </c>
      <c r="H245" s="74">
        <v>197396</v>
      </c>
      <c r="I245" s="74">
        <v>213925</v>
      </c>
      <c r="J245" s="74"/>
      <c r="K245" s="74">
        <v>155767</v>
      </c>
      <c r="L245" s="74">
        <v>0</v>
      </c>
      <c r="M245" s="74">
        <v>394537</v>
      </c>
      <c r="N245" s="74">
        <v>1144943</v>
      </c>
      <c r="O245" s="74">
        <v>1695247</v>
      </c>
      <c r="P245" s="74"/>
      <c r="Q245" s="74">
        <v>-334355</v>
      </c>
      <c r="R245" s="74"/>
      <c r="S245" s="74">
        <v>-281162</v>
      </c>
      <c r="T245" s="74"/>
      <c r="U245" s="74">
        <v>-615517</v>
      </c>
    </row>
    <row r="246" spans="1:21" ht="14.5" x14ac:dyDescent="0.25">
      <c r="A246" s="68">
        <v>756</v>
      </c>
      <c r="B246" s="69" t="s">
        <v>255</v>
      </c>
      <c r="C246" s="73">
        <v>7.5351708564069938E-3</v>
      </c>
      <c r="D246" s="61">
        <v>2651776</v>
      </c>
      <c r="E246" s="74">
        <v>68022</v>
      </c>
      <c r="F246" s="74">
        <v>0</v>
      </c>
      <c r="G246" s="74">
        <v>0</v>
      </c>
      <c r="H246" s="74">
        <v>832330</v>
      </c>
      <c r="I246" s="74">
        <v>900352</v>
      </c>
      <c r="J246" s="74"/>
      <c r="K246" s="74">
        <v>641026</v>
      </c>
      <c r="L246" s="74">
        <v>0</v>
      </c>
      <c r="M246" s="74">
        <v>1623632</v>
      </c>
      <c r="N246" s="74">
        <v>0</v>
      </c>
      <c r="O246" s="74">
        <v>2264658</v>
      </c>
      <c r="P246" s="74"/>
      <c r="Q246" s="74">
        <v>-1375967</v>
      </c>
      <c r="R246" s="74"/>
      <c r="S246" s="74">
        <v>299743</v>
      </c>
      <c r="T246" s="74"/>
      <c r="U246" s="74">
        <v>-1076224</v>
      </c>
    </row>
    <row r="247" spans="1:21" ht="14.5" x14ac:dyDescent="0.25">
      <c r="A247" s="68">
        <v>757</v>
      </c>
      <c r="B247" s="69" t="s">
        <v>256</v>
      </c>
      <c r="C247" s="73">
        <v>1.5755659456174473E-3</v>
      </c>
      <c r="D247" s="61">
        <v>554471</v>
      </c>
      <c r="E247" s="74">
        <v>14223</v>
      </c>
      <c r="F247" s="74">
        <v>0</v>
      </c>
      <c r="G247" s="74">
        <v>0</v>
      </c>
      <c r="H247" s="74">
        <v>27142</v>
      </c>
      <c r="I247" s="74">
        <v>41365</v>
      </c>
      <c r="J247" s="74"/>
      <c r="K247" s="74">
        <v>134035</v>
      </c>
      <c r="L247" s="74">
        <v>0</v>
      </c>
      <c r="M247" s="74">
        <v>339493</v>
      </c>
      <c r="N247" s="74">
        <v>87617</v>
      </c>
      <c r="O247" s="74">
        <v>561145</v>
      </c>
      <c r="P247" s="74"/>
      <c r="Q247" s="74">
        <v>-287708</v>
      </c>
      <c r="R247" s="74"/>
      <c r="S247" s="74">
        <v>-30717</v>
      </c>
      <c r="T247" s="74"/>
      <c r="U247" s="74">
        <v>-318425</v>
      </c>
    </row>
    <row r="248" spans="1:21" ht="14.5" x14ac:dyDescent="0.25">
      <c r="A248" s="68">
        <v>759</v>
      </c>
      <c r="B248" s="69" t="s">
        <v>257</v>
      </c>
      <c r="C248" s="73">
        <v>0</v>
      </c>
      <c r="D248" s="61">
        <v>0</v>
      </c>
      <c r="E248" s="74">
        <v>0</v>
      </c>
      <c r="F248" s="74">
        <v>0</v>
      </c>
      <c r="G248" s="74">
        <v>0</v>
      </c>
      <c r="H248" s="74">
        <v>0</v>
      </c>
      <c r="I248" s="74">
        <v>0</v>
      </c>
      <c r="J248" s="74"/>
      <c r="K248" s="74">
        <v>0</v>
      </c>
      <c r="L248" s="74">
        <v>0</v>
      </c>
      <c r="M248" s="74">
        <v>0</v>
      </c>
      <c r="N248" s="74">
        <v>0</v>
      </c>
      <c r="O248" s="74">
        <v>0</v>
      </c>
      <c r="P248" s="74"/>
      <c r="Q248" s="74">
        <v>0</v>
      </c>
      <c r="R248" s="74"/>
      <c r="S248" s="74">
        <v>0</v>
      </c>
      <c r="T248" s="74"/>
      <c r="U248" s="74">
        <v>0</v>
      </c>
    </row>
    <row r="249" spans="1:21" ht="14.5" x14ac:dyDescent="0.25">
      <c r="A249" s="68">
        <v>760</v>
      </c>
      <c r="B249" s="69" t="s">
        <v>258</v>
      </c>
      <c r="C249" s="73">
        <v>0</v>
      </c>
      <c r="D249" s="61">
        <v>0</v>
      </c>
      <c r="E249" s="74">
        <v>0</v>
      </c>
      <c r="F249" s="74">
        <v>0</v>
      </c>
      <c r="G249" s="74">
        <v>0</v>
      </c>
      <c r="H249" s="74">
        <v>0</v>
      </c>
      <c r="I249" s="74">
        <v>0</v>
      </c>
      <c r="J249" s="74"/>
      <c r="K249" s="74">
        <v>0</v>
      </c>
      <c r="L249" s="74">
        <v>0</v>
      </c>
      <c r="M249" s="74">
        <v>0</v>
      </c>
      <c r="N249" s="74">
        <v>0</v>
      </c>
      <c r="O249" s="74">
        <v>0</v>
      </c>
      <c r="P249" s="74"/>
      <c r="Q249" s="74">
        <v>0</v>
      </c>
      <c r="R249" s="74"/>
      <c r="S249" s="74">
        <v>0</v>
      </c>
      <c r="T249" s="74"/>
      <c r="U249" s="74">
        <v>0</v>
      </c>
    </row>
    <row r="250" spans="1:21" ht="14.5" x14ac:dyDescent="0.25">
      <c r="A250" s="68">
        <v>761</v>
      </c>
      <c r="B250" s="69" t="s">
        <v>259</v>
      </c>
      <c r="C250" s="73">
        <v>1.429150542939542E-3</v>
      </c>
      <c r="D250" s="61">
        <v>502945</v>
      </c>
      <c r="E250" s="74">
        <v>12901</v>
      </c>
      <c r="F250" s="74">
        <v>0</v>
      </c>
      <c r="G250" s="74">
        <v>0</v>
      </c>
      <c r="H250" s="74">
        <v>68679</v>
      </c>
      <c r="I250" s="74">
        <v>81580</v>
      </c>
      <c r="J250" s="74"/>
      <c r="K250" s="74">
        <v>121580</v>
      </c>
      <c r="L250" s="74">
        <v>0</v>
      </c>
      <c r="M250" s="74">
        <v>307945</v>
      </c>
      <c r="N250" s="74">
        <v>175078</v>
      </c>
      <c r="O250" s="74">
        <v>604603</v>
      </c>
      <c r="P250" s="74"/>
      <c r="Q250" s="74">
        <v>-260971</v>
      </c>
      <c r="R250" s="74"/>
      <c r="S250" s="74">
        <v>-47210</v>
      </c>
      <c r="T250" s="74"/>
      <c r="U250" s="74">
        <v>-308181</v>
      </c>
    </row>
    <row r="251" spans="1:21" ht="14.5" x14ac:dyDescent="0.25">
      <c r="A251" s="68">
        <v>762</v>
      </c>
      <c r="B251" s="69" t="s">
        <v>260</v>
      </c>
      <c r="C251" s="73">
        <v>0</v>
      </c>
      <c r="D251" s="61">
        <v>0</v>
      </c>
      <c r="E251" s="74">
        <v>0</v>
      </c>
      <c r="F251" s="74">
        <v>0</v>
      </c>
      <c r="G251" s="74">
        <v>0</v>
      </c>
      <c r="H251" s="74">
        <v>0</v>
      </c>
      <c r="I251" s="74">
        <v>0</v>
      </c>
      <c r="J251" s="74"/>
      <c r="K251" s="74">
        <v>0</v>
      </c>
      <c r="L251" s="74">
        <v>0</v>
      </c>
      <c r="M251" s="74">
        <v>0</v>
      </c>
      <c r="N251" s="74">
        <v>0</v>
      </c>
      <c r="O251" s="74">
        <v>0</v>
      </c>
      <c r="P251" s="74"/>
      <c r="Q251" s="74">
        <v>0</v>
      </c>
      <c r="R251" s="74"/>
      <c r="S251" s="74">
        <v>0</v>
      </c>
      <c r="T251" s="74"/>
      <c r="U251" s="74">
        <v>0</v>
      </c>
    </row>
    <row r="252" spans="1:21" ht="14.5" x14ac:dyDescent="0.25">
      <c r="A252" s="68">
        <v>765</v>
      </c>
      <c r="B252" s="69" t="s">
        <v>261</v>
      </c>
      <c r="C252" s="73">
        <v>1.617692627562695E-2</v>
      </c>
      <c r="D252" s="61">
        <v>5692980</v>
      </c>
      <c r="E252" s="74">
        <v>146033</v>
      </c>
      <c r="F252" s="74">
        <v>0</v>
      </c>
      <c r="G252" s="74">
        <v>0</v>
      </c>
      <c r="H252" s="74">
        <v>311648</v>
      </c>
      <c r="I252" s="74">
        <v>457681</v>
      </c>
      <c r="J252" s="74"/>
      <c r="K252" s="74">
        <v>1376190</v>
      </c>
      <c r="L252" s="74">
        <v>0</v>
      </c>
      <c r="M252" s="74">
        <v>3485704</v>
      </c>
      <c r="N252" s="74">
        <v>1261102</v>
      </c>
      <c r="O252" s="74">
        <v>6122996</v>
      </c>
      <c r="P252" s="74"/>
      <c r="Q252" s="74">
        <v>-2954002</v>
      </c>
      <c r="R252" s="74"/>
      <c r="S252" s="74">
        <v>-228075</v>
      </c>
      <c r="T252" s="74"/>
      <c r="U252" s="74">
        <v>-3182077</v>
      </c>
    </row>
    <row r="253" spans="1:21" ht="14.5" x14ac:dyDescent="0.25">
      <c r="A253" s="68">
        <v>766</v>
      </c>
      <c r="B253" s="69" t="s">
        <v>262</v>
      </c>
      <c r="C253" s="73">
        <v>1.2077696658065481E-4</v>
      </c>
      <c r="D253" s="61">
        <v>42501</v>
      </c>
      <c r="E253" s="74">
        <v>1090</v>
      </c>
      <c r="F253" s="74">
        <v>0</v>
      </c>
      <c r="G253" s="74">
        <v>0</v>
      </c>
      <c r="H253" s="74">
        <v>45003</v>
      </c>
      <c r="I253" s="74">
        <v>46093</v>
      </c>
      <c r="J253" s="74"/>
      <c r="K253" s="74">
        <v>10275</v>
      </c>
      <c r="L253" s="74">
        <v>0</v>
      </c>
      <c r="M253" s="74">
        <v>26024</v>
      </c>
      <c r="N253" s="74">
        <v>23715</v>
      </c>
      <c r="O253" s="74">
        <v>60014</v>
      </c>
      <c r="P253" s="74"/>
      <c r="Q253" s="74">
        <v>-22055</v>
      </c>
      <c r="R253" s="74"/>
      <c r="S253" s="74">
        <v>-3337</v>
      </c>
      <c r="T253" s="74"/>
      <c r="U253" s="74">
        <v>-25392</v>
      </c>
    </row>
    <row r="254" spans="1:21" ht="14.5" x14ac:dyDescent="0.25">
      <c r="A254" s="68">
        <v>767</v>
      </c>
      <c r="B254" s="69" t="s">
        <v>263</v>
      </c>
      <c r="C254" s="73">
        <v>1.4857904184884705E-2</v>
      </c>
      <c r="D254" s="61">
        <v>5228789</v>
      </c>
      <c r="E254" s="74">
        <v>134126</v>
      </c>
      <c r="F254" s="74">
        <v>0</v>
      </c>
      <c r="G254" s="74">
        <v>0</v>
      </c>
      <c r="H254" s="74">
        <v>729405</v>
      </c>
      <c r="I254" s="74">
        <v>863531</v>
      </c>
      <c r="J254" s="74"/>
      <c r="K254" s="74">
        <v>1263980</v>
      </c>
      <c r="L254" s="74">
        <v>0</v>
      </c>
      <c r="M254" s="74">
        <v>3201489</v>
      </c>
      <c r="N254" s="74">
        <v>135854</v>
      </c>
      <c r="O254" s="74">
        <v>4601323</v>
      </c>
      <c r="P254" s="74"/>
      <c r="Q254" s="74">
        <v>-2713142</v>
      </c>
      <c r="R254" s="74"/>
      <c r="S254" s="74">
        <v>275104</v>
      </c>
      <c r="T254" s="74"/>
      <c r="U254" s="74">
        <v>-2438038</v>
      </c>
    </row>
    <row r="255" spans="1:21" ht="14.5" x14ac:dyDescent="0.25">
      <c r="A255" s="68">
        <v>768</v>
      </c>
      <c r="B255" s="69" t="s">
        <v>264</v>
      </c>
      <c r="C255" s="73">
        <v>3.2327551923194129E-3</v>
      </c>
      <c r="D255" s="61">
        <v>1137670</v>
      </c>
      <c r="E255" s="74">
        <v>29183</v>
      </c>
      <c r="F255" s="74">
        <v>0</v>
      </c>
      <c r="G255" s="74">
        <v>0</v>
      </c>
      <c r="H255" s="74">
        <v>0</v>
      </c>
      <c r="I255" s="74">
        <v>29183</v>
      </c>
      <c r="J255" s="74"/>
      <c r="K255" s="74">
        <v>275014</v>
      </c>
      <c r="L255" s="74">
        <v>0</v>
      </c>
      <c r="M255" s="74">
        <v>696574</v>
      </c>
      <c r="N255" s="74">
        <v>236843</v>
      </c>
      <c r="O255" s="74">
        <v>1208431</v>
      </c>
      <c r="P255" s="74"/>
      <c r="Q255" s="74">
        <v>-590320</v>
      </c>
      <c r="R255" s="74"/>
      <c r="S255" s="74">
        <v>-100852</v>
      </c>
      <c r="T255" s="74"/>
      <c r="U255" s="74">
        <v>-691172</v>
      </c>
    </row>
    <row r="256" spans="1:21" ht="14.5" x14ac:dyDescent="0.25">
      <c r="A256" s="68">
        <v>769</v>
      </c>
      <c r="B256" s="69" t="s">
        <v>265</v>
      </c>
      <c r="C256" s="73">
        <v>5.2937028361812067E-3</v>
      </c>
      <c r="D256" s="61">
        <v>1862958</v>
      </c>
      <c r="E256" s="74">
        <v>47788</v>
      </c>
      <c r="F256" s="74">
        <v>0</v>
      </c>
      <c r="G256" s="74">
        <v>0</v>
      </c>
      <c r="H256" s="74">
        <v>0</v>
      </c>
      <c r="I256" s="74">
        <v>47788</v>
      </c>
      <c r="J256" s="74"/>
      <c r="K256" s="74">
        <v>450342</v>
      </c>
      <c r="L256" s="74">
        <v>0</v>
      </c>
      <c r="M256" s="74">
        <v>1140654</v>
      </c>
      <c r="N256" s="74">
        <v>1969582</v>
      </c>
      <c r="O256" s="74">
        <v>3560578</v>
      </c>
      <c r="P256" s="74"/>
      <c r="Q256" s="74">
        <v>-966662</v>
      </c>
      <c r="R256" s="74"/>
      <c r="S256" s="74">
        <v>-656757</v>
      </c>
      <c r="T256" s="74"/>
      <c r="U256" s="74">
        <v>-1623419</v>
      </c>
    </row>
    <row r="257" spans="1:21" ht="14.5" x14ac:dyDescent="0.25">
      <c r="A257" s="68">
        <v>770</v>
      </c>
      <c r="B257" s="69" t="s">
        <v>266</v>
      </c>
      <c r="C257" s="73">
        <v>2.8196108712520468E-3</v>
      </c>
      <c r="D257" s="61">
        <v>992274</v>
      </c>
      <c r="E257" s="74">
        <v>25453</v>
      </c>
      <c r="F257" s="74">
        <v>0</v>
      </c>
      <c r="G257" s="74">
        <v>0</v>
      </c>
      <c r="H257" s="74">
        <v>0</v>
      </c>
      <c r="I257" s="74">
        <v>25453</v>
      </c>
      <c r="J257" s="74"/>
      <c r="K257" s="74">
        <v>239868</v>
      </c>
      <c r="L257" s="74">
        <v>0</v>
      </c>
      <c r="M257" s="74">
        <v>607552</v>
      </c>
      <c r="N257" s="74">
        <v>628158</v>
      </c>
      <c r="O257" s="74">
        <v>1475578</v>
      </c>
      <c r="P257" s="74"/>
      <c r="Q257" s="74">
        <v>-514878</v>
      </c>
      <c r="R257" s="74"/>
      <c r="S257" s="74">
        <v>-236597</v>
      </c>
      <c r="T257" s="74"/>
      <c r="U257" s="74">
        <v>-751475</v>
      </c>
    </row>
    <row r="258" spans="1:21" ht="14.5" x14ac:dyDescent="0.25">
      <c r="A258" s="68">
        <v>771</v>
      </c>
      <c r="B258" s="69" t="s">
        <v>267</v>
      </c>
      <c r="C258" s="73">
        <v>1.9429405268897965E-3</v>
      </c>
      <c r="D258" s="61">
        <v>683759</v>
      </c>
      <c r="E258" s="74">
        <v>17539</v>
      </c>
      <c r="F258" s="74">
        <v>0</v>
      </c>
      <c r="G258" s="74">
        <v>0</v>
      </c>
      <c r="H258" s="74">
        <v>8928</v>
      </c>
      <c r="I258" s="74">
        <v>26467</v>
      </c>
      <c r="J258" s="74"/>
      <c r="K258" s="74">
        <v>165288</v>
      </c>
      <c r="L258" s="74">
        <v>0</v>
      </c>
      <c r="M258" s="74">
        <v>418653</v>
      </c>
      <c r="N258" s="74">
        <v>193470</v>
      </c>
      <c r="O258" s="74">
        <v>777411</v>
      </c>
      <c r="P258" s="74"/>
      <c r="Q258" s="74">
        <v>-354793</v>
      </c>
      <c r="R258" s="74"/>
      <c r="S258" s="74">
        <v>-82116</v>
      </c>
      <c r="T258" s="74"/>
      <c r="U258" s="74">
        <v>-436909</v>
      </c>
    </row>
    <row r="259" spans="1:21" ht="14.5" x14ac:dyDescent="0.25">
      <c r="A259" s="68">
        <v>772</v>
      </c>
      <c r="B259" s="69" t="s">
        <v>268</v>
      </c>
      <c r="C259" s="73">
        <v>3.1724356003744918E-3</v>
      </c>
      <c r="D259" s="61">
        <v>1116445</v>
      </c>
      <c r="E259" s="74">
        <v>28638</v>
      </c>
      <c r="F259" s="74">
        <v>0</v>
      </c>
      <c r="G259" s="74">
        <v>0</v>
      </c>
      <c r="H259" s="74">
        <v>2698</v>
      </c>
      <c r="I259" s="74">
        <v>31336</v>
      </c>
      <c r="J259" s="74"/>
      <c r="K259" s="74">
        <v>269883</v>
      </c>
      <c r="L259" s="74">
        <v>0</v>
      </c>
      <c r="M259" s="74">
        <v>683577</v>
      </c>
      <c r="N259" s="74">
        <v>663525</v>
      </c>
      <c r="O259" s="74">
        <v>1616985</v>
      </c>
      <c r="P259" s="74"/>
      <c r="Q259" s="74">
        <v>-579305</v>
      </c>
      <c r="R259" s="74"/>
      <c r="S259" s="74">
        <v>-205095</v>
      </c>
      <c r="T259" s="74"/>
      <c r="U259" s="74">
        <v>-784400</v>
      </c>
    </row>
    <row r="260" spans="1:21" ht="14.5" x14ac:dyDescent="0.25">
      <c r="A260" s="68">
        <v>773</v>
      </c>
      <c r="B260" s="69" t="s">
        <v>269</v>
      </c>
      <c r="C260" s="73">
        <v>2.0225304894765516E-3</v>
      </c>
      <c r="D260" s="61">
        <v>711770</v>
      </c>
      <c r="E260" s="74">
        <v>18258</v>
      </c>
      <c r="F260" s="74">
        <v>0</v>
      </c>
      <c r="G260" s="74">
        <v>0</v>
      </c>
      <c r="H260" s="74">
        <v>0</v>
      </c>
      <c r="I260" s="74">
        <v>18258</v>
      </c>
      <c r="J260" s="74"/>
      <c r="K260" s="74">
        <v>172059</v>
      </c>
      <c r="L260" s="74">
        <v>0</v>
      </c>
      <c r="M260" s="74">
        <v>435802</v>
      </c>
      <c r="N260" s="74">
        <v>545255</v>
      </c>
      <c r="O260" s="74">
        <v>1153116</v>
      </c>
      <c r="P260" s="74"/>
      <c r="Q260" s="74">
        <v>-369325</v>
      </c>
      <c r="R260" s="74"/>
      <c r="S260" s="74">
        <v>-174390</v>
      </c>
      <c r="T260" s="74"/>
      <c r="U260" s="74">
        <v>-543715</v>
      </c>
    </row>
    <row r="261" spans="1:21" ht="14.5" x14ac:dyDescent="0.25">
      <c r="A261" s="68">
        <v>774</v>
      </c>
      <c r="B261" s="69" t="s">
        <v>270</v>
      </c>
      <c r="C261" s="73">
        <v>2.6241030783139925E-3</v>
      </c>
      <c r="D261" s="61">
        <v>923471</v>
      </c>
      <c r="E261" s="74">
        <v>23688</v>
      </c>
      <c r="F261" s="74">
        <v>0</v>
      </c>
      <c r="G261" s="74">
        <v>0</v>
      </c>
      <c r="H261" s="74">
        <v>31351</v>
      </c>
      <c r="I261" s="74">
        <v>55039</v>
      </c>
      <c r="J261" s="74"/>
      <c r="K261" s="74">
        <v>223236</v>
      </c>
      <c r="L261" s="74">
        <v>0</v>
      </c>
      <c r="M261" s="74">
        <v>565426</v>
      </c>
      <c r="N261" s="74">
        <v>291163</v>
      </c>
      <c r="O261" s="74">
        <v>1079825</v>
      </c>
      <c r="P261" s="74"/>
      <c r="Q261" s="74">
        <v>-479177</v>
      </c>
      <c r="R261" s="74"/>
      <c r="S261" s="74">
        <v>-76061</v>
      </c>
      <c r="T261" s="74"/>
      <c r="U261" s="74">
        <v>-555238</v>
      </c>
    </row>
    <row r="262" spans="1:21" ht="14.5" x14ac:dyDescent="0.25">
      <c r="A262" s="68">
        <v>775</v>
      </c>
      <c r="B262" s="69" t="s">
        <v>271</v>
      </c>
      <c r="C262" s="73">
        <v>3.1441275202619039E-3</v>
      </c>
      <c r="D262" s="61">
        <v>1106480</v>
      </c>
      <c r="E262" s="74">
        <v>28383</v>
      </c>
      <c r="F262" s="74">
        <v>0</v>
      </c>
      <c r="G262" s="74">
        <v>0</v>
      </c>
      <c r="H262" s="74">
        <v>115395</v>
      </c>
      <c r="I262" s="74">
        <v>143778</v>
      </c>
      <c r="J262" s="74"/>
      <c r="K262" s="74">
        <v>267475</v>
      </c>
      <c r="L262" s="74">
        <v>0</v>
      </c>
      <c r="M262" s="74">
        <v>677477</v>
      </c>
      <c r="N262" s="74">
        <v>152340</v>
      </c>
      <c r="O262" s="74">
        <v>1097292</v>
      </c>
      <c r="P262" s="74"/>
      <c r="Q262" s="74">
        <v>-574136</v>
      </c>
      <c r="R262" s="74"/>
      <c r="S262" s="74">
        <v>-25537</v>
      </c>
      <c r="T262" s="74"/>
      <c r="U262" s="74">
        <v>-599673</v>
      </c>
    </row>
    <row r="263" spans="1:21" ht="14.5" x14ac:dyDescent="0.25">
      <c r="A263" s="68">
        <v>776</v>
      </c>
      <c r="B263" s="69" t="s">
        <v>272</v>
      </c>
      <c r="C263" s="73">
        <v>2.9491015492183908E-3</v>
      </c>
      <c r="D263" s="61">
        <v>1037849</v>
      </c>
      <c r="E263" s="74">
        <v>26622</v>
      </c>
      <c r="F263" s="74">
        <v>0</v>
      </c>
      <c r="G263" s="74">
        <v>0</v>
      </c>
      <c r="H263" s="74">
        <v>64589</v>
      </c>
      <c r="I263" s="74">
        <v>91211</v>
      </c>
      <c r="J263" s="74"/>
      <c r="K263" s="74">
        <v>250884</v>
      </c>
      <c r="L263" s="74">
        <v>0</v>
      </c>
      <c r="M263" s="74">
        <v>635454</v>
      </c>
      <c r="N263" s="74">
        <v>216401</v>
      </c>
      <c r="O263" s="74">
        <v>1102739</v>
      </c>
      <c r="P263" s="74"/>
      <c r="Q263" s="74">
        <v>-538523</v>
      </c>
      <c r="R263" s="74"/>
      <c r="S263" s="74">
        <v>-56713</v>
      </c>
      <c r="T263" s="74"/>
      <c r="U263" s="74">
        <v>-595236</v>
      </c>
    </row>
    <row r="264" spans="1:21" ht="14.5" x14ac:dyDescent="0.25">
      <c r="A264" s="68">
        <v>777</v>
      </c>
      <c r="B264" s="69" t="s">
        <v>273</v>
      </c>
      <c r="C264" s="73">
        <v>1.4220259252545683E-2</v>
      </c>
      <c r="D264" s="61">
        <v>5004390</v>
      </c>
      <c r="E264" s="74">
        <v>128370</v>
      </c>
      <c r="F264" s="74">
        <v>0</v>
      </c>
      <c r="G264" s="74">
        <v>0</v>
      </c>
      <c r="H264" s="74">
        <v>0</v>
      </c>
      <c r="I264" s="74">
        <v>128370</v>
      </c>
      <c r="J264" s="74"/>
      <c r="K264" s="74">
        <v>1209734</v>
      </c>
      <c r="L264" s="74">
        <v>0</v>
      </c>
      <c r="M264" s="74">
        <v>3064094</v>
      </c>
      <c r="N264" s="74">
        <v>1437603</v>
      </c>
      <c r="O264" s="74">
        <v>5711431</v>
      </c>
      <c r="P264" s="74"/>
      <c r="Q264" s="74">
        <v>-2596704</v>
      </c>
      <c r="R264" s="74"/>
      <c r="S264" s="74">
        <v>-656258</v>
      </c>
      <c r="T264" s="74"/>
      <c r="U264" s="74">
        <v>-3252962</v>
      </c>
    </row>
    <row r="265" spans="1:21" ht="14.5" x14ac:dyDescent="0.25">
      <c r="A265" s="68">
        <v>778</v>
      </c>
      <c r="B265" s="69" t="s">
        <v>274</v>
      </c>
      <c r="C265" s="73">
        <v>3.6744247056182244E-3</v>
      </c>
      <c r="D265" s="61">
        <v>1293103</v>
      </c>
      <c r="E265" s="74">
        <v>33170</v>
      </c>
      <c r="F265" s="74">
        <v>0</v>
      </c>
      <c r="G265" s="74">
        <v>0</v>
      </c>
      <c r="H265" s="74">
        <v>171785</v>
      </c>
      <c r="I265" s="74">
        <v>204955</v>
      </c>
      <c r="J265" s="74"/>
      <c r="K265" s="74">
        <v>312588</v>
      </c>
      <c r="L265" s="74">
        <v>0</v>
      </c>
      <c r="M265" s="74">
        <v>791742</v>
      </c>
      <c r="N265" s="74">
        <v>41483</v>
      </c>
      <c r="O265" s="74">
        <v>1145813</v>
      </c>
      <c r="P265" s="74"/>
      <c r="Q265" s="74">
        <v>-670972</v>
      </c>
      <c r="R265" s="74"/>
      <c r="S265" s="74">
        <v>123160</v>
      </c>
      <c r="T265" s="74"/>
      <c r="U265" s="74">
        <v>-547812</v>
      </c>
    </row>
    <row r="266" spans="1:21" ht="14.5" x14ac:dyDescent="0.25">
      <c r="A266" s="68">
        <v>779</v>
      </c>
      <c r="B266" s="69" t="s">
        <v>420</v>
      </c>
      <c r="C266" s="73">
        <v>4.2670272237604022E-3</v>
      </c>
      <c r="D266" s="61">
        <v>1501650</v>
      </c>
      <c r="E266" s="74">
        <v>38519</v>
      </c>
      <c r="F266" s="74">
        <v>0</v>
      </c>
      <c r="G266" s="74">
        <v>0</v>
      </c>
      <c r="H266" s="74">
        <v>3114035</v>
      </c>
      <c r="I266" s="74">
        <v>3152554</v>
      </c>
      <c r="J266" s="74"/>
      <c r="K266" s="74">
        <v>363001</v>
      </c>
      <c r="L266" s="74">
        <v>0</v>
      </c>
      <c r="M266" s="74">
        <v>919433</v>
      </c>
      <c r="N266" s="74">
        <v>0</v>
      </c>
      <c r="O266" s="74">
        <v>1282434</v>
      </c>
      <c r="P266" s="74"/>
      <c r="Q266" s="74">
        <v>-779185</v>
      </c>
      <c r="R266" s="74"/>
      <c r="S266" s="74">
        <v>799786</v>
      </c>
      <c r="T266" s="74"/>
      <c r="U266" s="74">
        <v>20601</v>
      </c>
    </row>
    <row r="267" spans="1:21" ht="14.5" x14ac:dyDescent="0.25">
      <c r="A267" s="68">
        <v>785</v>
      </c>
      <c r="B267" s="69" t="s">
        <v>275</v>
      </c>
      <c r="C267" s="73">
        <v>3.651595366320347E-3</v>
      </c>
      <c r="D267" s="61">
        <v>1285069</v>
      </c>
      <c r="E267" s="74">
        <v>32964</v>
      </c>
      <c r="F267" s="74">
        <v>0</v>
      </c>
      <c r="G267" s="74">
        <v>0</v>
      </c>
      <c r="H267" s="74">
        <v>36478</v>
      </c>
      <c r="I267" s="74">
        <v>69442</v>
      </c>
      <c r="J267" s="74"/>
      <c r="K267" s="74">
        <v>310646</v>
      </c>
      <c r="L267" s="74">
        <v>0</v>
      </c>
      <c r="M267" s="74">
        <v>786823</v>
      </c>
      <c r="N267" s="74">
        <v>263408</v>
      </c>
      <c r="O267" s="74">
        <v>1360877</v>
      </c>
      <c r="P267" s="74"/>
      <c r="Q267" s="74">
        <v>-666802</v>
      </c>
      <c r="R267" s="74"/>
      <c r="S267" s="74">
        <v>5095</v>
      </c>
      <c r="T267" s="74"/>
      <c r="U267" s="74">
        <v>-661707</v>
      </c>
    </row>
    <row r="268" spans="1:21" ht="14.5" x14ac:dyDescent="0.25">
      <c r="A268" s="68">
        <v>786</v>
      </c>
      <c r="B268" s="69" t="s">
        <v>276</v>
      </c>
      <c r="C268" s="73">
        <v>0</v>
      </c>
      <c r="D268" s="61">
        <v>0</v>
      </c>
      <c r="E268" s="74">
        <v>0</v>
      </c>
      <c r="F268" s="74">
        <v>0</v>
      </c>
      <c r="G268" s="74">
        <v>0</v>
      </c>
      <c r="H268" s="74">
        <v>0</v>
      </c>
      <c r="I268" s="74">
        <v>0</v>
      </c>
      <c r="J268" s="74"/>
      <c r="K268" s="74">
        <v>0</v>
      </c>
      <c r="L268" s="74">
        <v>0</v>
      </c>
      <c r="M268" s="74">
        <v>0</v>
      </c>
      <c r="N268" s="74">
        <v>0</v>
      </c>
      <c r="O268" s="74">
        <v>0</v>
      </c>
      <c r="P268" s="74"/>
      <c r="Q268" s="74">
        <v>0</v>
      </c>
      <c r="R268" s="74"/>
      <c r="S268" s="74">
        <v>-3021</v>
      </c>
      <c r="T268" s="74"/>
      <c r="U268" s="74">
        <v>-3021</v>
      </c>
    </row>
    <row r="269" spans="1:21" ht="14.5" x14ac:dyDescent="0.25">
      <c r="A269" s="68">
        <v>794</v>
      </c>
      <c r="B269" s="69" t="s">
        <v>277</v>
      </c>
      <c r="C269" s="73">
        <v>4.215846381926164E-3</v>
      </c>
      <c r="D269" s="61">
        <v>1483639</v>
      </c>
      <c r="E269" s="74">
        <v>38057</v>
      </c>
      <c r="F269" s="74">
        <v>0</v>
      </c>
      <c r="G269" s="74">
        <v>0</v>
      </c>
      <c r="H269" s="74">
        <v>358711</v>
      </c>
      <c r="I269" s="74">
        <v>396768</v>
      </c>
      <c r="J269" s="74"/>
      <c r="K269" s="74">
        <v>358647</v>
      </c>
      <c r="L269" s="74">
        <v>0</v>
      </c>
      <c r="M269" s="74">
        <v>908405</v>
      </c>
      <c r="N269" s="74">
        <v>140285</v>
      </c>
      <c r="O269" s="74">
        <v>1407337</v>
      </c>
      <c r="P269" s="74"/>
      <c r="Q269" s="74">
        <v>-769839</v>
      </c>
      <c r="R269" s="74"/>
      <c r="S269" s="74">
        <v>53653</v>
      </c>
      <c r="T269" s="74"/>
      <c r="U269" s="74">
        <v>-716186</v>
      </c>
    </row>
    <row r="270" spans="1:21" ht="14.5" x14ac:dyDescent="0.25">
      <c r="A270" s="68">
        <v>820</v>
      </c>
      <c r="B270" s="69" t="s">
        <v>278</v>
      </c>
      <c r="C270" s="73">
        <v>0</v>
      </c>
      <c r="D270" s="61">
        <v>0</v>
      </c>
      <c r="E270" s="74">
        <v>0</v>
      </c>
      <c r="F270" s="74">
        <v>0</v>
      </c>
      <c r="G270" s="74">
        <v>0</v>
      </c>
      <c r="H270" s="74">
        <v>3411</v>
      </c>
      <c r="I270" s="74">
        <v>3411</v>
      </c>
      <c r="J270" s="74"/>
      <c r="K270" s="74">
        <v>0</v>
      </c>
      <c r="L270" s="74">
        <v>0</v>
      </c>
      <c r="M270" s="74">
        <v>0</v>
      </c>
      <c r="N270" s="74">
        <v>3346</v>
      </c>
      <c r="O270" s="74">
        <v>3346</v>
      </c>
      <c r="P270" s="74"/>
      <c r="Q270" s="74">
        <v>0</v>
      </c>
      <c r="R270" s="74"/>
      <c r="S270" s="74">
        <v>186</v>
      </c>
      <c r="T270" s="74"/>
      <c r="U270" s="74">
        <v>186</v>
      </c>
    </row>
    <row r="271" spans="1:21" ht="14.5" x14ac:dyDescent="0.25">
      <c r="A271" s="68">
        <v>834</v>
      </c>
      <c r="B271" s="69" t="s">
        <v>279</v>
      </c>
      <c r="C271" s="73">
        <v>3.4718732945164619E-5</v>
      </c>
      <c r="D271" s="61">
        <v>12216</v>
      </c>
      <c r="E271" s="74">
        <v>313</v>
      </c>
      <c r="F271" s="74">
        <v>0</v>
      </c>
      <c r="G271" s="74">
        <v>0</v>
      </c>
      <c r="H271" s="74">
        <v>24965</v>
      </c>
      <c r="I271" s="74">
        <v>25278</v>
      </c>
      <c r="J271" s="74"/>
      <c r="K271" s="74">
        <v>2954</v>
      </c>
      <c r="L271" s="74">
        <v>0</v>
      </c>
      <c r="M271" s="74">
        <v>7481</v>
      </c>
      <c r="N271" s="74">
        <v>0</v>
      </c>
      <c r="O271" s="74">
        <v>10435</v>
      </c>
      <c r="P271" s="74"/>
      <c r="Q271" s="74">
        <v>-6340</v>
      </c>
      <c r="R271" s="74"/>
      <c r="S271" s="74">
        <v>5440</v>
      </c>
      <c r="T271" s="74"/>
      <c r="U271" s="74">
        <v>-900</v>
      </c>
    </row>
    <row r="272" spans="1:21" ht="14.5" x14ac:dyDescent="0.25">
      <c r="A272" s="68">
        <v>837</v>
      </c>
      <c r="B272" s="69" t="s">
        <v>280</v>
      </c>
      <c r="C272" s="73">
        <v>0</v>
      </c>
      <c r="D272" s="61">
        <v>0</v>
      </c>
      <c r="E272" s="74">
        <v>0</v>
      </c>
      <c r="F272" s="74">
        <v>0</v>
      </c>
      <c r="G272" s="74">
        <v>0</v>
      </c>
      <c r="H272" s="74">
        <v>0</v>
      </c>
      <c r="I272" s="74">
        <v>0</v>
      </c>
      <c r="J272" s="74"/>
      <c r="K272" s="74">
        <v>0</v>
      </c>
      <c r="L272" s="74">
        <v>0</v>
      </c>
      <c r="M272" s="74">
        <v>0</v>
      </c>
      <c r="N272" s="74">
        <v>0</v>
      </c>
      <c r="O272" s="74">
        <v>0</v>
      </c>
      <c r="P272" s="74"/>
      <c r="Q272" s="74">
        <v>0</v>
      </c>
      <c r="R272" s="74"/>
      <c r="S272" s="74">
        <v>0</v>
      </c>
      <c r="T272" s="74"/>
      <c r="U272" s="74">
        <v>0</v>
      </c>
    </row>
    <row r="273" spans="1:21" ht="14.5" x14ac:dyDescent="0.25">
      <c r="A273" s="68">
        <v>838</v>
      </c>
      <c r="B273" s="69" t="s">
        <v>281</v>
      </c>
      <c r="C273" s="73">
        <v>0</v>
      </c>
      <c r="D273" s="61">
        <v>0</v>
      </c>
      <c r="E273" s="74">
        <v>0</v>
      </c>
      <c r="F273" s="74">
        <v>0</v>
      </c>
      <c r="G273" s="74">
        <v>0</v>
      </c>
      <c r="H273" s="74">
        <v>0</v>
      </c>
      <c r="I273" s="74">
        <v>0</v>
      </c>
      <c r="J273" s="74"/>
      <c r="K273" s="74">
        <v>0</v>
      </c>
      <c r="L273" s="74">
        <v>0</v>
      </c>
      <c r="M273" s="74">
        <v>0</v>
      </c>
      <c r="N273" s="74">
        <v>0</v>
      </c>
      <c r="O273" s="74">
        <v>0</v>
      </c>
      <c r="P273" s="74"/>
      <c r="Q273" s="74">
        <v>0</v>
      </c>
      <c r="R273" s="74"/>
      <c r="S273" s="74">
        <v>0</v>
      </c>
      <c r="T273" s="74"/>
      <c r="U273" s="74">
        <v>0</v>
      </c>
    </row>
    <row r="274" spans="1:21" ht="14.5" x14ac:dyDescent="0.25">
      <c r="A274" s="68">
        <v>839</v>
      </c>
      <c r="B274" s="69" t="s">
        <v>282</v>
      </c>
      <c r="C274" s="73">
        <v>2.5592508533646137E-5</v>
      </c>
      <c r="D274" s="61">
        <v>9006</v>
      </c>
      <c r="E274" s="74">
        <v>231</v>
      </c>
      <c r="F274" s="74">
        <v>0</v>
      </c>
      <c r="G274" s="74">
        <v>0</v>
      </c>
      <c r="H274" s="74">
        <v>18425</v>
      </c>
      <c r="I274" s="74">
        <v>18656</v>
      </c>
      <c r="J274" s="74"/>
      <c r="K274" s="74">
        <v>2177</v>
      </c>
      <c r="L274" s="74">
        <v>0</v>
      </c>
      <c r="M274" s="74">
        <v>5515</v>
      </c>
      <c r="N274" s="74">
        <v>0</v>
      </c>
      <c r="O274" s="74">
        <v>7692</v>
      </c>
      <c r="P274" s="74"/>
      <c r="Q274" s="74">
        <v>-4673</v>
      </c>
      <c r="R274" s="74"/>
      <c r="S274" s="74">
        <v>4077</v>
      </c>
      <c r="T274" s="74"/>
      <c r="U274" s="74">
        <v>-596</v>
      </c>
    </row>
    <row r="275" spans="1:21" ht="14.5" x14ac:dyDescent="0.25">
      <c r="A275" s="68">
        <v>840</v>
      </c>
      <c r="B275" s="69" t="s">
        <v>283</v>
      </c>
      <c r="C275" s="73">
        <v>9.2222547717824307E-6</v>
      </c>
      <c r="D275" s="61">
        <v>3246</v>
      </c>
      <c r="E275" s="74">
        <v>83</v>
      </c>
      <c r="F275" s="74">
        <v>0</v>
      </c>
      <c r="G275" s="74">
        <v>0</v>
      </c>
      <c r="H275" s="74">
        <v>6608</v>
      </c>
      <c r="I275" s="74">
        <v>6691</v>
      </c>
      <c r="J275" s="74"/>
      <c r="K275" s="74">
        <v>785</v>
      </c>
      <c r="L275" s="74">
        <v>0</v>
      </c>
      <c r="M275" s="74">
        <v>1987</v>
      </c>
      <c r="N275" s="74">
        <v>0</v>
      </c>
      <c r="O275" s="74">
        <v>2772</v>
      </c>
      <c r="P275" s="74"/>
      <c r="Q275" s="74">
        <v>-1684</v>
      </c>
      <c r="R275" s="74"/>
      <c r="S275" s="74">
        <v>1377</v>
      </c>
      <c r="T275" s="74"/>
      <c r="U275" s="74">
        <v>-307</v>
      </c>
    </row>
    <row r="276" spans="1:21" ht="14.5" x14ac:dyDescent="0.25">
      <c r="A276" s="68">
        <v>841</v>
      </c>
      <c r="B276" s="69" t="s">
        <v>284</v>
      </c>
      <c r="C276" s="73">
        <v>3.7907859457199595E-4</v>
      </c>
      <c r="D276" s="61">
        <v>133407</v>
      </c>
      <c r="E276" s="74">
        <v>3422</v>
      </c>
      <c r="F276" s="74">
        <v>0</v>
      </c>
      <c r="G276" s="74">
        <v>0</v>
      </c>
      <c r="H276" s="74">
        <v>32220</v>
      </c>
      <c r="I276" s="74">
        <v>35642</v>
      </c>
      <c r="J276" s="74"/>
      <c r="K276" s="74">
        <v>32249</v>
      </c>
      <c r="L276" s="74">
        <v>0</v>
      </c>
      <c r="M276" s="74">
        <v>81682</v>
      </c>
      <c r="N276" s="74">
        <v>6185</v>
      </c>
      <c r="O276" s="74">
        <v>120116</v>
      </c>
      <c r="P276" s="74"/>
      <c r="Q276" s="74">
        <v>-69222</v>
      </c>
      <c r="R276" s="74"/>
      <c r="S276" s="74">
        <v>4179</v>
      </c>
      <c r="T276" s="74"/>
      <c r="U276" s="74">
        <v>-65043</v>
      </c>
    </row>
    <row r="277" spans="1:21" ht="14.5" x14ac:dyDescent="0.25">
      <c r="A277" s="68">
        <v>842</v>
      </c>
      <c r="B277" s="69" t="s">
        <v>285</v>
      </c>
      <c r="C277" s="73">
        <v>1.8628219797982836E-5</v>
      </c>
      <c r="D277" s="61">
        <v>6556</v>
      </c>
      <c r="E277" s="74">
        <v>168</v>
      </c>
      <c r="F277" s="74">
        <v>0</v>
      </c>
      <c r="G277" s="74">
        <v>0</v>
      </c>
      <c r="H277" s="74">
        <v>13412</v>
      </c>
      <c r="I277" s="74">
        <v>13580</v>
      </c>
      <c r="J277" s="74"/>
      <c r="K277" s="74">
        <v>1585</v>
      </c>
      <c r="L277" s="74">
        <v>0</v>
      </c>
      <c r="M277" s="74">
        <v>4014</v>
      </c>
      <c r="N277" s="74">
        <v>0</v>
      </c>
      <c r="O277" s="74">
        <v>5599</v>
      </c>
      <c r="P277" s="74"/>
      <c r="Q277" s="74">
        <v>-3401</v>
      </c>
      <c r="R277" s="74"/>
      <c r="S277" s="74">
        <v>2967</v>
      </c>
      <c r="T277" s="74"/>
      <c r="U277" s="74">
        <v>-434</v>
      </c>
    </row>
    <row r="278" spans="1:21" ht="14.5" x14ac:dyDescent="0.25">
      <c r="A278" s="68">
        <v>844</v>
      </c>
      <c r="B278" s="69" t="s">
        <v>286</v>
      </c>
      <c r="C278" s="73">
        <v>7.5998427112883987E-5</v>
      </c>
      <c r="D278" s="61">
        <v>26744</v>
      </c>
      <c r="E278" s="74">
        <v>686</v>
      </c>
      <c r="F278" s="74">
        <v>0</v>
      </c>
      <c r="G278" s="74">
        <v>0</v>
      </c>
      <c r="H278" s="74">
        <v>54704</v>
      </c>
      <c r="I278" s="74">
        <v>55390</v>
      </c>
      <c r="J278" s="74"/>
      <c r="K278" s="74">
        <v>6465</v>
      </c>
      <c r="L278" s="74">
        <v>0</v>
      </c>
      <c r="M278" s="74">
        <v>16376</v>
      </c>
      <c r="N278" s="74">
        <v>0</v>
      </c>
      <c r="O278" s="74">
        <v>22841</v>
      </c>
      <c r="P278" s="74"/>
      <c r="Q278" s="74">
        <v>-13878</v>
      </c>
      <c r="R278" s="74"/>
      <c r="S278" s="74">
        <v>12063</v>
      </c>
      <c r="T278" s="74"/>
      <c r="U278" s="74">
        <v>-1815</v>
      </c>
    </row>
    <row r="279" spans="1:21" ht="14.5" x14ac:dyDescent="0.25">
      <c r="A279" s="68">
        <v>845</v>
      </c>
      <c r="B279" s="69" t="s">
        <v>287</v>
      </c>
      <c r="C279" s="73">
        <v>0</v>
      </c>
      <c r="D279" s="61">
        <v>0</v>
      </c>
      <c r="E279" s="74">
        <v>0</v>
      </c>
      <c r="F279" s="74">
        <v>0</v>
      </c>
      <c r="G279" s="74">
        <v>0</v>
      </c>
      <c r="H279" s="74">
        <v>0</v>
      </c>
      <c r="I279" s="74">
        <v>0</v>
      </c>
      <c r="J279" s="74"/>
      <c r="K279" s="74">
        <v>0</v>
      </c>
      <c r="L279" s="74">
        <v>0</v>
      </c>
      <c r="M279" s="74">
        <v>0</v>
      </c>
      <c r="N279" s="74">
        <v>0</v>
      </c>
      <c r="O279" s="74">
        <v>0</v>
      </c>
      <c r="P279" s="74"/>
      <c r="Q279" s="74">
        <v>0</v>
      </c>
      <c r="R279" s="74"/>
      <c r="S279" s="74">
        <v>0</v>
      </c>
      <c r="T279" s="74"/>
      <c r="U279" s="74">
        <v>0</v>
      </c>
    </row>
    <row r="280" spans="1:21" ht="14.5" x14ac:dyDescent="0.25">
      <c r="A280" s="68">
        <v>847</v>
      </c>
      <c r="B280" s="69" t="s">
        <v>288</v>
      </c>
      <c r="C280" s="73">
        <v>7.1045765663097536E-6</v>
      </c>
      <c r="D280" s="61">
        <v>2501</v>
      </c>
      <c r="E280" s="74">
        <v>64</v>
      </c>
      <c r="F280" s="74">
        <v>0</v>
      </c>
      <c r="G280" s="74">
        <v>0</v>
      </c>
      <c r="H280" s="74">
        <v>5107</v>
      </c>
      <c r="I280" s="74">
        <v>5171</v>
      </c>
      <c r="J280" s="74"/>
      <c r="K280" s="74">
        <v>604</v>
      </c>
      <c r="L280" s="74">
        <v>0</v>
      </c>
      <c r="M280" s="74">
        <v>1531</v>
      </c>
      <c r="N280" s="74">
        <v>0</v>
      </c>
      <c r="O280" s="74">
        <v>2135</v>
      </c>
      <c r="P280" s="74"/>
      <c r="Q280" s="74">
        <v>-1297</v>
      </c>
      <c r="R280" s="74"/>
      <c r="S280" s="74">
        <v>1108</v>
      </c>
      <c r="T280" s="74"/>
      <c r="U280" s="74">
        <v>-189</v>
      </c>
    </row>
    <row r="281" spans="1:21" ht="14.5" x14ac:dyDescent="0.25">
      <c r="A281" s="68">
        <v>848</v>
      </c>
      <c r="B281" s="69" t="s">
        <v>289</v>
      </c>
      <c r="C281" s="73">
        <v>6.0806925147094898E-3</v>
      </c>
      <c r="D281" s="61">
        <v>2139913</v>
      </c>
      <c r="E281" s="74">
        <v>54892</v>
      </c>
      <c r="F281" s="74">
        <v>0</v>
      </c>
      <c r="G281" s="74">
        <v>0</v>
      </c>
      <c r="H281" s="74">
        <v>496011</v>
      </c>
      <c r="I281" s="74">
        <v>550903</v>
      </c>
      <c r="J281" s="74"/>
      <c r="K281" s="74">
        <v>517292</v>
      </c>
      <c r="L281" s="74">
        <v>0</v>
      </c>
      <c r="M281" s="74">
        <v>1310230</v>
      </c>
      <c r="N281" s="74">
        <v>68364</v>
      </c>
      <c r="O281" s="74">
        <v>1895886</v>
      </c>
      <c r="P281" s="74"/>
      <c r="Q281" s="74">
        <v>-1110370</v>
      </c>
      <c r="R281" s="74"/>
      <c r="S281" s="74">
        <v>90406</v>
      </c>
      <c r="T281" s="74"/>
      <c r="U281" s="74">
        <v>-1019964</v>
      </c>
    </row>
    <row r="282" spans="1:21" ht="14.5" x14ac:dyDescent="0.25">
      <c r="A282" s="68">
        <v>850</v>
      </c>
      <c r="B282" s="69" t="s">
        <v>290</v>
      </c>
      <c r="C282" s="73">
        <v>0</v>
      </c>
      <c r="D282" s="61">
        <v>0</v>
      </c>
      <c r="E282" s="74">
        <v>0</v>
      </c>
      <c r="F282" s="74">
        <v>0</v>
      </c>
      <c r="G282" s="74">
        <v>0</v>
      </c>
      <c r="H282" s="74">
        <v>0</v>
      </c>
      <c r="I282" s="74">
        <v>0</v>
      </c>
      <c r="J282" s="74"/>
      <c r="K282" s="74">
        <v>0</v>
      </c>
      <c r="L282" s="74">
        <v>0</v>
      </c>
      <c r="M282" s="74">
        <v>0</v>
      </c>
      <c r="N282" s="74">
        <v>0</v>
      </c>
      <c r="O282" s="74">
        <v>0</v>
      </c>
      <c r="P282" s="74"/>
      <c r="Q282" s="74">
        <v>0</v>
      </c>
      <c r="R282" s="74"/>
      <c r="S282" s="74">
        <v>0</v>
      </c>
      <c r="T282" s="74"/>
      <c r="U282" s="74">
        <v>0</v>
      </c>
    </row>
    <row r="283" spans="1:21" ht="14.5" x14ac:dyDescent="0.25">
      <c r="A283" s="68">
        <v>851</v>
      </c>
      <c r="B283" s="69" t="s">
        <v>291</v>
      </c>
      <c r="C283" s="73">
        <v>1.4525969816829416E-4</v>
      </c>
      <c r="D283" s="61">
        <v>51122</v>
      </c>
      <c r="E283" s="74">
        <v>1311</v>
      </c>
      <c r="F283" s="74">
        <v>0</v>
      </c>
      <c r="G283" s="74">
        <v>0</v>
      </c>
      <c r="H283" s="74">
        <v>9931</v>
      </c>
      <c r="I283" s="74">
        <v>11242</v>
      </c>
      <c r="J283" s="74"/>
      <c r="K283" s="74">
        <v>12357</v>
      </c>
      <c r="L283" s="74">
        <v>0</v>
      </c>
      <c r="M283" s="74">
        <v>31300</v>
      </c>
      <c r="N283" s="74">
        <v>26070</v>
      </c>
      <c r="O283" s="74">
        <v>69727</v>
      </c>
      <c r="P283" s="74"/>
      <c r="Q283" s="74">
        <v>-26524</v>
      </c>
      <c r="R283" s="74"/>
      <c r="S283" s="74">
        <v>1395</v>
      </c>
      <c r="T283" s="74"/>
      <c r="U283" s="74">
        <v>-25129</v>
      </c>
    </row>
    <row r="284" spans="1:21" ht="14.5" x14ac:dyDescent="0.25">
      <c r="A284" s="68">
        <v>852</v>
      </c>
      <c r="B284" s="69" t="s">
        <v>292</v>
      </c>
      <c r="C284" s="73">
        <v>2.0079280293901555E-4</v>
      </c>
      <c r="D284" s="61">
        <v>70661</v>
      </c>
      <c r="E284" s="74">
        <v>1813</v>
      </c>
      <c r="F284" s="74">
        <v>0</v>
      </c>
      <c r="G284" s="74">
        <v>0</v>
      </c>
      <c r="H284" s="74">
        <v>15197</v>
      </c>
      <c r="I284" s="74">
        <v>17010</v>
      </c>
      <c r="J284" s="74"/>
      <c r="K284" s="74">
        <v>17082</v>
      </c>
      <c r="L284" s="74">
        <v>0</v>
      </c>
      <c r="M284" s="74">
        <v>43266</v>
      </c>
      <c r="N284" s="74">
        <v>10727</v>
      </c>
      <c r="O284" s="74">
        <v>71075</v>
      </c>
      <c r="P284" s="74"/>
      <c r="Q284" s="74">
        <v>-36666</v>
      </c>
      <c r="R284" s="74"/>
      <c r="S284" s="74">
        <v>-827</v>
      </c>
      <c r="T284" s="74"/>
      <c r="U284" s="74">
        <v>-37493</v>
      </c>
    </row>
    <row r="285" spans="1:21" ht="14.5" x14ac:dyDescent="0.25">
      <c r="A285" s="68">
        <v>853</v>
      </c>
      <c r="B285" s="69" t="s">
        <v>293</v>
      </c>
      <c r="C285" s="73">
        <v>0</v>
      </c>
      <c r="D285" s="61">
        <v>0</v>
      </c>
      <c r="E285" s="74">
        <v>0</v>
      </c>
      <c r="F285" s="74">
        <v>0</v>
      </c>
      <c r="G285" s="74">
        <v>0</v>
      </c>
      <c r="H285" s="74">
        <v>0</v>
      </c>
      <c r="I285" s="74">
        <v>0</v>
      </c>
      <c r="J285" s="74"/>
      <c r="K285" s="74">
        <v>0</v>
      </c>
      <c r="L285" s="74">
        <v>0</v>
      </c>
      <c r="M285" s="74">
        <v>0</v>
      </c>
      <c r="N285" s="74">
        <v>0</v>
      </c>
      <c r="O285" s="74">
        <v>0</v>
      </c>
      <c r="P285" s="74"/>
      <c r="Q285" s="74">
        <v>0</v>
      </c>
      <c r="R285" s="74"/>
      <c r="S285" s="74">
        <v>0</v>
      </c>
      <c r="T285" s="74"/>
      <c r="U285" s="74">
        <v>0</v>
      </c>
    </row>
    <row r="286" spans="1:21" ht="14.5" x14ac:dyDescent="0.25">
      <c r="A286" s="68">
        <v>856</v>
      </c>
      <c r="B286" s="69" t="s">
        <v>427</v>
      </c>
      <c r="C286" s="73">
        <v>4.1085128307358503E-5</v>
      </c>
      <c r="D286" s="61">
        <v>14458</v>
      </c>
      <c r="E286" s="74">
        <v>371</v>
      </c>
      <c r="F286" s="74">
        <v>0</v>
      </c>
      <c r="G286" s="74">
        <v>0</v>
      </c>
      <c r="H286" s="74">
        <v>29438</v>
      </c>
      <c r="I286" s="74">
        <v>29809</v>
      </c>
      <c r="J286" s="74"/>
      <c r="K286" s="74">
        <v>3495</v>
      </c>
      <c r="L286" s="74">
        <v>0</v>
      </c>
      <c r="M286" s="74">
        <v>8853</v>
      </c>
      <c r="N286" s="74">
        <v>0</v>
      </c>
      <c r="O286" s="74">
        <v>12348</v>
      </c>
      <c r="P286" s="74"/>
      <c r="Q286" s="74">
        <v>-7503</v>
      </c>
      <c r="R286" s="74"/>
      <c r="S286" s="74">
        <v>6133</v>
      </c>
      <c r="T286" s="74"/>
      <c r="U286" s="74">
        <v>-1370</v>
      </c>
    </row>
    <row r="287" spans="1:21" ht="14.5" x14ac:dyDescent="0.25">
      <c r="A287" s="68">
        <v>859</v>
      </c>
      <c r="B287" s="69" t="s">
        <v>294</v>
      </c>
      <c r="C287" s="73">
        <v>0</v>
      </c>
      <c r="D287" s="61">
        <v>0</v>
      </c>
      <c r="E287" s="74">
        <v>0</v>
      </c>
      <c r="F287" s="74">
        <v>0</v>
      </c>
      <c r="G287" s="74">
        <v>0</v>
      </c>
      <c r="H287" s="74">
        <v>0</v>
      </c>
      <c r="I287" s="74">
        <v>0</v>
      </c>
      <c r="J287" s="74"/>
      <c r="K287" s="74">
        <v>0</v>
      </c>
      <c r="L287" s="74">
        <v>0</v>
      </c>
      <c r="M287" s="74">
        <v>0</v>
      </c>
      <c r="N287" s="74">
        <v>0</v>
      </c>
      <c r="O287" s="74">
        <v>0</v>
      </c>
      <c r="P287" s="74"/>
      <c r="Q287" s="74">
        <v>0</v>
      </c>
      <c r="R287" s="74"/>
      <c r="S287" s="74">
        <v>0</v>
      </c>
      <c r="T287" s="74"/>
      <c r="U287" s="74">
        <v>0</v>
      </c>
    </row>
    <row r="288" spans="1:21" ht="14.5" x14ac:dyDescent="0.25">
      <c r="A288" s="68">
        <v>861</v>
      </c>
      <c r="B288" s="69" t="s">
        <v>295</v>
      </c>
      <c r="C288" s="73">
        <v>0</v>
      </c>
      <c r="D288" s="61">
        <v>0</v>
      </c>
      <c r="E288" s="74">
        <v>0</v>
      </c>
      <c r="F288" s="74">
        <v>0</v>
      </c>
      <c r="G288" s="74">
        <v>0</v>
      </c>
      <c r="H288" s="74">
        <v>0</v>
      </c>
      <c r="I288" s="74">
        <v>0</v>
      </c>
      <c r="J288" s="74"/>
      <c r="K288" s="74">
        <v>0</v>
      </c>
      <c r="L288" s="74">
        <v>0</v>
      </c>
      <c r="M288" s="74">
        <v>0</v>
      </c>
      <c r="N288" s="74">
        <v>0</v>
      </c>
      <c r="O288" s="74">
        <v>0</v>
      </c>
      <c r="P288" s="74"/>
      <c r="Q288" s="74">
        <v>0</v>
      </c>
      <c r="R288" s="74"/>
      <c r="S288" s="74">
        <v>0</v>
      </c>
      <c r="T288" s="74"/>
      <c r="U288" s="74">
        <v>0</v>
      </c>
    </row>
    <row r="289" spans="1:21" ht="14.5" x14ac:dyDescent="0.25">
      <c r="A289" s="68">
        <v>862</v>
      </c>
      <c r="B289" s="69" t="s">
        <v>296</v>
      </c>
      <c r="C289" s="73">
        <v>0</v>
      </c>
      <c r="D289" s="61">
        <v>0</v>
      </c>
      <c r="E289" s="74">
        <v>0</v>
      </c>
      <c r="F289" s="74">
        <v>0</v>
      </c>
      <c r="G289" s="74">
        <v>0</v>
      </c>
      <c r="H289" s="74">
        <v>0</v>
      </c>
      <c r="I289" s="74">
        <v>0</v>
      </c>
      <c r="J289" s="74"/>
      <c r="K289" s="74">
        <v>0</v>
      </c>
      <c r="L289" s="74">
        <v>0</v>
      </c>
      <c r="M289" s="74">
        <v>0</v>
      </c>
      <c r="N289" s="74">
        <v>0</v>
      </c>
      <c r="O289" s="74">
        <v>0</v>
      </c>
      <c r="P289" s="74"/>
      <c r="Q289" s="74">
        <v>0</v>
      </c>
      <c r="R289" s="74"/>
      <c r="S289" s="74">
        <v>0</v>
      </c>
      <c r="T289" s="74"/>
      <c r="U289" s="74">
        <v>0</v>
      </c>
    </row>
    <row r="290" spans="1:21" ht="14.5" x14ac:dyDescent="0.25">
      <c r="A290" s="68">
        <v>863</v>
      </c>
      <c r="B290" s="69" t="s">
        <v>297</v>
      </c>
      <c r="C290" s="73">
        <v>0</v>
      </c>
      <c r="D290" s="61">
        <v>0</v>
      </c>
      <c r="E290" s="74">
        <v>0</v>
      </c>
      <c r="F290" s="74">
        <v>0</v>
      </c>
      <c r="G290" s="74">
        <v>0</v>
      </c>
      <c r="H290" s="74">
        <v>0</v>
      </c>
      <c r="I290" s="74">
        <v>0</v>
      </c>
      <c r="J290" s="74"/>
      <c r="K290" s="74">
        <v>0</v>
      </c>
      <c r="L290" s="74">
        <v>0</v>
      </c>
      <c r="M290" s="74">
        <v>0</v>
      </c>
      <c r="N290" s="74">
        <v>0</v>
      </c>
      <c r="O290" s="74">
        <v>0</v>
      </c>
      <c r="P290" s="74"/>
      <c r="Q290" s="74">
        <v>0</v>
      </c>
      <c r="R290" s="74"/>
      <c r="S290" s="74">
        <v>0</v>
      </c>
      <c r="T290" s="74"/>
      <c r="U290" s="74">
        <v>0</v>
      </c>
    </row>
    <row r="291" spans="1:21" ht="14.5" x14ac:dyDescent="0.25">
      <c r="A291" s="68">
        <v>864</v>
      </c>
      <c r="B291" s="69" t="s">
        <v>298</v>
      </c>
      <c r="C291" s="73">
        <v>0</v>
      </c>
      <c r="D291" s="61">
        <v>0</v>
      </c>
      <c r="E291" s="74">
        <v>0</v>
      </c>
      <c r="F291" s="74">
        <v>0</v>
      </c>
      <c r="G291" s="74">
        <v>0</v>
      </c>
      <c r="H291" s="74">
        <v>0</v>
      </c>
      <c r="I291" s="74">
        <v>0</v>
      </c>
      <c r="J291" s="74"/>
      <c r="K291" s="74">
        <v>0</v>
      </c>
      <c r="L291" s="74">
        <v>0</v>
      </c>
      <c r="M291" s="74">
        <v>0</v>
      </c>
      <c r="N291" s="74">
        <v>0</v>
      </c>
      <c r="O291" s="74">
        <v>0</v>
      </c>
      <c r="P291" s="74"/>
      <c r="Q291" s="74">
        <v>0</v>
      </c>
      <c r="R291" s="74"/>
      <c r="S291" s="74">
        <v>0</v>
      </c>
      <c r="T291" s="74"/>
      <c r="U291" s="74">
        <v>0</v>
      </c>
    </row>
    <row r="292" spans="1:21" ht="14.5" x14ac:dyDescent="0.25">
      <c r="A292" s="68">
        <v>865</v>
      </c>
      <c r="B292" s="69" t="s">
        <v>299</v>
      </c>
      <c r="C292" s="73">
        <v>0</v>
      </c>
      <c r="D292" s="61">
        <v>0</v>
      </c>
      <c r="E292" s="74">
        <v>0</v>
      </c>
      <c r="F292" s="74">
        <v>0</v>
      </c>
      <c r="G292" s="74">
        <v>0</v>
      </c>
      <c r="H292" s="74">
        <v>0</v>
      </c>
      <c r="I292" s="74">
        <v>0</v>
      </c>
      <c r="J292" s="74"/>
      <c r="K292" s="74">
        <v>0</v>
      </c>
      <c r="L292" s="74">
        <v>0</v>
      </c>
      <c r="M292" s="74">
        <v>0</v>
      </c>
      <c r="N292" s="74">
        <v>0</v>
      </c>
      <c r="O292" s="74">
        <v>0</v>
      </c>
      <c r="P292" s="74"/>
      <c r="Q292" s="74">
        <v>0</v>
      </c>
      <c r="R292" s="74"/>
      <c r="S292" s="74">
        <v>0</v>
      </c>
      <c r="T292" s="74"/>
      <c r="U292" s="74">
        <v>0</v>
      </c>
    </row>
    <row r="293" spans="1:21" ht="14.5" x14ac:dyDescent="0.25">
      <c r="A293" s="68">
        <v>866</v>
      </c>
      <c r="B293" s="69" t="s">
        <v>300</v>
      </c>
      <c r="C293" s="73">
        <v>0</v>
      </c>
      <c r="D293" s="61">
        <v>0</v>
      </c>
      <c r="E293" s="74">
        <v>0</v>
      </c>
      <c r="F293" s="74">
        <v>0</v>
      </c>
      <c r="G293" s="74">
        <v>0</v>
      </c>
      <c r="H293" s="74">
        <v>0</v>
      </c>
      <c r="I293" s="74">
        <v>0</v>
      </c>
      <c r="J293" s="74"/>
      <c r="K293" s="74">
        <v>0</v>
      </c>
      <c r="L293" s="74">
        <v>0</v>
      </c>
      <c r="M293" s="74">
        <v>0</v>
      </c>
      <c r="N293" s="74">
        <v>0</v>
      </c>
      <c r="O293" s="74">
        <v>0</v>
      </c>
      <c r="P293" s="74"/>
      <c r="Q293" s="74">
        <v>0</v>
      </c>
      <c r="R293" s="74"/>
      <c r="S293" s="74">
        <v>0</v>
      </c>
      <c r="T293" s="74"/>
      <c r="U293" s="74">
        <v>0</v>
      </c>
    </row>
    <row r="294" spans="1:21" ht="14.5" x14ac:dyDescent="0.25">
      <c r="A294" s="68">
        <v>867</v>
      </c>
      <c r="B294" s="69" t="s">
        <v>301</v>
      </c>
      <c r="C294" s="73">
        <v>0</v>
      </c>
      <c r="D294" s="61">
        <v>0</v>
      </c>
      <c r="E294" s="74">
        <v>0</v>
      </c>
      <c r="F294" s="74">
        <v>0</v>
      </c>
      <c r="G294" s="74">
        <v>0</v>
      </c>
      <c r="H294" s="74">
        <v>0</v>
      </c>
      <c r="I294" s="74">
        <v>0</v>
      </c>
      <c r="J294" s="74"/>
      <c r="K294" s="74">
        <v>0</v>
      </c>
      <c r="L294" s="74">
        <v>0</v>
      </c>
      <c r="M294" s="74">
        <v>0</v>
      </c>
      <c r="N294" s="74">
        <v>0</v>
      </c>
      <c r="O294" s="74">
        <v>0</v>
      </c>
      <c r="P294" s="74"/>
      <c r="Q294" s="74">
        <v>0</v>
      </c>
      <c r="R294" s="74"/>
      <c r="S294" s="74">
        <v>0</v>
      </c>
      <c r="T294" s="74"/>
      <c r="U294" s="74">
        <v>0</v>
      </c>
    </row>
    <row r="295" spans="1:21" ht="14.5" x14ac:dyDescent="0.25">
      <c r="A295" s="68">
        <v>868</v>
      </c>
      <c r="B295" s="69" t="s">
        <v>302</v>
      </c>
      <c r="C295" s="73">
        <v>0</v>
      </c>
      <c r="D295" s="61">
        <v>0</v>
      </c>
      <c r="E295" s="74">
        <v>0</v>
      </c>
      <c r="F295" s="74">
        <v>0</v>
      </c>
      <c r="G295" s="74">
        <v>0</v>
      </c>
      <c r="H295" s="74">
        <v>0</v>
      </c>
      <c r="I295" s="74">
        <v>0</v>
      </c>
      <c r="J295" s="74"/>
      <c r="K295" s="74">
        <v>0</v>
      </c>
      <c r="L295" s="74">
        <v>0</v>
      </c>
      <c r="M295" s="74">
        <v>0</v>
      </c>
      <c r="N295" s="74">
        <v>0</v>
      </c>
      <c r="O295" s="74">
        <v>0</v>
      </c>
      <c r="P295" s="74"/>
      <c r="Q295" s="74">
        <v>0</v>
      </c>
      <c r="R295" s="74"/>
      <c r="S295" s="74">
        <v>0</v>
      </c>
      <c r="T295" s="74"/>
      <c r="U295" s="74">
        <v>0</v>
      </c>
    </row>
    <row r="296" spans="1:21" ht="14.5" x14ac:dyDescent="0.25">
      <c r="A296" s="68">
        <v>869</v>
      </c>
      <c r="B296" s="69" t="s">
        <v>303</v>
      </c>
      <c r="C296" s="73">
        <v>0</v>
      </c>
      <c r="D296" s="61">
        <v>0</v>
      </c>
      <c r="E296" s="74">
        <v>0</v>
      </c>
      <c r="F296" s="74">
        <v>0</v>
      </c>
      <c r="G296" s="74">
        <v>0</v>
      </c>
      <c r="H296" s="74">
        <v>0</v>
      </c>
      <c r="I296" s="74">
        <v>0</v>
      </c>
      <c r="J296" s="74"/>
      <c r="K296" s="74">
        <v>0</v>
      </c>
      <c r="L296" s="74">
        <v>0</v>
      </c>
      <c r="M296" s="74">
        <v>0</v>
      </c>
      <c r="N296" s="74">
        <v>0</v>
      </c>
      <c r="O296" s="74">
        <v>0</v>
      </c>
      <c r="P296" s="74"/>
      <c r="Q296" s="74">
        <v>0</v>
      </c>
      <c r="R296" s="74"/>
      <c r="S296" s="74">
        <v>0</v>
      </c>
      <c r="T296" s="74"/>
      <c r="U296" s="74">
        <v>0</v>
      </c>
    </row>
    <row r="297" spans="1:21" ht="14.5" x14ac:dyDescent="0.25">
      <c r="A297" s="68">
        <v>876</v>
      </c>
      <c r="B297" s="69" t="s">
        <v>421</v>
      </c>
      <c r="C297" s="73">
        <v>3.8438865597128649E-5</v>
      </c>
      <c r="D297" s="61">
        <v>13527</v>
      </c>
      <c r="E297" s="74">
        <v>347</v>
      </c>
      <c r="F297" s="74">
        <v>0</v>
      </c>
      <c r="G297" s="74">
        <v>0</v>
      </c>
      <c r="H297" s="74">
        <v>27705</v>
      </c>
      <c r="I297" s="74">
        <v>28052</v>
      </c>
      <c r="J297" s="74"/>
      <c r="K297" s="74">
        <v>3270</v>
      </c>
      <c r="L297" s="74">
        <v>0</v>
      </c>
      <c r="M297" s="74">
        <v>8283</v>
      </c>
      <c r="N297" s="74">
        <v>0</v>
      </c>
      <c r="O297" s="74">
        <v>11553</v>
      </c>
      <c r="P297" s="74"/>
      <c r="Q297" s="74">
        <v>-7019</v>
      </c>
      <c r="R297" s="74"/>
      <c r="S297" s="74">
        <v>6207</v>
      </c>
      <c r="T297" s="74"/>
      <c r="U297" s="74">
        <v>-812</v>
      </c>
    </row>
    <row r="298" spans="1:21" ht="14.5" x14ac:dyDescent="0.25">
      <c r="A298" s="68">
        <v>879</v>
      </c>
      <c r="B298" s="69" t="s">
        <v>304</v>
      </c>
      <c r="C298" s="73">
        <v>0</v>
      </c>
      <c r="D298" s="61">
        <v>0</v>
      </c>
      <c r="E298" s="74">
        <v>0</v>
      </c>
      <c r="F298" s="74">
        <v>0</v>
      </c>
      <c r="G298" s="74">
        <v>0</v>
      </c>
      <c r="H298" s="74">
        <v>0</v>
      </c>
      <c r="I298" s="74">
        <v>0</v>
      </c>
      <c r="J298" s="74"/>
      <c r="K298" s="74">
        <v>0</v>
      </c>
      <c r="L298" s="74">
        <v>0</v>
      </c>
      <c r="M298" s="74">
        <v>0</v>
      </c>
      <c r="N298" s="74">
        <v>0</v>
      </c>
      <c r="O298" s="74">
        <v>0</v>
      </c>
      <c r="P298" s="74"/>
      <c r="Q298" s="74">
        <v>0</v>
      </c>
      <c r="R298" s="74"/>
      <c r="S298" s="74">
        <v>0</v>
      </c>
      <c r="T298" s="74"/>
      <c r="U298" s="74">
        <v>0</v>
      </c>
    </row>
    <row r="299" spans="1:21" ht="14.5" x14ac:dyDescent="0.25">
      <c r="A299" s="68">
        <v>882</v>
      </c>
      <c r="B299" s="69" t="s">
        <v>422</v>
      </c>
      <c r="C299" s="73">
        <v>3.2722971544896606E-5</v>
      </c>
      <c r="D299" s="61">
        <v>11515</v>
      </c>
      <c r="E299" s="74">
        <v>295</v>
      </c>
      <c r="F299" s="74">
        <v>0</v>
      </c>
      <c r="G299" s="74">
        <v>0</v>
      </c>
      <c r="H299" s="74">
        <v>23479</v>
      </c>
      <c r="I299" s="74">
        <v>23774</v>
      </c>
      <c r="J299" s="74"/>
      <c r="K299" s="74">
        <v>2784</v>
      </c>
      <c r="L299" s="74">
        <v>0</v>
      </c>
      <c r="M299" s="74">
        <v>7051</v>
      </c>
      <c r="N299" s="74">
        <v>0</v>
      </c>
      <c r="O299" s="74">
        <v>9835</v>
      </c>
      <c r="P299" s="74"/>
      <c r="Q299" s="74">
        <v>-5975</v>
      </c>
      <c r="R299" s="74"/>
      <c r="S299" s="74">
        <v>4979</v>
      </c>
      <c r="T299" s="74"/>
      <c r="U299" s="74">
        <v>-996</v>
      </c>
    </row>
    <row r="300" spans="1:21" ht="14.5" x14ac:dyDescent="0.25">
      <c r="A300" s="68">
        <v>902</v>
      </c>
      <c r="B300" s="69" t="s">
        <v>428</v>
      </c>
      <c r="C300" s="73">
        <v>6.1516213738470484E-5</v>
      </c>
      <c r="D300" s="61">
        <v>21651</v>
      </c>
      <c r="E300" s="74">
        <v>555</v>
      </c>
      <c r="F300" s="74">
        <v>0</v>
      </c>
      <c r="G300" s="74">
        <v>0</v>
      </c>
      <c r="H300" s="74">
        <v>44077</v>
      </c>
      <c r="I300" s="74">
        <v>44632</v>
      </c>
      <c r="J300" s="74"/>
      <c r="K300" s="74">
        <v>5233</v>
      </c>
      <c r="L300" s="74">
        <v>0</v>
      </c>
      <c r="M300" s="74">
        <v>13255</v>
      </c>
      <c r="N300" s="74">
        <v>0</v>
      </c>
      <c r="O300" s="74">
        <v>18488</v>
      </c>
      <c r="P300" s="74"/>
      <c r="Q300" s="74">
        <v>-11232</v>
      </c>
      <c r="R300" s="74"/>
      <c r="S300" s="74">
        <v>9183</v>
      </c>
      <c r="T300" s="74"/>
      <c r="U300" s="74">
        <v>-2049</v>
      </c>
    </row>
    <row r="301" spans="1:21" ht="14.5" x14ac:dyDescent="0.25">
      <c r="A301" s="68">
        <v>903</v>
      </c>
      <c r="B301" s="69" t="s">
        <v>429</v>
      </c>
      <c r="C301" s="73">
        <v>1.4315204052215338E-4</v>
      </c>
      <c r="D301" s="61">
        <v>50377</v>
      </c>
      <c r="E301" s="74">
        <v>1292</v>
      </c>
      <c r="F301" s="74">
        <v>0</v>
      </c>
      <c r="G301" s="74">
        <v>0</v>
      </c>
      <c r="H301" s="74">
        <v>102569</v>
      </c>
      <c r="I301" s="74">
        <v>103861</v>
      </c>
      <c r="J301" s="74"/>
      <c r="K301" s="74">
        <v>12178</v>
      </c>
      <c r="L301" s="74">
        <v>0</v>
      </c>
      <c r="M301" s="74">
        <v>30846</v>
      </c>
      <c r="N301" s="74">
        <v>0</v>
      </c>
      <c r="O301" s="74">
        <v>43024</v>
      </c>
      <c r="P301" s="74"/>
      <c r="Q301" s="74">
        <v>-26141</v>
      </c>
      <c r="R301" s="74"/>
      <c r="S301" s="74">
        <v>21369</v>
      </c>
      <c r="T301" s="74"/>
      <c r="U301" s="74">
        <v>-4772</v>
      </c>
    </row>
    <row r="302" spans="1:21" ht="14.5" x14ac:dyDescent="0.25">
      <c r="A302" s="68">
        <v>911</v>
      </c>
      <c r="B302" s="69" t="s">
        <v>305</v>
      </c>
      <c r="C302" s="73">
        <v>0</v>
      </c>
      <c r="D302" s="61">
        <v>0</v>
      </c>
      <c r="E302" s="74">
        <v>0</v>
      </c>
      <c r="F302" s="74">
        <v>0</v>
      </c>
      <c r="G302" s="74">
        <v>0</v>
      </c>
      <c r="H302" s="74">
        <v>0</v>
      </c>
      <c r="I302" s="74">
        <v>0</v>
      </c>
      <c r="J302" s="74"/>
      <c r="K302" s="74">
        <v>0</v>
      </c>
      <c r="L302" s="74">
        <v>0</v>
      </c>
      <c r="M302" s="74">
        <v>0</v>
      </c>
      <c r="N302" s="74">
        <v>0</v>
      </c>
      <c r="O302" s="74">
        <v>0</v>
      </c>
      <c r="P302" s="74"/>
      <c r="Q302" s="74">
        <v>0</v>
      </c>
      <c r="R302" s="74"/>
      <c r="S302" s="74">
        <v>0</v>
      </c>
      <c r="T302" s="74"/>
      <c r="U302" s="74">
        <v>0</v>
      </c>
    </row>
    <row r="303" spans="1:21" ht="14.5" x14ac:dyDescent="0.25">
      <c r="A303" s="68">
        <v>912</v>
      </c>
      <c r="B303" s="69" t="s">
        <v>306</v>
      </c>
      <c r="C303" s="73">
        <v>2.0414234190502187E-3</v>
      </c>
      <c r="D303" s="61">
        <v>718417</v>
      </c>
      <c r="E303" s="74">
        <v>18428</v>
      </c>
      <c r="F303" s="74">
        <v>0</v>
      </c>
      <c r="G303" s="74">
        <v>0</v>
      </c>
      <c r="H303" s="74">
        <v>214077</v>
      </c>
      <c r="I303" s="74">
        <v>232505</v>
      </c>
      <c r="J303" s="74"/>
      <c r="K303" s="74">
        <v>173666</v>
      </c>
      <c r="L303" s="74">
        <v>0</v>
      </c>
      <c r="M303" s="74">
        <v>439873</v>
      </c>
      <c r="N303" s="74">
        <v>15998</v>
      </c>
      <c r="O303" s="74">
        <v>629537</v>
      </c>
      <c r="P303" s="74"/>
      <c r="Q303" s="74">
        <v>-372776</v>
      </c>
      <c r="R303" s="74"/>
      <c r="S303" s="74">
        <v>157970</v>
      </c>
      <c r="T303" s="74"/>
      <c r="U303" s="74">
        <v>-214806</v>
      </c>
    </row>
    <row r="304" spans="1:21" ht="14.5" x14ac:dyDescent="0.25">
      <c r="A304" s="68">
        <v>913</v>
      </c>
      <c r="B304" s="69" t="s">
        <v>307</v>
      </c>
      <c r="C304" s="73">
        <v>7.1045765663097536E-6</v>
      </c>
      <c r="D304" s="61">
        <v>2497</v>
      </c>
      <c r="E304" s="74">
        <v>64</v>
      </c>
      <c r="F304" s="74">
        <v>0</v>
      </c>
      <c r="G304" s="74">
        <v>0</v>
      </c>
      <c r="H304" s="74">
        <v>9699</v>
      </c>
      <c r="I304" s="74">
        <v>9763</v>
      </c>
      <c r="J304" s="74"/>
      <c r="K304" s="74">
        <v>604</v>
      </c>
      <c r="L304" s="74">
        <v>0</v>
      </c>
      <c r="M304" s="74">
        <v>1531</v>
      </c>
      <c r="N304" s="74">
        <v>8943</v>
      </c>
      <c r="O304" s="74">
        <v>11078</v>
      </c>
      <c r="P304" s="74"/>
      <c r="Q304" s="74">
        <v>-1297</v>
      </c>
      <c r="R304" s="74"/>
      <c r="S304" s="74">
        <v>2382</v>
      </c>
      <c r="T304" s="74"/>
      <c r="U304" s="74">
        <v>1085</v>
      </c>
    </row>
    <row r="305" spans="1:21" ht="14.5" x14ac:dyDescent="0.25">
      <c r="A305" s="68">
        <v>916</v>
      </c>
      <c r="B305" s="69" t="s">
        <v>308</v>
      </c>
      <c r="C305" s="73">
        <v>0</v>
      </c>
      <c r="D305" s="61">
        <v>0</v>
      </c>
      <c r="E305" s="74">
        <v>0</v>
      </c>
      <c r="F305" s="74">
        <v>0</v>
      </c>
      <c r="G305" s="74">
        <v>0</v>
      </c>
      <c r="H305" s="74">
        <v>0</v>
      </c>
      <c r="I305" s="74">
        <v>0</v>
      </c>
      <c r="J305" s="74"/>
      <c r="K305" s="74">
        <v>0</v>
      </c>
      <c r="L305" s="74">
        <v>0</v>
      </c>
      <c r="M305" s="74">
        <v>0</v>
      </c>
      <c r="N305" s="74">
        <v>0</v>
      </c>
      <c r="O305" s="74">
        <v>0</v>
      </c>
      <c r="P305" s="74"/>
      <c r="Q305" s="74">
        <v>0</v>
      </c>
      <c r="R305" s="74"/>
      <c r="S305" s="74">
        <v>0</v>
      </c>
      <c r="T305" s="74"/>
      <c r="U305" s="74">
        <v>0</v>
      </c>
    </row>
    <row r="306" spans="1:21" ht="14.5" x14ac:dyDescent="0.25">
      <c r="A306" s="68">
        <v>920</v>
      </c>
      <c r="B306" s="69" t="s">
        <v>309</v>
      </c>
      <c r="C306" s="73">
        <v>0</v>
      </c>
      <c r="D306" s="61">
        <v>0</v>
      </c>
      <c r="E306" s="74">
        <v>0</v>
      </c>
      <c r="F306" s="74">
        <v>0</v>
      </c>
      <c r="G306" s="74">
        <v>0</v>
      </c>
      <c r="H306" s="74">
        <v>0</v>
      </c>
      <c r="I306" s="74">
        <v>0</v>
      </c>
      <c r="J306" s="74"/>
      <c r="K306" s="74">
        <v>0</v>
      </c>
      <c r="L306" s="74">
        <v>0</v>
      </c>
      <c r="M306" s="74">
        <v>0</v>
      </c>
      <c r="N306" s="74">
        <v>0</v>
      </c>
      <c r="O306" s="74">
        <v>0</v>
      </c>
      <c r="P306" s="74"/>
      <c r="Q306" s="74">
        <v>0</v>
      </c>
      <c r="R306" s="74"/>
      <c r="S306" s="74">
        <v>0</v>
      </c>
      <c r="T306" s="74"/>
      <c r="U306" s="74">
        <v>0</v>
      </c>
    </row>
    <row r="307" spans="1:21" ht="14.5" x14ac:dyDescent="0.25">
      <c r="A307" s="68">
        <v>922</v>
      </c>
      <c r="B307" s="69" t="s">
        <v>310</v>
      </c>
      <c r="C307" s="73">
        <v>2.3129037526562167E-3</v>
      </c>
      <c r="D307" s="61">
        <v>813959</v>
      </c>
      <c r="E307" s="74">
        <v>20879</v>
      </c>
      <c r="F307" s="74">
        <v>0</v>
      </c>
      <c r="G307" s="74">
        <v>0</v>
      </c>
      <c r="H307" s="74">
        <v>9722</v>
      </c>
      <c r="I307" s="74">
        <v>30601</v>
      </c>
      <c r="J307" s="74"/>
      <c r="K307" s="74">
        <v>196761</v>
      </c>
      <c r="L307" s="74">
        <v>0</v>
      </c>
      <c r="M307" s="74">
        <v>498370</v>
      </c>
      <c r="N307" s="74">
        <v>341741</v>
      </c>
      <c r="O307" s="74">
        <v>1036872</v>
      </c>
      <c r="P307" s="74"/>
      <c r="Q307" s="74">
        <v>-422349</v>
      </c>
      <c r="R307" s="74"/>
      <c r="S307" s="74">
        <v>-24106</v>
      </c>
      <c r="T307" s="74"/>
      <c r="U307" s="74">
        <v>-446455</v>
      </c>
    </row>
    <row r="308" spans="1:21" ht="14.5" x14ac:dyDescent="0.25">
      <c r="A308" s="68">
        <v>937</v>
      </c>
      <c r="B308" s="69" t="s">
        <v>311</v>
      </c>
      <c r="C308" s="73">
        <v>4.0706434669274179E-4</v>
      </c>
      <c r="D308" s="61">
        <v>143257</v>
      </c>
      <c r="E308" s="74">
        <v>3675</v>
      </c>
      <c r="F308" s="74">
        <v>0</v>
      </c>
      <c r="G308" s="74">
        <v>0</v>
      </c>
      <c r="H308" s="74">
        <v>47502</v>
      </c>
      <c r="I308" s="74">
        <v>51177</v>
      </c>
      <c r="J308" s="74"/>
      <c r="K308" s="74">
        <v>34629</v>
      </c>
      <c r="L308" s="74">
        <v>0</v>
      </c>
      <c r="M308" s="74">
        <v>87712</v>
      </c>
      <c r="N308" s="74">
        <v>35660</v>
      </c>
      <c r="O308" s="74">
        <v>158001</v>
      </c>
      <c r="P308" s="74"/>
      <c r="Q308" s="74">
        <v>-74333</v>
      </c>
      <c r="R308" s="74"/>
      <c r="S308" s="74">
        <v>4875</v>
      </c>
      <c r="T308" s="74"/>
      <c r="U308" s="74">
        <v>-69458</v>
      </c>
    </row>
    <row r="309" spans="1:21" ht="14.5" x14ac:dyDescent="0.25">
      <c r="A309" s="68">
        <v>938</v>
      </c>
      <c r="B309" s="69" t="s">
        <v>312</v>
      </c>
      <c r="C309" s="73">
        <v>1.3816681225453829E-4</v>
      </c>
      <c r="D309" s="61">
        <v>48623</v>
      </c>
      <c r="E309" s="74">
        <v>1247</v>
      </c>
      <c r="F309" s="74">
        <v>0</v>
      </c>
      <c r="G309" s="74">
        <v>0</v>
      </c>
      <c r="H309" s="74">
        <v>25258</v>
      </c>
      <c r="I309" s="74">
        <v>26505</v>
      </c>
      <c r="J309" s="74"/>
      <c r="K309" s="74">
        <v>11754</v>
      </c>
      <c r="L309" s="74">
        <v>0</v>
      </c>
      <c r="M309" s="74">
        <v>29771</v>
      </c>
      <c r="N309" s="74">
        <v>23851</v>
      </c>
      <c r="O309" s="74">
        <v>65376</v>
      </c>
      <c r="P309" s="74"/>
      <c r="Q309" s="74">
        <v>-25230</v>
      </c>
      <c r="R309" s="74"/>
      <c r="S309" s="74">
        <v>6504</v>
      </c>
      <c r="T309" s="74"/>
      <c r="U309" s="74">
        <v>-18726</v>
      </c>
    </row>
    <row r="310" spans="1:21" ht="14.5" x14ac:dyDescent="0.25">
      <c r="A310" s="68">
        <v>942</v>
      </c>
      <c r="B310" s="69" t="s">
        <v>313</v>
      </c>
      <c r="C310" s="73">
        <v>3.002493594478532E-4</v>
      </c>
      <c r="D310" s="61">
        <v>105661</v>
      </c>
      <c r="E310" s="74">
        <v>2710</v>
      </c>
      <c r="F310" s="74">
        <v>0</v>
      </c>
      <c r="G310" s="74">
        <v>0</v>
      </c>
      <c r="H310" s="74">
        <v>6579</v>
      </c>
      <c r="I310" s="74">
        <v>9289</v>
      </c>
      <c r="J310" s="74"/>
      <c r="K310" s="74">
        <v>25543</v>
      </c>
      <c r="L310" s="74">
        <v>0</v>
      </c>
      <c r="M310" s="74">
        <v>64696</v>
      </c>
      <c r="N310" s="74">
        <v>45069</v>
      </c>
      <c r="O310" s="74">
        <v>135308</v>
      </c>
      <c r="P310" s="74"/>
      <c r="Q310" s="74">
        <v>-54827</v>
      </c>
      <c r="R310" s="74"/>
      <c r="S310" s="74">
        <v>-22920</v>
      </c>
      <c r="T310" s="74"/>
      <c r="U310" s="74">
        <v>-77747</v>
      </c>
    </row>
    <row r="311" spans="1:21" ht="14.5" x14ac:dyDescent="0.25">
      <c r="A311" s="68">
        <v>946</v>
      </c>
      <c r="B311" s="69" t="s">
        <v>314</v>
      </c>
      <c r="C311" s="73">
        <v>0</v>
      </c>
      <c r="D311" s="61">
        <v>0</v>
      </c>
      <c r="E311" s="74">
        <v>0</v>
      </c>
      <c r="F311" s="74">
        <v>0</v>
      </c>
      <c r="G311" s="74">
        <v>0</v>
      </c>
      <c r="H311" s="74">
        <v>0</v>
      </c>
      <c r="I311" s="74">
        <v>0</v>
      </c>
      <c r="J311" s="74"/>
      <c r="K311" s="74">
        <v>0</v>
      </c>
      <c r="L311" s="74">
        <v>0</v>
      </c>
      <c r="M311" s="74">
        <v>0</v>
      </c>
      <c r="N311" s="74">
        <v>0</v>
      </c>
      <c r="O311" s="74">
        <v>0</v>
      </c>
      <c r="P311" s="74"/>
      <c r="Q311" s="74">
        <v>0</v>
      </c>
      <c r="R311" s="74"/>
      <c r="S311" s="74">
        <v>0</v>
      </c>
      <c r="T311" s="74"/>
      <c r="U311" s="74">
        <v>0</v>
      </c>
    </row>
    <row r="312" spans="1:21" ht="14.5" x14ac:dyDescent="0.25">
      <c r="A312" s="68">
        <v>948</v>
      </c>
      <c r="B312" s="69" t="s">
        <v>315</v>
      </c>
      <c r="C312" s="73">
        <v>1.8517576122026555E-4</v>
      </c>
      <c r="D312" s="61">
        <v>65170</v>
      </c>
      <c r="E312" s="74">
        <v>1672</v>
      </c>
      <c r="F312" s="74">
        <v>0</v>
      </c>
      <c r="G312" s="74">
        <v>0</v>
      </c>
      <c r="H312" s="74">
        <v>1676</v>
      </c>
      <c r="I312" s="74">
        <v>3348</v>
      </c>
      <c r="J312" s="74"/>
      <c r="K312" s="74">
        <v>15753</v>
      </c>
      <c r="L312" s="74">
        <v>0</v>
      </c>
      <c r="M312" s="74">
        <v>39901</v>
      </c>
      <c r="N312" s="74">
        <v>33324</v>
      </c>
      <c r="O312" s="74">
        <v>88978</v>
      </c>
      <c r="P312" s="74"/>
      <c r="Q312" s="74">
        <v>-33814</v>
      </c>
      <c r="R312" s="74"/>
      <c r="S312" s="74">
        <v>-16386</v>
      </c>
      <c r="T312" s="74"/>
      <c r="U312" s="74">
        <v>-50200</v>
      </c>
    </row>
    <row r="313" spans="1:21" ht="14.5" x14ac:dyDescent="0.25">
      <c r="A313" s="68">
        <v>957</v>
      </c>
      <c r="B313" s="69" t="s">
        <v>316</v>
      </c>
      <c r="C313" s="73">
        <v>6.3564583075230923E-5</v>
      </c>
      <c r="D313" s="61">
        <v>22367</v>
      </c>
      <c r="E313" s="74">
        <v>574</v>
      </c>
      <c r="F313" s="74">
        <v>0</v>
      </c>
      <c r="G313" s="74">
        <v>0</v>
      </c>
      <c r="H313" s="74">
        <v>4077</v>
      </c>
      <c r="I313" s="74">
        <v>4651</v>
      </c>
      <c r="J313" s="74"/>
      <c r="K313" s="74">
        <v>5408</v>
      </c>
      <c r="L313" s="74">
        <v>0</v>
      </c>
      <c r="M313" s="74">
        <v>13697</v>
      </c>
      <c r="N313" s="74">
        <v>10906</v>
      </c>
      <c r="O313" s="74">
        <v>30011</v>
      </c>
      <c r="P313" s="74"/>
      <c r="Q313" s="74">
        <v>-11607</v>
      </c>
      <c r="R313" s="74"/>
      <c r="S313" s="74">
        <v>1243</v>
      </c>
      <c r="T313" s="74"/>
      <c r="U313" s="74">
        <v>-10364</v>
      </c>
    </row>
    <row r="314" spans="1:21" ht="14.5" x14ac:dyDescent="0.25">
      <c r="A314" s="68">
        <v>960</v>
      </c>
      <c r="B314" s="69" t="s">
        <v>317</v>
      </c>
      <c r="C314" s="73">
        <v>8.1437670222894774E-4</v>
      </c>
      <c r="D314" s="61">
        <v>286594</v>
      </c>
      <c r="E314" s="74">
        <v>7352</v>
      </c>
      <c r="F314" s="74">
        <v>0</v>
      </c>
      <c r="G314" s="74">
        <v>0</v>
      </c>
      <c r="H314" s="74">
        <v>55678</v>
      </c>
      <c r="I314" s="74">
        <v>63030</v>
      </c>
      <c r="J314" s="74"/>
      <c r="K314" s="74">
        <v>69280</v>
      </c>
      <c r="L314" s="74">
        <v>0</v>
      </c>
      <c r="M314" s="74">
        <v>175477</v>
      </c>
      <c r="N314" s="74">
        <v>25343</v>
      </c>
      <c r="O314" s="74">
        <v>270100</v>
      </c>
      <c r="P314" s="74"/>
      <c r="Q314" s="74">
        <v>-148710</v>
      </c>
      <c r="R314" s="74"/>
      <c r="S314" s="74">
        <v>9942</v>
      </c>
      <c r="T314" s="74"/>
      <c r="U314" s="74">
        <v>-138768</v>
      </c>
    </row>
    <row r="315" spans="1:21" ht="14.5" x14ac:dyDescent="0.25">
      <c r="A315" s="68">
        <v>961</v>
      </c>
      <c r="B315" s="69" t="s">
        <v>318</v>
      </c>
      <c r="C315" s="73">
        <v>8.0342840611224737E-4</v>
      </c>
      <c r="D315" s="61">
        <v>282739</v>
      </c>
      <c r="E315" s="74">
        <v>7253</v>
      </c>
      <c r="F315" s="74">
        <v>0</v>
      </c>
      <c r="G315" s="74">
        <v>0</v>
      </c>
      <c r="H315" s="74">
        <v>40691</v>
      </c>
      <c r="I315" s="74">
        <v>47944</v>
      </c>
      <c r="J315" s="74"/>
      <c r="K315" s="74">
        <v>68349</v>
      </c>
      <c r="L315" s="74">
        <v>0</v>
      </c>
      <c r="M315" s="74">
        <v>173118</v>
      </c>
      <c r="N315" s="74">
        <v>58103</v>
      </c>
      <c r="O315" s="74">
        <v>299570</v>
      </c>
      <c r="P315" s="74"/>
      <c r="Q315" s="74">
        <v>-146711</v>
      </c>
      <c r="R315" s="74"/>
      <c r="S315" s="74">
        <v>-12513</v>
      </c>
      <c r="T315" s="74"/>
      <c r="U315" s="74">
        <v>-159224</v>
      </c>
    </row>
    <row r="316" spans="1:21" ht="14.5" x14ac:dyDescent="0.25">
      <c r="A316" s="68">
        <v>962</v>
      </c>
      <c r="B316" s="69" t="s">
        <v>319</v>
      </c>
      <c r="C316" s="73">
        <v>0</v>
      </c>
      <c r="D316" s="61">
        <v>0</v>
      </c>
      <c r="E316" s="74">
        <v>0</v>
      </c>
      <c r="F316" s="74">
        <v>0</v>
      </c>
      <c r="G316" s="74">
        <v>0</v>
      </c>
      <c r="H316" s="74">
        <v>0</v>
      </c>
      <c r="I316" s="74">
        <v>0</v>
      </c>
      <c r="J316" s="74"/>
      <c r="K316" s="74">
        <v>0</v>
      </c>
      <c r="L316" s="74">
        <v>0</v>
      </c>
      <c r="M316" s="74">
        <v>0</v>
      </c>
      <c r="N316" s="74">
        <v>0</v>
      </c>
      <c r="O316" s="74">
        <v>0</v>
      </c>
      <c r="P316" s="74"/>
      <c r="Q316" s="74">
        <v>0</v>
      </c>
      <c r="R316" s="74"/>
      <c r="S316" s="74">
        <v>0</v>
      </c>
      <c r="T316" s="74"/>
      <c r="U316" s="74">
        <v>0</v>
      </c>
    </row>
    <row r="317" spans="1:21" ht="14.5" x14ac:dyDescent="0.25">
      <c r="A317" s="68">
        <v>963</v>
      </c>
      <c r="B317" s="69" t="s">
        <v>320</v>
      </c>
      <c r="C317" s="73">
        <v>0</v>
      </c>
      <c r="D317" s="61">
        <v>0</v>
      </c>
      <c r="E317" s="74">
        <v>0</v>
      </c>
      <c r="F317" s="74">
        <v>0</v>
      </c>
      <c r="G317" s="74">
        <v>0</v>
      </c>
      <c r="H317" s="74">
        <v>0</v>
      </c>
      <c r="I317" s="74">
        <v>0</v>
      </c>
      <c r="J317" s="74"/>
      <c r="K317" s="74">
        <v>0</v>
      </c>
      <c r="L317" s="74">
        <v>0</v>
      </c>
      <c r="M317" s="74">
        <v>0</v>
      </c>
      <c r="N317" s="74">
        <v>0</v>
      </c>
      <c r="O317" s="74">
        <v>0</v>
      </c>
      <c r="P317" s="74"/>
      <c r="Q317" s="74">
        <v>0</v>
      </c>
      <c r="R317" s="74"/>
      <c r="S317" s="74">
        <v>0</v>
      </c>
      <c r="T317" s="74"/>
      <c r="U317" s="74">
        <v>0</v>
      </c>
    </row>
    <row r="318" spans="1:21" ht="14.5" x14ac:dyDescent="0.25">
      <c r="A318" s="68">
        <v>964</v>
      </c>
      <c r="B318" s="69" t="s">
        <v>321</v>
      </c>
      <c r="C318" s="73">
        <v>0</v>
      </c>
      <c r="D318" s="61">
        <v>0</v>
      </c>
      <c r="E318" s="74">
        <v>0</v>
      </c>
      <c r="F318" s="74">
        <v>0</v>
      </c>
      <c r="G318" s="74">
        <v>0</v>
      </c>
      <c r="H318" s="74">
        <v>0</v>
      </c>
      <c r="I318" s="74">
        <v>0</v>
      </c>
      <c r="J318" s="74"/>
      <c r="K318" s="74">
        <v>0</v>
      </c>
      <c r="L318" s="74">
        <v>0</v>
      </c>
      <c r="M318" s="74">
        <v>0</v>
      </c>
      <c r="N318" s="74">
        <v>0</v>
      </c>
      <c r="O318" s="74">
        <v>0</v>
      </c>
      <c r="P318" s="74"/>
      <c r="Q318" s="74">
        <v>0</v>
      </c>
      <c r="R318" s="74"/>
      <c r="S318" s="74">
        <v>0</v>
      </c>
      <c r="T318" s="74"/>
      <c r="U318" s="74">
        <v>0</v>
      </c>
    </row>
    <row r="319" spans="1:21" ht="14.5" x14ac:dyDescent="0.25">
      <c r="A319" s="68">
        <v>968</v>
      </c>
      <c r="B319" s="69" t="s">
        <v>322</v>
      </c>
      <c r="C319" s="73">
        <v>0</v>
      </c>
      <c r="D319" s="61">
        <v>0</v>
      </c>
      <c r="E319" s="74">
        <v>0</v>
      </c>
      <c r="F319" s="74">
        <v>0</v>
      </c>
      <c r="G319" s="74">
        <v>0</v>
      </c>
      <c r="H319" s="74">
        <v>0</v>
      </c>
      <c r="I319" s="74">
        <v>0</v>
      </c>
      <c r="J319" s="74"/>
      <c r="K319" s="74">
        <v>0</v>
      </c>
      <c r="L319" s="74">
        <v>0</v>
      </c>
      <c r="M319" s="74">
        <v>0</v>
      </c>
      <c r="N319" s="74">
        <v>0</v>
      </c>
      <c r="O319" s="74">
        <v>0</v>
      </c>
      <c r="P319" s="74"/>
      <c r="Q319" s="74">
        <v>0</v>
      </c>
      <c r="R319" s="74"/>
      <c r="S319" s="74">
        <v>0</v>
      </c>
      <c r="T319" s="74"/>
      <c r="U319" s="74">
        <v>0</v>
      </c>
    </row>
    <row r="320" spans="1:21" ht="14.5" x14ac:dyDescent="0.25">
      <c r="A320" s="68">
        <v>972</v>
      </c>
      <c r="B320" s="69" t="s">
        <v>323</v>
      </c>
      <c r="C320" s="73">
        <v>0</v>
      </c>
      <c r="D320" s="61">
        <v>0</v>
      </c>
      <c r="E320" s="74">
        <v>0</v>
      </c>
      <c r="F320" s="74">
        <v>0</v>
      </c>
      <c r="G320" s="74">
        <v>0</v>
      </c>
      <c r="H320" s="74">
        <v>0</v>
      </c>
      <c r="I320" s="74">
        <v>0</v>
      </c>
      <c r="J320" s="74"/>
      <c r="K320" s="74">
        <v>0</v>
      </c>
      <c r="L320" s="74">
        <v>0</v>
      </c>
      <c r="M320" s="74">
        <v>0</v>
      </c>
      <c r="N320" s="74">
        <v>0</v>
      </c>
      <c r="O320" s="74">
        <v>0</v>
      </c>
      <c r="P320" s="74"/>
      <c r="Q320" s="74">
        <v>0</v>
      </c>
      <c r="R320" s="74"/>
      <c r="S320" s="74">
        <v>0</v>
      </c>
      <c r="T320" s="74"/>
      <c r="U320" s="74">
        <v>0</v>
      </c>
    </row>
    <row r="321" spans="1:21" ht="14.5" x14ac:dyDescent="0.25">
      <c r="A321" s="68">
        <v>977</v>
      </c>
      <c r="B321" s="69" t="s">
        <v>423</v>
      </c>
      <c r="C321" s="73">
        <v>8.4743870269790678E-5</v>
      </c>
      <c r="D321" s="61">
        <v>29821</v>
      </c>
      <c r="E321" s="74">
        <v>765</v>
      </c>
      <c r="F321" s="74">
        <v>0</v>
      </c>
      <c r="G321" s="74">
        <v>0</v>
      </c>
      <c r="H321" s="74">
        <v>60826</v>
      </c>
      <c r="I321" s="74">
        <v>61591</v>
      </c>
      <c r="J321" s="74"/>
      <c r="K321" s="74">
        <v>7209</v>
      </c>
      <c r="L321" s="74">
        <v>0</v>
      </c>
      <c r="M321" s="74">
        <v>18260</v>
      </c>
      <c r="N321" s="74">
        <v>0</v>
      </c>
      <c r="O321" s="74">
        <v>25469</v>
      </c>
      <c r="P321" s="74"/>
      <c r="Q321" s="74">
        <v>-15475</v>
      </c>
      <c r="R321" s="74"/>
      <c r="S321" s="74">
        <v>12960</v>
      </c>
      <c r="T321" s="74"/>
      <c r="U321" s="74">
        <v>-2515</v>
      </c>
    </row>
    <row r="322" spans="1:21" ht="14.5" x14ac:dyDescent="0.25">
      <c r="A322" s="68">
        <v>980</v>
      </c>
      <c r="B322" s="69" t="s">
        <v>324</v>
      </c>
      <c r="C322" s="73">
        <v>0</v>
      </c>
      <c r="D322" s="61">
        <v>0</v>
      </c>
      <c r="E322" s="74">
        <v>0</v>
      </c>
      <c r="F322" s="74">
        <v>0</v>
      </c>
      <c r="G322" s="74">
        <v>0</v>
      </c>
      <c r="H322" s="74">
        <v>0</v>
      </c>
      <c r="I322" s="74">
        <v>0</v>
      </c>
      <c r="J322" s="74"/>
      <c r="K322" s="74">
        <v>0</v>
      </c>
      <c r="L322" s="74">
        <v>0</v>
      </c>
      <c r="M322" s="74">
        <v>0</v>
      </c>
      <c r="N322" s="74">
        <v>0</v>
      </c>
      <c r="O322" s="74">
        <v>0</v>
      </c>
      <c r="P322" s="74"/>
      <c r="Q322" s="74">
        <v>0</v>
      </c>
      <c r="R322" s="74"/>
      <c r="S322" s="74">
        <v>0</v>
      </c>
      <c r="T322" s="74"/>
      <c r="U322" s="74">
        <v>0</v>
      </c>
    </row>
    <row r="323" spans="1:21" ht="14.5" x14ac:dyDescent="0.25">
      <c r="A323" s="68">
        <v>986</v>
      </c>
      <c r="B323" s="69" t="s">
        <v>325</v>
      </c>
      <c r="C323" s="73">
        <v>0</v>
      </c>
      <c r="D323" s="61">
        <v>0</v>
      </c>
      <c r="E323" s="74">
        <v>0</v>
      </c>
      <c r="F323" s="74">
        <v>0</v>
      </c>
      <c r="G323" s="74">
        <v>0</v>
      </c>
      <c r="H323" s="74">
        <v>0</v>
      </c>
      <c r="I323" s="74">
        <v>0</v>
      </c>
      <c r="J323" s="74"/>
      <c r="K323" s="74">
        <v>0</v>
      </c>
      <c r="L323" s="74">
        <v>0</v>
      </c>
      <c r="M323" s="74">
        <v>0</v>
      </c>
      <c r="N323" s="74">
        <v>0</v>
      </c>
      <c r="O323" s="74">
        <v>0</v>
      </c>
      <c r="P323" s="74"/>
      <c r="Q323" s="74">
        <v>0</v>
      </c>
      <c r="R323" s="74"/>
      <c r="S323" s="74">
        <v>0</v>
      </c>
      <c r="T323" s="74"/>
      <c r="U323" s="74">
        <v>0</v>
      </c>
    </row>
    <row r="324" spans="1:21" ht="14.5" x14ac:dyDescent="0.25">
      <c r="A324" s="68">
        <v>989</v>
      </c>
      <c r="B324" s="69" t="s">
        <v>326</v>
      </c>
      <c r="C324" s="73">
        <v>0</v>
      </c>
      <c r="D324" s="61">
        <v>0</v>
      </c>
      <c r="E324" s="74">
        <v>0</v>
      </c>
      <c r="F324" s="74">
        <v>0</v>
      </c>
      <c r="G324" s="74">
        <v>0</v>
      </c>
      <c r="H324" s="74">
        <v>0</v>
      </c>
      <c r="I324" s="74">
        <v>0</v>
      </c>
      <c r="J324" s="74"/>
      <c r="K324" s="74">
        <v>0</v>
      </c>
      <c r="L324" s="74">
        <v>0</v>
      </c>
      <c r="M324" s="74">
        <v>0</v>
      </c>
      <c r="N324" s="74">
        <v>0</v>
      </c>
      <c r="O324" s="74">
        <v>0</v>
      </c>
      <c r="P324" s="74"/>
      <c r="Q324" s="74">
        <v>0</v>
      </c>
      <c r="R324" s="74"/>
      <c r="S324" s="74">
        <v>0</v>
      </c>
      <c r="T324" s="74"/>
      <c r="U324" s="74">
        <v>0</v>
      </c>
    </row>
    <row r="325" spans="1:21" ht="14.5" x14ac:dyDescent="0.25">
      <c r="A325" s="68">
        <v>992</v>
      </c>
      <c r="B325" s="69" t="s">
        <v>327</v>
      </c>
      <c r="C325" s="73">
        <v>0</v>
      </c>
      <c r="D325" s="61">
        <v>0</v>
      </c>
      <c r="E325" s="74">
        <v>0</v>
      </c>
      <c r="F325" s="74">
        <v>0</v>
      </c>
      <c r="G325" s="74">
        <v>0</v>
      </c>
      <c r="H325" s="74">
        <v>0</v>
      </c>
      <c r="I325" s="74">
        <v>0</v>
      </c>
      <c r="J325" s="74"/>
      <c r="K325" s="74">
        <v>0</v>
      </c>
      <c r="L325" s="74">
        <v>0</v>
      </c>
      <c r="M325" s="74">
        <v>0</v>
      </c>
      <c r="N325" s="74">
        <v>0</v>
      </c>
      <c r="O325" s="74">
        <v>0</v>
      </c>
      <c r="P325" s="74"/>
      <c r="Q325" s="74">
        <v>0</v>
      </c>
      <c r="R325" s="74"/>
      <c r="S325" s="74">
        <v>0</v>
      </c>
      <c r="T325" s="74"/>
      <c r="U325" s="74">
        <v>0</v>
      </c>
    </row>
    <row r="326" spans="1:21" ht="14.5" x14ac:dyDescent="0.25">
      <c r="A326" s="68">
        <v>993</v>
      </c>
      <c r="B326" s="69" t="s">
        <v>328</v>
      </c>
      <c r="C326" s="73">
        <v>0</v>
      </c>
      <c r="D326" s="61">
        <v>0</v>
      </c>
      <c r="E326" s="74">
        <v>0</v>
      </c>
      <c r="F326" s="74">
        <v>0</v>
      </c>
      <c r="G326" s="74">
        <v>0</v>
      </c>
      <c r="H326" s="74">
        <v>0</v>
      </c>
      <c r="I326" s="74">
        <v>0</v>
      </c>
      <c r="J326" s="74"/>
      <c r="K326" s="74">
        <v>0</v>
      </c>
      <c r="L326" s="74">
        <v>0</v>
      </c>
      <c r="M326" s="74">
        <v>0</v>
      </c>
      <c r="N326" s="74">
        <v>0</v>
      </c>
      <c r="O326" s="74">
        <v>0</v>
      </c>
      <c r="P326" s="74"/>
      <c r="Q326" s="74">
        <v>0</v>
      </c>
      <c r="R326" s="74"/>
      <c r="S326" s="74">
        <v>0</v>
      </c>
      <c r="T326" s="74"/>
      <c r="U326" s="74">
        <v>0</v>
      </c>
    </row>
    <row r="327" spans="1:21" ht="14.5" x14ac:dyDescent="0.25">
      <c r="A327" s="68">
        <v>995</v>
      </c>
      <c r="B327" s="69" t="s">
        <v>329</v>
      </c>
      <c r="C327" s="73">
        <v>0</v>
      </c>
      <c r="D327" s="61">
        <v>0</v>
      </c>
      <c r="E327" s="74">
        <v>0</v>
      </c>
      <c r="F327" s="74">
        <v>0</v>
      </c>
      <c r="G327" s="74">
        <v>0</v>
      </c>
      <c r="H327" s="74">
        <v>0</v>
      </c>
      <c r="I327" s="74">
        <v>0</v>
      </c>
      <c r="J327" s="74"/>
      <c r="K327" s="74">
        <v>0</v>
      </c>
      <c r="L327" s="74">
        <v>0</v>
      </c>
      <c r="M327" s="74">
        <v>0</v>
      </c>
      <c r="N327" s="74">
        <v>0</v>
      </c>
      <c r="O327" s="74">
        <v>0</v>
      </c>
      <c r="P327" s="74"/>
      <c r="Q327" s="74">
        <v>0</v>
      </c>
      <c r="R327" s="74"/>
      <c r="S327" s="74">
        <v>0</v>
      </c>
      <c r="T327" s="74"/>
      <c r="U327" s="74">
        <v>0</v>
      </c>
    </row>
    <row r="328" spans="1:21" ht="14.5" x14ac:dyDescent="0.25">
      <c r="A328" s="68">
        <v>999</v>
      </c>
      <c r="B328" s="69" t="s">
        <v>330</v>
      </c>
      <c r="C328" s="75">
        <v>1.398189603248497E-2</v>
      </c>
      <c r="D328" s="76">
        <v>4920502</v>
      </c>
      <c r="E328" s="77">
        <v>126218</v>
      </c>
      <c r="F328" s="77">
        <v>0</v>
      </c>
      <c r="G328" s="77">
        <v>0</v>
      </c>
      <c r="H328" s="77">
        <v>1675879</v>
      </c>
      <c r="I328" s="77">
        <v>1802097</v>
      </c>
      <c r="J328" s="77"/>
      <c r="K328" s="77">
        <v>1189457</v>
      </c>
      <c r="L328" s="77">
        <v>0</v>
      </c>
      <c r="M328" s="77">
        <v>3012733</v>
      </c>
      <c r="N328" s="77">
        <v>0</v>
      </c>
      <c r="O328" s="77">
        <v>4202190</v>
      </c>
      <c r="P328" s="77"/>
      <c r="Q328" s="77">
        <v>-2553177</v>
      </c>
      <c r="R328" s="77"/>
      <c r="S328" s="77">
        <v>610070</v>
      </c>
      <c r="T328" s="77"/>
      <c r="U328" s="77">
        <v>-1943107</v>
      </c>
    </row>
    <row r="329" spans="1:21" x14ac:dyDescent="0.25">
      <c r="A329" s="13"/>
      <c r="B329" s="14"/>
      <c r="C329" s="50"/>
    </row>
    <row r="330" spans="1:21" ht="15.5" x14ac:dyDescent="0.45">
      <c r="A330" s="13" t="str">
        <f>+'C Liability Recon'!A322</f>
        <v>TOTAL</v>
      </c>
      <c r="B330" s="14"/>
      <c r="C330" s="48">
        <f>SUM(C13:C328)</f>
        <v>1.0000000000000007</v>
      </c>
      <c r="D330" s="31">
        <f t="shared" ref="D330:U330" si="0">SUM(D13:D328)</f>
        <v>351919761</v>
      </c>
      <c r="E330" s="31">
        <f t="shared" si="0"/>
        <v>9027241</v>
      </c>
      <c r="F330" s="31">
        <f t="shared" si="0"/>
        <v>0</v>
      </c>
      <c r="G330" s="31">
        <f t="shared" si="0"/>
        <v>0</v>
      </c>
      <c r="H330" s="31">
        <f t="shared" si="0"/>
        <v>47650693</v>
      </c>
      <c r="I330" s="31">
        <f t="shared" si="0"/>
        <v>56677934</v>
      </c>
      <c r="J330" s="31"/>
      <c r="K330" s="31">
        <f t="shared" si="0"/>
        <v>85071196</v>
      </c>
      <c r="L330" s="31">
        <f t="shared" si="0"/>
        <v>0</v>
      </c>
      <c r="M330" s="31">
        <f t="shared" si="0"/>
        <v>215473818</v>
      </c>
      <c r="N330" s="31">
        <f t="shared" si="0"/>
        <v>47650693</v>
      </c>
      <c r="O330" s="31">
        <f t="shared" si="0"/>
        <v>348195707</v>
      </c>
      <c r="P330" s="31"/>
      <c r="Q330" s="31">
        <f t="shared" si="0"/>
        <v>-182605925</v>
      </c>
      <c r="R330" s="49"/>
      <c r="S330" s="31">
        <f t="shared" si="0"/>
        <v>0</v>
      </c>
      <c r="T330" s="31"/>
      <c r="U330" s="31">
        <f t="shared" si="0"/>
        <v>-182605925</v>
      </c>
    </row>
  </sheetData>
  <mergeCells count="3">
    <mergeCell ref="E2:I2"/>
    <mergeCell ref="K2:O2"/>
    <mergeCell ref="Q2:U2"/>
  </mergeCells>
  <pageMargins left="0" right="0" top="0.25" bottom="0.5" header="0.3" footer="0.3"/>
  <pageSetup scale="75" orientation="landscape" r:id="rId1"/>
  <headerFooter>
    <oddFooter>&amp;L&amp;Z&amp;F&amp;R&amp;D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868F5-FFAB-4C75-A69B-1EF8FBCDD1ED}">
  <sheetPr codeName="Sheet10">
    <tabColor theme="6" tint="-0.249977111117893"/>
  </sheetPr>
  <dimension ref="A1:H321"/>
  <sheetViews>
    <sheetView showGridLines="0" zoomScaleNormal="100" workbookViewId="0">
      <pane xSplit="2" ySplit="3" topLeftCell="C313" activePane="bottomRight" state="frozen"/>
      <selection sqref="A1:V314"/>
      <selection pane="topRight" sqref="A1:V314"/>
      <selection pane="bottomLeft" sqref="A1:V314"/>
      <selection pane="bottomRight" activeCell="A182" sqref="A182:XFD182"/>
    </sheetView>
  </sheetViews>
  <sheetFormatPr defaultColWidth="9.1796875" defaultRowHeight="12.5" x14ac:dyDescent="0.25"/>
  <cols>
    <col min="1" max="1" width="10.453125" style="14" bestFit="1" customWidth="1"/>
    <col min="2" max="2" width="55.26953125" style="2" customWidth="1"/>
    <col min="3" max="8" width="14.26953125" style="2" customWidth="1"/>
    <col min="9" max="16384" width="9.1796875" style="2"/>
  </cols>
  <sheetData>
    <row r="1" spans="1:8" ht="15.5" x14ac:dyDescent="0.35">
      <c r="A1" s="51" t="s">
        <v>406</v>
      </c>
      <c r="C1" s="3" t="s">
        <v>1</v>
      </c>
      <c r="D1" s="3" t="s">
        <v>2</v>
      </c>
      <c r="E1" s="3" t="s">
        <v>3</v>
      </c>
      <c r="F1" s="3" t="s">
        <v>4</v>
      </c>
      <c r="G1" s="3" t="s">
        <v>5</v>
      </c>
      <c r="H1" s="3" t="s">
        <v>6</v>
      </c>
    </row>
    <row r="2" spans="1:8" x14ac:dyDescent="0.25">
      <c r="B2" s="52"/>
      <c r="C2" s="183" t="s">
        <v>407</v>
      </c>
      <c r="D2" s="183"/>
      <c r="E2" s="183"/>
      <c r="F2" s="183"/>
      <c r="G2" s="183"/>
      <c r="H2" s="53"/>
    </row>
    <row r="3" spans="1:8" x14ac:dyDescent="0.25">
      <c r="A3" s="34" t="s">
        <v>18</v>
      </c>
      <c r="B3" s="22" t="s">
        <v>13</v>
      </c>
      <c r="C3" s="54">
        <v>2025</v>
      </c>
      <c r="D3" s="54">
        <v>2026</v>
      </c>
      <c r="E3" s="54">
        <v>2027</v>
      </c>
      <c r="F3" s="54">
        <v>2028</v>
      </c>
      <c r="G3" s="54">
        <v>2029</v>
      </c>
      <c r="H3" s="55" t="s">
        <v>408</v>
      </c>
    </row>
    <row r="4" spans="1:8" x14ac:dyDescent="0.25">
      <c r="A4" s="60">
        <v>5</v>
      </c>
      <c r="B4" s="60" t="s">
        <v>25</v>
      </c>
      <c r="C4" s="66">
        <v>0</v>
      </c>
      <c r="D4" s="66">
        <v>0</v>
      </c>
      <c r="E4" s="66">
        <v>0</v>
      </c>
      <c r="F4" s="66">
        <v>0</v>
      </c>
      <c r="G4" s="66">
        <v>0</v>
      </c>
      <c r="H4" s="66">
        <v>0</v>
      </c>
    </row>
    <row r="5" spans="1:8" x14ac:dyDescent="0.25">
      <c r="A5" s="60">
        <v>6</v>
      </c>
      <c r="B5" s="60" t="s">
        <v>26</v>
      </c>
      <c r="C5" s="62">
        <v>0</v>
      </c>
      <c r="D5" s="62">
        <v>0</v>
      </c>
      <c r="E5" s="62">
        <v>0</v>
      </c>
      <c r="F5" s="62">
        <v>0</v>
      </c>
      <c r="G5" s="62">
        <v>0</v>
      </c>
      <c r="H5" s="62">
        <v>0</v>
      </c>
    </row>
    <row r="6" spans="1:8" x14ac:dyDescent="0.25">
      <c r="A6" s="60">
        <v>7</v>
      </c>
      <c r="B6" s="60" t="s">
        <v>27</v>
      </c>
      <c r="C6" s="62">
        <v>0</v>
      </c>
      <c r="D6" s="62">
        <v>0</v>
      </c>
      <c r="E6" s="62">
        <v>0</v>
      </c>
      <c r="F6" s="62">
        <v>0</v>
      </c>
      <c r="G6" s="62">
        <v>0</v>
      </c>
      <c r="H6" s="62">
        <v>0</v>
      </c>
    </row>
    <row r="7" spans="1:8" x14ac:dyDescent="0.25">
      <c r="A7" s="60">
        <v>47</v>
      </c>
      <c r="B7" s="60" t="s">
        <v>28</v>
      </c>
      <c r="C7" s="62">
        <v>0</v>
      </c>
      <c r="D7" s="62">
        <v>0</v>
      </c>
      <c r="E7" s="62">
        <v>0</v>
      </c>
      <c r="F7" s="62">
        <v>0</v>
      </c>
      <c r="G7" s="62">
        <v>0</v>
      </c>
      <c r="H7" s="62">
        <v>0</v>
      </c>
    </row>
    <row r="8" spans="1:8" x14ac:dyDescent="0.25">
      <c r="A8" s="60">
        <v>48</v>
      </c>
      <c r="B8" s="60" t="s">
        <v>29</v>
      </c>
      <c r="C8" s="62">
        <v>0</v>
      </c>
      <c r="D8" s="62">
        <v>0</v>
      </c>
      <c r="E8" s="62">
        <v>0</v>
      </c>
      <c r="F8" s="62">
        <v>0</v>
      </c>
      <c r="G8" s="62">
        <v>0</v>
      </c>
      <c r="H8" s="62">
        <v>0</v>
      </c>
    </row>
    <row r="9" spans="1:8" x14ac:dyDescent="0.25">
      <c r="A9" s="60">
        <v>90</v>
      </c>
      <c r="B9" s="60" t="s">
        <v>30</v>
      </c>
      <c r="C9" s="62">
        <v>-5557</v>
      </c>
      <c r="D9" s="62">
        <v>-2336</v>
      </c>
      <c r="E9" s="62">
        <v>-906</v>
      </c>
      <c r="F9" s="62">
        <v>-731</v>
      </c>
      <c r="G9" s="62">
        <v>-381</v>
      </c>
      <c r="H9" s="62">
        <v>0</v>
      </c>
    </row>
    <row r="10" spans="1:8" x14ac:dyDescent="0.25">
      <c r="A10" s="60">
        <v>91</v>
      </c>
      <c r="B10" s="60" t="s">
        <v>31</v>
      </c>
      <c r="C10" s="62">
        <v>-8904</v>
      </c>
      <c r="D10" s="62">
        <v>-4741</v>
      </c>
      <c r="E10" s="62">
        <v>-2157</v>
      </c>
      <c r="F10" s="62">
        <v>-663</v>
      </c>
      <c r="G10" s="62">
        <v>-52</v>
      </c>
      <c r="H10" s="62">
        <v>0</v>
      </c>
    </row>
    <row r="11" spans="1:8" x14ac:dyDescent="0.25">
      <c r="A11" s="60">
        <v>100</v>
      </c>
      <c r="B11" s="60" t="s">
        <v>32</v>
      </c>
      <c r="C11" s="62">
        <v>-173333</v>
      </c>
      <c r="D11" s="62">
        <v>-104311</v>
      </c>
      <c r="E11" s="62">
        <v>-65327</v>
      </c>
      <c r="F11" s="62">
        <v>-36924</v>
      </c>
      <c r="G11" s="62">
        <v>-2564</v>
      </c>
      <c r="H11" s="62">
        <v>0</v>
      </c>
    </row>
    <row r="12" spans="1:8" x14ac:dyDescent="0.25">
      <c r="A12" s="60">
        <v>101</v>
      </c>
      <c r="B12" s="60" t="s">
        <v>33</v>
      </c>
      <c r="C12" s="62">
        <v>-347980</v>
      </c>
      <c r="D12" s="62">
        <v>-208090</v>
      </c>
      <c r="E12" s="62">
        <v>-120601</v>
      </c>
      <c r="F12" s="62">
        <v>-51398</v>
      </c>
      <c r="G12" s="62">
        <v>1274</v>
      </c>
      <c r="H12" s="62">
        <v>0</v>
      </c>
    </row>
    <row r="13" spans="1:8" x14ac:dyDescent="0.25">
      <c r="A13" s="60">
        <v>102</v>
      </c>
      <c r="B13" s="60" t="s">
        <v>34</v>
      </c>
      <c r="C13" s="62">
        <v>0</v>
      </c>
      <c r="D13" s="62">
        <v>0</v>
      </c>
      <c r="E13" s="62">
        <v>0</v>
      </c>
      <c r="F13" s="62">
        <v>0</v>
      </c>
      <c r="G13" s="62">
        <v>0</v>
      </c>
      <c r="H13" s="62">
        <v>0</v>
      </c>
    </row>
    <row r="14" spans="1:8" x14ac:dyDescent="0.25">
      <c r="A14" s="60">
        <v>103</v>
      </c>
      <c r="B14" s="60" t="s">
        <v>35</v>
      </c>
      <c r="C14" s="62">
        <v>-548608</v>
      </c>
      <c r="D14" s="62">
        <v>-294452</v>
      </c>
      <c r="E14" s="62">
        <v>-170574</v>
      </c>
      <c r="F14" s="62">
        <v>-94256</v>
      </c>
      <c r="G14" s="62">
        <v>-6750</v>
      </c>
      <c r="H14" s="62">
        <v>0</v>
      </c>
    </row>
    <row r="15" spans="1:8" x14ac:dyDescent="0.25">
      <c r="A15" s="60">
        <v>107</v>
      </c>
      <c r="B15" s="60" t="s">
        <v>36</v>
      </c>
      <c r="C15" s="62">
        <v>-107628</v>
      </c>
      <c r="D15" s="62">
        <v>-74268</v>
      </c>
      <c r="E15" s="62">
        <v>-63303</v>
      </c>
      <c r="F15" s="62">
        <v>-54413</v>
      </c>
      <c r="G15" s="62">
        <v>-30975</v>
      </c>
      <c r="H15" s="62">
        <v>0</v>
      </c>
    </row>
    <row r="16" spans="1:8" x14ac:dyDescent="0.25">
      <c r="A16" s="60">
        <v>109</v>
      </c>
      <c r="B16" s="60" t="s">
        <v>37</v>
      </c>
      <c r="C16" s="62">
        <v>-36720</v>
      </c>
      <c r="D16" s="62">
        <v>-16360</v>
      </c>
      <c r="E16" s="62">
        <v>-6765</v>
      </c>
      <c r="F16" s="62">
        <v>-1248</v>
      </c>
      <c r="G16" s="62">
        <v>3827</v>
      </c>
      <c r="H16" s="62">
        <v>0</v>
      </c>
    </row>
    <row r="17" spans="1:8" x14ac:dyDescent="0.25">
      <c r="A17" s="60">
        <v>110</v>
      </c>
      <c r="B17" s="60" t="s">
        <v>38</v>
      </c>
      <c r="C17" s="62">
        <v>-40676</v>
      </c>
      <c r="D17" s="62">
        <v>-15871</v>
      </c>
      <c r="E17" s="62">
        <v>-12840</v>
      </c>
      <c r="F17" s="62">
        <v>-8400</v>
      </c>
      <c r="G17" s="62">
        <v>309</v>
      </c>
      <c r="H17" s="62">
        <v>0</v>
      </c>
    </row>
    <row r="18" spans="1:8" x14ac:dyDescent="0.25">
      <c r="A18" s="60">
        <v>111</v>
      </c>
      <c r="B18" s="60" t="s">
        <v>39</v>
      </c>
      <c r="C18" s="62">
        <v>-428785</v>
      </c>
      <c r="D18" s="62">
        <v>-230440</v>
      </c>
      <c r="E18" s="62">
        <v>-137750</v>
      </c>
      <c r="F18" s="62">
        <v>-64750</v>
      </c>
      <c r="G18" s="62">
        <v>10864</v>
      </c>
      <c r="H18" s="62">
        <v>0</v>
      </c>
    </row>
    <row r="19" spans="1:8" x14ac:dyDescent="0.25">
      <c r="A19" s="60">
        <v>112</v>
      </c>
      <c r="B19" s="60" t="s">
        <v>40</v>
      </c>
      <c r="C19" s="62">
        <v>-5829</v>
      </c>
      <c r="D19" s="62">
        <v>-2851</v>
      </c>
      <c r="E19" s="62">
        <v>-1332</v>
      </c>
      <c r="F19" s="62">
        <v>-625</v>
      </c>
      <c r="G19" s="62">
        <v>-40</v>
      </c>
      <c r="H19" s="62">
        <v>0</v>
      </c>
    </row>
    <row r="20" spans="1:8" x14ac:dyDescent="0.25">
      <c r="A20" s="60">
        <v>113</v>
      </c>
      <c r="B20" s="60" t="s">
        <v>41</v>
      </c>
      <c r="C20" s="62">
        <v>-271703</v>
      </c>
      <c r="D20" s="62">
        <v>-131109</v>
      </c>
      <c r="E20" s="62">
        <v>-72860</v>
      </c>
      <c r="F20" s="62">
        <v>-31357</v>
      </c>
      <c r="G20" s="62">
        <v>7395</v>
      </c>
      <c r="H20" s="62">
        <v>0</v>
      </c>
    </row>
    <row r="21" spans="1:8" x14ac:dyDescent="0.25">
      <c r="A21" s="60">
        <v>114</v>
      </c>
      <c r="B21" s="60" t="s">
        <v>42</v>
      </c>
      <c r="C21" s="62">
        <v>-1411980</v>
      </c>
      <c r="D21" s="62">
        <v>-785027</v>
      </c>
      <c r="E21" s="62">
        <v>-459662</v>
      </c>
      <c r="F21" s="62">
        <v>-221869</v>
      </c>
      <c r="G21" s="62">
        <v>9446</v>
      </c>
      <c r="H21" s="62">
        <v>0</v>
      </c>
    </row>
    <row r="22" spans="1:8" x14ac:dyDescent="0.25">
      <c r="A22" s="60">
        <v>115</v>
      </c>
      <c r="B22" s="60" t="s">
        <v>43</v>
      </c>
      <c r="C22" s="62">
        <v>-941590</v>
      </c>
      <c r="D22" s="62">
        <v>-559115</v>
      </c>
      <c r="E22" s="62">
        <v>-378200</v>
      </c>
      <c r="F22" s="62">
        <v>-215815</v>
      </c>
      <c r="G22" s="62">
        <v>-25597</v>
      </c>
      <c r="H22" s="62">
        <v>0</v>
      </c>
    </row>
    <row r="23" spans="1:8" x14ac:dyDescent="0.25">
      <c r="A23" s="60">
        <v>116</v>
      </c>
      <c r="B23" s="60" t="s">
        <v>44</v>
      </c>
      <c r="C23" s="62">
        <v>-313832</v>
      </c>
      <c r="D23" s="62">
        <v>-187317</v>
      </c>
      <c r="E23" s="62">
        <v>-101807</v>
      </c>
      <c r="F23" s="62">
        <v>-38576</v>
      </c>
      <c r="G23" s="62">
        <v>4231</v>
      </c>
      <c r="H23" s="62">
        <v>0</v>
      </c>
    </row>
    <row r="24" spans="1:8" x14ac:dyDescent="0.25">
      <c r="A24" s="60">
        <v>117</v>
      </c>
      <c r="B24" s="60" t="s">
        <v>45</v>
      </c>
      <c r="C24" s="62">
        <v>-152207</v>
      </c>
      <c r="D24" s="62">
        <v>-90734</v>
      </c>
      <c r="E24" s="62">
        <v>-58104</v>
      </c>
      <c r="F24" s="62">
        <v>-31923</v>
      </c>
      <c r="G24" s="62">
        <v>-6721</v>
      </c>
      <c r="H24" s="62">
        <v>0</v>
      </c>
    </row>
    <row r="25" spans="1:8" x14ac:dyDescent="0.25">
      <c r="A25" s="60">
        <v>119</v>
      </c>
      <c r="B25" s="60" t="s">
        <v>46</v>
      </c>
      <c r="C25" s="62">
        <v>-2395</v>
      </c>
      <c r="D25" s="62">
        <v>-2667</v>
      </c>
      <c r="E25" s="62">
        <v>-3017</v>
      </c>
      <c r="F25" s="62">
        <v>-1004</v>
      </c>
      <c r="G25" s="62">
        <v>440</v>
      </c>
      <c r="H25" s="62">
        <v>0</v>
      </c>
    </row>
    <row r="26" spans="1:8" x14ac:dyDescent="0.25">
      <c r="A26" s="60">
        <v>121</v>
      </c>
      <c r="B26" s="60" t="s">
        <v>47</v>
      </c>
      <c r="C26" s="62">
        <v>-39672</v>
      </c>
      <c r="D26" s="62">
        <v>-16296</v>
      </c>
      <c r="E26" s="62">
        <v>275</v>
      </c>
      <c r="F26" s="62">
        <v>7713</v>
      </c>
      <c r="G26" s="62">
        <v>7304</v>
      </c>
      <c r="H26" s="62">
        <v>0</v>
      </c>
    </row>
    <row r="27" spans="1:8" x14ac:dyDescent="0.25">
      <c r="A27" s="60">
        <v>122</v>
      </c>
      <c r="B27" s="60" t="s">
        <v>48</v>
      </c>
      <c r="C27" s="62">
        <v>-63613</v>
      </c>
      <c r="D27" s="62">
        <v>-30497</v>
      </c>
      <c r="E27" s="62">
        <v>-13736</v>
      </c>
      <c r="F27" s="62">
        <v>-4349</v>
      </c>
      <c r="G27" s="62">
        <v>-1214</v>
      </c>
      <c r="H27" s="62">
        <v>0</v>
      </c>
    </row>
    <row r="28" spans="1:8" x14ac:dyDescent="0.25">
      <c r="A28" s="60">
        <v>123</v>
      </c>
      <c r="B28" s="60" t="s">
        <v>49</v>
      </c>
      <c r="C28" s="62">
        <v>-351137</v>
      </c>
      <c r="D28" s="62">
        <v>-158821</v>
      </c>
      <c r="E28" s="62">
        <v>-78997</v>
      </c>
      <c r="F28" s="62">
        <v>-36586</v>
      </c>
      <c r="G28" s="62">
        <v>13136</v>
      </c>
      <c r="H28" s="62">
        <v>0</v>
      </c>
    </row>
    <row r="29" spans="1:8" x14ac:dyDescent="0.25">
      <c r="A29" s="60">
        <v>124</v>
      </c>
      <c r="B29" s="60" t="s">
        <v>50</v>
      </c>
      <c r="C29" s="62">
        <v>0</v>
      </c>
      <c r="D29" s="62">
        <v>0</v>
      </c>
      <c r="E29" s="62">
        <v>0</v>
      </c>
      <c r="F29" s="62">
        <v>0</v>
      </c>
      <c r="G29" s="62">
        <v>0</v>
      </c>
      <c r="H29" s="62">
        <v>0</v>
      </c>
    </row>
    <row r="30" spans="1:8" x14ac:dyDescent="0.25">
      <c r="A30" s="60">
        <v>125</v>
      </c>
      <c r="B30" s="60" t="s">
        <v>51</v>
      </c>
      <c r="C30" s="62">
        <v>-81888</v>
      </c>
      <c r="D30" s="62">
        <v>-2809</v>
      </c>
      <c r="E30" s="62">
        <v>42263</v>
      </c>
      <c r="F30" s="62">
        <v>51075</v>
      </c>
      <c r="G30" s="62">
        <v>11107</v>
      </c>
      <c r="H30" s="62">
        <v>0</v>
      </c>
    </row>
    <row r="31" spans="1:8" x14ac:dyDescent="0.25">
      <c r="A31" s="60">
        <v>126</v>
      </c>
      <c r="B31" s="60" t="s">
        <v>52</v>
      </c>
      <c r="C31" s="62">
        <v>0</v>
      </c>
      <c r="D31" s="62">
        <v>0</v>
      </c>
      <c r="E31" s="62">
        <v>0</v>
      </c>
      <c r="F31" s="62">
        <v>0</v>
      </c>
      <c r="G31" s="62">
        <v>0</v>
      </c>
      <c r="H31" s="62">
        <v>0</v>
      </c>
    </row>
    <row r="32" spans="1:8" x14ac:dyDescent="0.25">
      <c r="A32" s="60">
        <v>127</v>
      </c>
      <c r="B32" s="60" t="s">
        <v>53</v>
      </c>
      <c r="C32" s="62">
        <v>-181590</v>
      </c>
      <c r="D32" s="62">
        <v>-76208</v>
      </c>
      <c r="E32" s="62">
        <v>-7994</v>
      </c>
      <c r="F32" s="62">
        <v>6036</v>
      </c>
      <c r="G32" s="62">
        <v>11216</v>
      </c>
      <c r="H32" s="62">
        <v>0</v>
      </c>
    </row>
    <row r="33" spans="1:8" x14ac:dyDescent="0.25">
      <c r="A33" s="60">
        <v>128</v>
      </c>
      <c r="B33" s="60" t="s">
        <v>54</v>
      </c>
      <c r="C33" s="62">
        <v>-313872</v>
      </c>
      <c r="D33" s="62">
        <v>-169029</v>
      </c>
      <c r="E33" s="62">
        <v>-113647</v>
      </c>
      <c r="F33" s="62">
        <v>-74515</v>
      </c>
      <c r="G33" s="62">
        <v>-11783</v>
      </c>
      <c r="H33" s="62">
        <v>0</v>
      </c>
    </row>
    <row r="34" spans="1:8" x14ac:dyDescent="0.25">
      <c r="A34" s="60">
        <v>129</v>
      </c>
      <c r="B34" s="60" t="s">
        <v>55</v>
      </c>
      <c r="C34" s="62">
        <v>-164333</v>
      </c>
      <c r="D34" s="62">
        <v>-91473</v>
      </c>
      <c r="E34" s="62">
        <v>-61019</v>
      </c>
      <c r="F34" s="62">
        <v>-34747</v>
      </c>
      <c r="G34" s="62">
        <v>-6169</v>
      </c>
      <c r="H34" s="62">
        <v>0</v>
      </c>
    </row>
    <row r="35" spans="1:8" x14ac:dyDescent="0.25">
      <c r="A35" s="60">
        <v>131</v>
      </c>
      <c r="B35" s="60" t="s">
        <v>56</v>
      </c>
      <c r="C35" s="62">
        <v>0</v>
      </c>
      <c r="D35" s="62">
        <v>0</v>
      </c>
      <c r="E35" s="62">
        <v>0</v>
      </c>
      <c r="F35" s="62">
        <v>0</v>
      </c>
      <c r="G35" s="62">
        <v>0</v>
      </c>
      <c r="H35" s="62">
        <v>0</v>
      </c>
    </row>
    <row r="36" spans="1:8" x14ac:dyDescent="0.25">
      <c r="A36" s="60">
        <v>132</v>
      </c>
      <c r="B36" s="60" t="s">
        <v>57</v>
      </c>
      <c r="C36" s="62">
        <v>-29581</v>
      </c>
      <c r="D36" s="62">
        <v>-7899</v>
      </c>
      <c r="E36" s="62">
        <v>-400</v>
      </c>
      <c r="F36" s="62">
        <v>6731</v>
      </c>
      <c r="G36" s="62">
        <v>7207</v>
      </c>
      <c r="H36" s="62">
        <v>0</v>
      </c>
    </row>
    <row r="37" spans="1:8" x14ac:dyDescent="0.25">
      <c r="A37" s="60">
        <v>133</v>
      </c>
      <c r="B37" s="60" t="s">
        <v>58</v>
      </c>
      <c r="C37" s="62">
        <v>-164605</v>
      </c>
      <c r="D37" s="62">
        <v>-96139</v>
      </c>
      <c r="E37" s="62">
        <v>-43230</v>
      </c>
      <c r="F37" s="62">
        <v>-12059</v>
      </c>
      <c r="G37" s="62">
        <v>-4588</v>
      </c>
      <c r="H37" s="62">
        <v>0</v>
      </c>
    </row>
    <row r="38" spans="1:8" x14ac:dyDescent="0.25">
      <c r="A38" s="60">
        <v>135</v>
      </c>
      <c r="B38" s="60" t="s">
        <v>59</v>
      </c>
      <c r="C38" s="62">
        <v>0</v>
      </c>
      <c r="D38" s="62">
        <v>0</v>
      </c>
      <c r="E38" s="62">
        <v>0</v>
      </c>
      <c r="F38" s="62">
        <v>0</v>
      </c>
      <c r="G38" s="62">
        <v>0</v>
      </c>
      <c r="H38" s="62">
        <v>0</v>
      </c>
    </row>
    <row r="39" spans="1:8" x14ac:dyDescent="0.25">
      <c r="A39" s="60">
        <v>136</v>
      </c>
      <c r="B39" s="60" t="s">
        <v>60</v>
      </c>
      <c r="C39" s="62">
        <v>-327236</v>
      </c>
      <c r="D39" s="62">
        <v>-137311</v>
      </c>
      <c r="E39" s="62">
        <v>-39034</v>
      </c>
      <c r="F39" s="62">
        <v>9850</v>
      </c>
      <c r="G39" s="62">
        <v>20028</v>
      </c>
      <c r="H39" s="62">
        <v>0</v>
      </c>
    </row>
    <row r="40" spans="1:8" x14ac:dyDescent="0.25">
      <c r="A40" s="60">
        <v>137</v>
      </c>
      <c r="B40" s="60" t="s">
        <v>61</v>
      </c>
      <c r="C40" s="62">
        <v>0</v>
      </c>
      <c r="D40" s="62">
        <v>0</v>
      </c>
      <c r="E40" s="62">
        <v>0</v>
      </c>
      <c r="F40" s="62">
        <v>0</v>
      </c>
      <c r="G40" s="62">
        <v>0</v>
      </c>
      <c r="H40" s="62">
        <v>0</v>
      </c>
    </row>
    <row r="41" spans="1:8" x14ac:dyDescent="0.25">
      <c r="A41" s="60">
        <v>138</v>
      </c>
      <c r="B41" s="60" t="s">
        <v>62</v>
      </c>
      <c r="C41" s="62">
        <v>0</v>
      </c>
      <c r="D41" s="62">
        <v>0</v>
      </c>
      <c r="E41" s="62">
        <v>0</v>
      </c>
      <c r="F41" s="62">
        <v>0</v>
      </c>
      <c r="G41" s="62">
        <v>0</v>
      </c>
      <c r="H41" s="62">
        <v>0</v>
      </c>
    </row>
    <row r="42" spans="1:8" x14ac:dyDescent="0.25">
      <c r="A42" s="60">
        <v>140</v>
      </c>
      <c r="B42" s="60" t="s">
        <v>63</v>
      </c>
      <c r="C42" s="62">
        <v>-148198</v>
      </c>
      <c r="D42" s="62">
        <v>-39835</v>
      </c>
      <c r="E42" s="62">
        <v>7781</v>
      </c>
      <c r="F42" s="62">
        <v>24165</v>
      </c>
      <c r="G42" s="62">
        <v>15803</v>
      </c>
      <c r="H42" s="62">
        <v>0</v>
      </c>
    </row>
    <row r="43" spans="1:8" x14ac:dyDescent="0.25">
      <c r="A43" s="60">
        <v>141</v>
      </c>
      <c r="B43" s="60" t="s">
        <v>64</v>
      </c>
      <c r="C43" s="62">
        <v>-606589</v>
      </c>
      <c r="D43" s="62">
        <v>-281219</v>
      </c>
      <c r="E43" s="62">
        <v>-101285</v>
      </c>
      <c r="F43" s="62">
        <v>-8712</v>
      </c>
      <c r="G43" s="62">
        <v>41718</v>
      </c>
      <c r="H43" s="62">
        <v>0</v>
      </c>
    </row>
    <row r="44" spans="1:8" x14ac:dyDescent="0.25">
      <c r="A44" s="60">
        <v>142</v>
      </c>
      <c r="B44" s="60" t="s">
        <v>65</v>
      </c>
      <c r="C44" s="62">
        <v>2279</v>
      </c>
      <c r="D44" s="62">
        <v>8525</v>
      </c>
      <c r="E44" s="62">
        <v>11843</v>
      </c>
      <c r="F44" s="62">
        <v>13504</v>
      </c>
      <c r="G44" s="62">
        <v>8363</v>
      </c>
      <c r="H44" s="62">
        <v>0</v>
      </c>
    </row>
    <row r="45" spans="1:8" x14ac:dyDescent="0.25">
      <c r="A45" s="60">
        <v>143</v>
      </c>
      <c r="B45" s="60" t="s">
        <v>66</v>
      </c>
      <c r="C45" s="62">
        <v>-43929</v>
      </c>
      <c r="D45" s="62">
        <v>-29841</v>
      </c>
      <c r="E45" s="62">
        <v>-16818</v>
      </c>
      <c r="F45" s="62">
        <v>-8862</v>
      </c>
      <c r="G45" s="62">
        <v>-3065</v>
      </c>
      <c r="H45" s="62">
        <v>0</v>
      </c>
    </row>
    <row r="46" spans="1:8" x14ac:dyDescent="0.25">
      <c r="A46" s="60">
        <v>146</v>
      </c>
      <c r="B46" s="60" t="s">
        <v>67</v>
      </c>
      <c r="C46" s="62">
        <v>-99196</v>
      </c>
      <c r="D46" s="62">
        <v>-70300</v>
      </c>
      <c r="E46" s="62">
        <v>-48694</v>
      </c>
      <c r="F46" s="62">
        <v>-25534</v>
      </c>
      <c r="G46" s="62">
        <v>-359</v>
      </c>
      <c r="H46" s="62">
        <v>0</v>
      </c>
    </row>
    <row r="47" spans="1:8" x14ac:dyDescent="0.25">
      <c r="A47" s="60">
        <v>147</v>
      </c>
      <c r="B47" s="60" t="s">
        <v>68</v>
      </c>
      <c r="C47" s="62">
        <v>-55958</v>
      </c>
      <c r="D47" s="62">
        <v>-29619</v>
      </c>
      <c r="E47" s="62">
        <v>-15318</v>
      </c>
      <c r="F47" s="62">
        <v>-6550</v>
      </c>
      <c r="G47" s="62">
        <v>-3700</v>
      </c>
      <c r="H47" s="62">
        <v>0</v>
      </c>
    </row>
    <row r="48" spans="1:8" x14ac:dyDescent="0.25">
      <c r="A48" s="60">
        <v>148</v>
      </c>
      <c r="B48" s="60" t="s">
        <v>69</v>
      </c>
      <c r="C48" s="62">
        <v>-7331</v>
      </c>
      <c r="D48" s="62">
        <v>-4231</v>
      </c>
      <c r="E48" s="62">
        <v>-1356</v>
      </c>
      <c r="F48" s="62">
        <v>1687</v>
      </c>
      <c r="G48" s="62">
        <v>3765</v>
      </c>
      <c r="H48" s="62">
        <v>0</v>
      </c>
    </row>
    <row r="49" spans="1:8" x14ac:dyDescent="0.25">
      <c r="A49" s="60">
        <v>149</v>
      </c>
      <c r="B49" s="60" t="s">
        <v>70</v>
      </c>
      <c r="C49" s="62">
        <v>0</v>
      </c>
      <c r="D49" s="62">
        <v>0</v>
      </c>
      <c r="E49" s="62">
        <v>0</v>
      </c>
      <c r="F49" s="62">
        <v>0</v>
      </c>
      <c r="G49" s="62">
        <v>0</v>
      </c>
      <c r="H49" s="62">
        <v>0</v>
      </c>
    </row>
    <row r="50" spans="1:8" x14ac:dyDescent="0.25">
      <c r="A50" s="60">
        <v>150</v>
      </c>
      <c r="B50" s="60" t="s">
        <v>71</v>
      </c>
      <c r="C50" s="62">
        <v>0</v>
      </c>
      <c r="D50" s="62">
        <v>0</v>
      </c>
      <c r="E50" s="62">
        <v>0</v>
      </c>
      <c r="F50" s="62">
        <v>0</v>
      </c>
      <c r="G50" s="62">
        <v>0</v>
      </c>
      <c r="H50" s="62">
        <v>0</v>
      </c>
    </row>
    <row r="51" spans="1:8" x14ac:dyDescent="0.25">
      <c r="A51" s="60">
        <v>151</v>
      </c>
      <c r="B51" s="60" t="s">
        <v>72</v>
      </c>
      <c r="C51" s="62">
        <v>-230928</v>
      </c>
      <c r="D51" s="62">
        <v>-120199</v>
      </c>
      <c r="E51" s="62">
        <v>-63808</v>
      </c>
      <c r="F51" s="62">
        <v>-28956</v>
      </c>
      <c r="G51" s="62">
        <v>-6719</v>
      </c>
      <c r="H51" s="62">
        <v>0</v>
      </c>
    </row>
    <row r="52" spans="1:8" x14ac:dyDescent="0.25">
      <c r="A52" s="60">
        <v>152</v>
      </c>
      <c r="B52" s="60" t="s">
        <v>73</v>
      </c>
      <c r="C52" s="62">
        <v>-139779</v>
      </c>
      <c r="D52" s="62">
        <v>-78720</v>
      </c>
      <c r="E52" s="62">
        <v>-47713</v>
      </c>
      <c r="F52" s="62">
        <v>-25047</v>
      </c>
      <c r="G52" s="62">
        <v>-5265</v>
      </c>
      <c r="H52" s="62">
        <v>0</v>
      </c>
    </row>
    <row r="53" spans="1:8" x14ac:dyDescent="0.25">
      <c r="A53" s="60">
        <v>154</v>
      </c>
      <c r="B53" s="60" t="s">
        <v>74</v>
      </c>
      <c r="C53" s="62">
        <v>-2624847</v>
      </c>
      <c r="D53" s="62">
        <v>-1459031</v>
      </c>
      <c r="E53" s="62">
        <v>-906813</v>
      </c>
      <c r="F53" s="62">
        <v>-482402</v>
      </c>
      <c r="G53" s="62">
        <v>-84645</v>
      </c>
      <c r="H53" s="62">
        <v>0</v>
      </c>
    </row>
    <row r="54" spans="1:8" x14ac:dyDescent="0.25">
      <c r="A54" s="60">
        <v>156</v>
      </c>
      <c r="B54" s="60" t="s">
        <v>75</v>
      </c>
      <c r="C54" s="62">
        <v>-4431427</v>
      </c>
      <c r="D54" s="62">
        <v>-2533110</v>
      </c>
      <c r="E54" s="62">
        <v>-1446048</v>
      </c>
      <c r="F54" s="62">
        <v>-676396</v>
      </c>
      <c r="G54" s="62">
        <v>-29678</v>
      </c>
      <c r="H54" s="62">
        <v>0</v>
      </c>
    </row>
    <row r="55" spans="1:8" x14ac:dyDescent="0.25">
      <c r="A55" s="60">
        <v>157</v>
      </c>
      <c r="B55" s="60" t="s">
        <v>76</v>
      </c>
      <c r="C55" s="62">
        <v>-16348</v>
      </c>
      <c r="D55" s="62">
        <v>-9935</v>
      </c>
      <c r="E55" s="62">
        <v>-6731</v>
      </c>
      <c r="F55" s="62">
        <v>-4411</v>
      </c>
      <c r="G55" s="62">
        <v>-1762</v>
      </c>
      <c r="H55" s="62">
        <v>0</v>
      </c>
    </row>
    <row r="56" spans="1:8" x14ac:dyDescent="0.25">
      <c r="A56" s="60">
        <v>158</v>
      </c>
      <c r="B56" s="60" t="s">
        <v>425</v>
      </c>
      <c r="C56" s="62">
        <v>0</v>
      </c>
      <c r="D56" s="62">
        <v>0</v>
      </c>
      <c r="E56" s="62">
        <v>0</v>
      </c>
      <c r="F56" s="62">
        <v>0</v>
      </c>
      <c r="G56" s="62">
        <v>0</v>
      </c>
      <c r="H56" s="62">
        <v>0</v>
      </c>
    </row>
    <row r="57" spans="1:8" x14ac:dyDescent="0.25">
      <c r="A57" s="60">
        <v>160</v>
      </c>
      <c r="B57" s="60" t="s">
        <v>77</v>
      </c>
      <c r="C57" s="62">
        <v>-10516</v>
      </c>
      <c r="D57" s="62">
        <v>-9363</v>
      </c>
      <c r="E57" s="62">
        <v>-7670</v>
      </c>
      <c r="F57" s="62">
        <v>-4886</v>
      </c>
      <c r="G57" s="62">
        <v>-133</v>
      </c>
      <c r="H57" s="62">
        <v>0</v>
      </c>
    </row>
    <row r="58" spans="1:8" x14ac:dyDescent="0.25">
      <c r="A58" s="60">
        <v>161</v>
      </c>
      <c r="B58" s="60" t="s">
        <v>78</v>
      </c>
      <c r="C58" s="62">
        <v>-1285026</v>
      </c>
      <c r="D58" s="62">
        <v>-783606</v>
      </c>
      <c r="E58" s="62">
        <v>-483008</v>
      </c>
      <c r="F58" s="62">
        <v>-219700</v>
      </c>
      <c r="G58" s="62">
        <v>-21300</v>
      </c>
      <c r="H58" s="62">
        <v>0</v>
      </c>
    </row>
    <row r="59" spans="1:8" x14ac:dyDescent="0.25">
      <c r="A59" s="60">
        <v>162</v>
      </c>
      <c r="B59" s="60" t="s">
        <v>79</v>
      </c>
      <c r="C59" s="62">
        <v>-2495</v>
      </c>
      <c r="D59" s="62">
        <v>-1390</v>
      </c>
      <c r="E59" s="62">
        <v>-787</v>
      </c>
      <c r="F59" s="62">
        <v>-365</v>
      </c>
      <c r="G59" s="62">
        <v>-23</v>
      </c>
      <c r="H59" s="62">
        <v>0</v>
      </c>
    </row>
    <row r="60" spans="1:8" x14ac:dyDescent="0.25">
      <c r="A60" s="60">
        <v>163</v>
      </c>
      <c r="B60" s="60" t="s">
        <v>80</v>
      </c>
      <c r="C60" s="62">
        <v>0</v>
      </c>
      <c r="D60" s="62">
        <v>0</v>
      </c>
      <c r="E60" s="62">
        <v>0</v>
      </c>
      <c r="F60" s="62">
        <v>0</v>
      </c>
      <c r="G60" s="62">
        <v>0</v>
      </c>
      <c r="H60" s="62">
        <v>0</v>
      </c>
    </row>
    <row r="61" spans="1:8" x14ac:dyDescent="0.25">
      <c r="A61" s="60">
        <v>164</v>
      </c>
      <c r="B61" s="60" t="s">
        <v>81</v>
      </c>
      <c r="C61" s="62">
        <v>5756</v>
      </c>
      <c r="D61" s="62">
        <v>2999</v>
      </c>
      <c r="E61" s="62">
        <v>-646</v>
      </c>
      <c r="F61" s="62">
        <v>1528</v>
      </c>
      <c r="G61" s="62">
        <v>-137</v>
      </c>
      <c r="H61" s="62">
        <v>0</v>
      </c>
    </row>
    <row r="62" spans="1:8" x14ac:dyDescent="0.25">
      <c r="A62" s="60">
        <v>165</v>
      </c>
      <c r="B62" s="60" t="s">
        <v>82</v>
      </c>
      <c r="C62" s="62">
        <v>-110910</v>
      </c>
      <c r="D62" s="62">
        <v>-20503</v>
      </c>
      <c r="E62" s="62">
        <v>29461</v>
      </c>
      <c r="F62" s="62">
        <v>39860</v>
      </c>
      <c r="G62" s="62">
        <v>6853</v>
      </c>
      <c r="H62" s="62">
        <v>0</v>
      </c>
    </row>
    <row r="63" spans="1:8" x14ac:dyDescent="0.25">
      <c r="A63" s="60">
        <v>166</v>
      </c>
      <c r="B63" s="60" t="s">
        <v>83</v>
      </c>
      <c r="C63" s="62">
        <v>-21054</v>
      </c>
      <c r="D63" s="62">
        <v>-2608</v>
      </c>
      <c r="E63" s="62">
        <v>2846</v>
      </c>
      <c r="F63" s="62">
        <v>4219</v>
      </c>
      <c r="G63" s="62">
        <v>1267</v>
      </c>
      <c r="H63" s="62">
        <v>0</v>
      </c>
    </row>
    <row r="64" spans="1:8" x14ac:dyDescent="0.25">
      <c r="A64" s="60">
        <v>169</v>
      </c>
      <c r="B64" s="60" t="s">
        <v>84</v>
      </c>
      <c r="C64" s="62">
        <v>0</v>
      </c>
      <c r="D64" s="62">
        <v>0</v>
      </c>
      <c r="E64" s="62">
        <v>0</v>
      </c>
      <c r="F64" s="62">
        <v>0</v>
      </c>
      <c r="G64" s="62">
        <v>0</v>
      </c>
      <c r="H64" s="62">
        <v>0</v>
      </c>
    </row>
    <row r="65" spans="1:8" x14ac:dyDescent="0.25">
      <c r="A65" s="60">
        <v>170</v>
      </c>
      <c r="B65" s="60" t="s">
        <v>85</v>
      </c>
      <c r="C65" s="62">
        <v>0</v>
      </c>
      <c r="D65" s="62">
        <v>0</v>
      </c>
      <c r="E65" s="62">
        <v>0</v>
      </c>
      <c r="F65" s="62">
        <v>0</v>
      </c>
      <c r="G65" s="62">
        <v>0</v>
      </c>
      <c r="H65" s="62">
        <v>0</v>
      </c>
    </row>
    <row r="66" spans="1:8" x14ac:dyDescent="0.25">
      <c r="A66" s="60">
        <v>171</v>
      </c>
      <c r="B66" s="60" t="s">
        <v>86</v>
      </c>
      <c r="C66" s="62">
        <v>-1040622</v>
      </c>
      <c r="D66" s="62">
        <v>-582529</v>
      </c>
      <c r="E66" s="62">
        <v>-327278</v>
      </c>
      <c r="F66" s="62">
        <v>-140714</v>
      </c>
      <c r="G66" s="62">
        <v>2494</v>
      </c>
      <c r="H66" s="62">
        <v>0</v>
      </c>
    </row>
    <row r="67" spans="1:8" x14ac:dyDescent="0.25">
      <c r="A67" s="60">
        <v>172</v>
      </c>
      <c r="B67" s="60" t="s">
        <v>87</v>
      </c>
      <c r="C67" s="62">
        <v>-390298</v>
      </c>
      <c r="D67" s="62">
        <v>-150402</v>
      </c>
      <c r="E67" s="62">
        <v>-39668</v>
      </c>
      <c r="F67" s="62">
        <v>21156</v>
      </c>
      <c r="G67" s="62">
        <v>20200</v>
      </c>
      <c r="H67" s="62">
        <v>0</v>
      </c>
    </row>
    <row r="68" spans="1:8" x14ac:dyDescent="0.25">
      <c r="A68" s="60">
        <v>173</v>
      </c>
      <c r="B68" s="60" t="s">
        <v>88</v>
      </c>
      <c r="C68" s="62">
        <v>0</v>
      </c>
      <c r="D68" s="62">
        <v>0</v>
      </c>
      <c r="E68" s="62">
        <v>0</v>
      </c>
      <c r="F68" s="62">
        <v>0</v>
      </c>
      <c r="G68" s="62">
        <v>0</v>
      </c>
      <c r="H68" s="62">
        <v>0</v>
      </c>
    </row>
    <row r="69" spans="1:8" x14ac:dyDescent="0.25">
      <c r="A69" s="60">
        <v>174</v>
      </c>
      <c r="B69" s="60" t="s">
        <v>89</v>
      </c>
      <c r="C69" s="62">
        <v>-129362</v>
      </c>
      <c r="D69" s="62">
        <v>-42329</v>
      </c>
      <c r="E69" s="62">
        <v>-21855</v>
      </c>
      <c r="F69" s="62">
        <v>-14083</v>
      </c>
      <c r="G69" s="62">
        <v>2624</v>
      </c>
      <c r="H69" s="62">
        <v>0</v>
      </c>
    </row>
    <row r="70" spans="1:8" x14ac:dyDescent="0.25">
      <c r="A70" s="60">
        <v>175</v>
      </c>
      <c r="B70" s="60" t="s">
        <v>90</v>
      </c>
      <c r="C70" s="62">
        <v>0</v>
      </c>
      <c r="D70" s="62">
        <v>0</v>
      </c>
      <c r="E70" s="62">
        <v>0</v>
      </c>
      <c r="F70" s="62">
        <v>0</v>
      </c>
      <c r="G70" s="62">
        <v>0</v>
      </c>
      <c r="H70" s="62">
        <v>0</v>
      </c>
    </row>
    <row r="71" spans="1:8" x14ac:dyDescent="0.25">
      <c r="A71" s="60">
        <v>180</v>
      </c>
      <c r="B71" s="60" t="s">
        <v>91</v>
      </c>
      <c r="C71" s="62">
        <v>-6739</v>
      </c>
      <c r="D71" s="62">
        <v>2763</v>
      </c>
      <c r="E71" s="62">
        <v>7985</v>
      </c>
      <c r="F71" s="62">
        <v>8925</v>
      </c>
      <c r="G71" s="62">
        <v>8945</v>
      </c>
      <c r="H71" s="62">
        <v>0</v>
      </c>
    </row>
    <row r="72" spans="1:8" x14ac:dyDescent="0.25">
      <c r="A72" s="60">
        <v>181</v>
      </c>
      <c r="B72" s="60" t="s">
        <v>92</v>
      </c>
      <c r="C72" s="62">
        <v>-215786</v>
      </c>
      <c r="D72" s="62">
        <v>-98405</v>
      </c>
      <c r="E72" s="62">
        <v>-41827</v>
      </c>
      <c r="F72" s="62">
        <v>-19289</v>
      </c>
      <c r="G72" s="62">
        <v>-5309</v>
      </c>
      <c r="H72" s="62">
        <v>0</v>
      </c>
    </row>
    <row r="73" spans="1:8" x14ac:dyDescent="0.25">
      <c r="A73" s="60">
        <v>182</v>
      </c>
      <c r="B73" s="60" t="s">
        <v>93</v>
      </c>
      <c r="C73" s="62">
        <v>-653379</v>
      </c>
      <c r="D73" s="62">
        <v>-112859</v>
      </c>
      <c r="E73" s="62">
        <v>169388</v>
      </c>
      <c r="F73" s="62">
        <v>104079</v>
      </c>
      <c r="G73" s="62">
        <v>-122932</v>
      </c>
      <c r="H73" s="62">
        <v>0</v>
      </c>
    </row>
    <row r="74" spans="1:8" x14ac:dyDescent="0.25">
      <c r="A74" s="60">
        <v>183</v>
      </c>
      <c r="B74" s="60" t="s">
        <v>94</v>
      </c>
      <c r="C74" s="62">
        <v>-8715</v>
      </c>
      <c r="D74" s="62">
        <v>-4794</v>
      </c>
      <c r="E74" s="62">
        <v>-2325</v>
      </c>
      <c r="F74" s="62">
        <v>-1135</v>
      </c>
      <c r="G74" s="62">
        <v>-214</v>
      </c>
      <c r="H74" s="62">
        <v>0</v>
      </c>
    </row>
    <row r="75" spans="1:8" x14ac:dyDescent="0.25">
      <c r="A75" s="60">
        <v>184</v>
      </c>
      <c r="B75" s="60" t="s">
        <v>95</v>
      </c>
      <c r="C75" s="62">
        <v>-6095</v>
      </c>
      <c r="D75" s="62">
        <v>-4145</v>
      </c>
      <c r="E75" s="62">
        <v>-1170</v>
      </c>
      <c r="F75" s="62">
        <v>5</v>
      </c>
      <c r="G75" s="62">
        <v>0</v>
      </c>
      <c r="H75" s="62">
        <v>0</v>
      </c>
    </row>
    <row r="76" spans="1:8" x14ac:dyDescent="0.25">
      <c r="A76" s="60">
        <v>185</v>
      </c>
      <c r="B76" s="60" t="s">
        <v>96</v>
      </c>
      <c r="C76" s="62">
        <v>-5320</v>
      </c>
      <c r="D76" s="62">
        <v>-1638</v>
      </c>
      <c r="E76" s="62">
        <v>24</v>
      </c>
      <c r="F76" s="62">
        <v>4349</v>
      </c>
      <c r="G76" s="62">
        <v>5030</v>
      </c>
      <c r="H76" s="62">
        <v>0</v>
      </c>
    </row>
    <row r="77" spans="1:8" x14ac:dyDescent="0.25">
      <c r="A77" s="60">
        <v>186</v>
      </c>
      <c r="B77" s="60" t="s">
        <v>97</v>
      </c>
      <c r="C77" s="62">
        <v>-5501</v>
      </c>
      <c r="D77" s="62">
        <v>184</v>
      </c>
      <c r="E77" s="62">
        <v>-196</v>
      </c>
      <c r="F77" s="62">
        <v>-692</v>
      </c>
      <c r="G77" s="62">
        <v>508</v>
      </c>
      <c r="H77" s="62">
        <v>0</v>
      </c>
    </row>
    <row r="78" spans="1:8" x14ac:dyDescent="0.25">
      <c r="A78" s="60">
        <v>187</v>
      </c>
      <c r="B78" s="60" t="s">
        <v>98</v>
      </c>
      <c r="C78" s="62">
        <v>-7312</v>
      </c>
      <c r="D78" s="62">
        <v>-7783</v>
      </c>
      <c r="E78" s="62">
        <v>-6453</v>
      </c>
      <c r="F78" s="62">
        <v>-2798</v>
      </c>
      <c r="G78" s="62">
        <v>-1133</v>
      </c>
      <c r="H78" s="62">
        <v>0</v>
      </c>
    </row>
    <row r="79" spans="1:8" x14ac:dyDescent="0.25">
      <c r="A79" s="60">
        <v>188</v>
      </c>
      <c r="B79" s="60" t="s">
        <v>99</v>
      </c>
      <c r="C79" s="62">
        <v>-6460</v>
      </c>
      <c r="D79" s="62">
        <v>-1323</v>
      </c>
      <c r="E79" s="62">
        <v>727</v>
      </c>
      <c r="F79" s="62">
        <v>2213</v>
      </c>
      <c r="G79" s="62">
        <v>2015</v>
      </c>
      <c r="H79" s="62">
        <v>0</v>
      </c>
    </row>
    <row r="80" spans="1:8" x14ac:dyDescent="0.25">
      <c r="A80" s="60">
        <v>190</v>
      </c>
      <c r="B80" s="60" t="s">
        <v>100</v>
      </c>
      <c r="C80" s="62">
        <v>-3582</v>
      </c>
      <c r="D80" s="62">
        <v>-251</v>
      </c>
      <c r="E80" s="62">
        <v>1524</v>
      </c>
      <c r="F80" s="62">
        <v>2392</v>
      </c>
      <c r="G80" s="62">
        <v>1002</v>
      </c>
      <c r="H80" s="62">
        <v>0</v>
      </c>
    </row>
    <row r="81" spans="1:8" x14ac:dyDescent="0.25">
      <c r="A81" s="60">
        <v>191</v>
      </c>
      <c r="B81" s="60" t="s">
        <v>101</v>
      </c>
      <c r="C81" s="62">
        <v>-477632</v>
      </c>
      <c r="D81" s="62">
        <v>-277194</v>
      </c>
      <c r="E81" s="62">
        <v>-172533</v>
      </c>
      <c r="F81" s="62">
        <v>-101029</v>
      </c>
      <c r="G81" s="62">
        <v>-13586</v>
      </c>
      <c r="H81" s="62">
        <v>0</v>
      </c>
    </row>
    <row r="82" spans="1:8" x14ac:dyDescent="0.25">
      <c r="A82" s="60">
        <v>192</v>
      </c>
      <c r="B82" s="60" t="s">
        <v>102</v>
      </c>
      <c r="C82" s="62">
        <v>-5328</v>
      </c>
      <c r="D82" s="62">
        <v>-7914</v>
      </c>
      <c r="E82" s="62">
        <v>-4439</v>
      </c>
      <c r="F82" s="62">
        <v>2019</v>
      </c>
      <c r="G82" s="62">
        <v>3112</v>
      </c>
      <c r="H82" s="62">
        <v>0</v>
      </c>
    </row>
    <row r="83" spans="1:8" x14ac:dyDescent="0.25">
      <c r="A83" s="60">
        <v>193</v>
      </c>
      <c r="B83" s="60" t="s">
        <v>103</v>
      </c>
      <c r="C83" s="62">
        <v>-506</v>
      </c>
      <c r="D83" s="62">
        <v>-1041</v>
      </c>
      <c r="E83" s="62">
        <v>-1524</v>
      </c>
      <c r="F83" s="62">
        <v>-980</v>
      </c>
      <c r="G83" s="62">
        <v>444</v>
      </c>
      <c r="H83" s="62">
        <v>0</v>
      </c>
    </row>
    <row r="84" spans="1:8" x14ac:dyDescent="0.25">
      <c r="A84" s="60">
        <v>194</v>
      </c>
      <c r="B84" s="60" t="s">
        <v>104</v>
      </c>
      <c r="C84" s="62">
        <v>-890061</v>
      </c>
      <c r="D84" s="62">
        <v>-507451</v>
      </c>
      <c r="E84" s="62">
        <v>-343492</v>
      </c>
      <c r="F84" s="62">
        <v>-203557</v>
      </c>
      <c r="G84" s="62">
        <v>-36210</v>
      </c>
      <c r="H84" s="62">
        <v>0</v>
      </c>
    </row>
    <row r="85" spans="1:8" x14ac:dyDescent="0.25">
      <c r="A85" s="60">
        <v>195</v>
      </c>
      <c r="B85" s="60" t="s">
        <v>426</v>
      </c>
      <c r="C85" s="62">
        <v>2038</v>
      </c>
      <c r="D85" s="62">
        <v>4087</v>
      </c>
      <c r="E85" s="62">
        <v>5175</v>
      </c>
      <c r="F85" s="62">
        <v>4866</v>
      </c>
      <c r="G85" s="62">
        <v>-1116</v>
      </c>
      <c r="H85" s="62">
        <v>0</v>
      </c>
    </row>
    <row r="86" spans="1:8" x14ac:dyDescent="0.25">
      <c r="A86" s="60">
        <v>197</v>
      </c>
      <c r="B86" s="60" t="s">
        <v>105</v>
      </c>
      <c r="C86" s="62">
        <v>0</v>
      </c>
      <c r="D86" s="62">
        <v>0</v>
      </c>
      <c r="E86" s="62">
        <v>0</v>
      </c>
      <c r="F86" s="62">
        <v>0</v>
      </c>
      <c r="G86" s="62">
        <v>0</v>
      </c>
      <c r="H86" s="62">
        <v>0</v>
      </c>
    </row>
    <row r="87" spans="1:8" x14ac:dyDescent="0.25">
      <c r="A87" s="60">
        <v>199</v>
      </c>
      <c r="B87" s="60" t="s">
        <v>106</v>
      </c>
      <c r="C87" s="62">
        <v>-644078</v>
      </c>
      <c r="D87" s="62">
        <v>-360939</v>
      </c>
      <c r="E87" s="62">
        <v>-197768</v>
      </c>
      <c r="F87" s="62">
        <v>-74865</v>
      </c>
      <c r="G87" s="62">
        <v>16509</v>
      </c>
      <c r="H87" s="62">
        <v>0</v>
      </c>
    </row>
    <row r="88" spans="1:8" x14ac:dyDescent="0.25">
      <c r="A88" s="60">
        <v>200</v>
      </c>
      <c r="B88" s="60" t="s">
        <v>107</v>
      </c>
      <c r="C88" s="62">
        <v>-19588</v>
      </c>
      <c r="D88" s="62">
        <v>-10715</v>
      </c>
      <c r="E88" s="62">
        <v>-5663</v>
      </c>
      <c r="F88" s="62">
        <v>-2367</v>
      </c>
      <c r="G88" s="62">
        <v>-328</v>
      </c>
      <c r="H88" s="62">
        <v>0</v>
      </c>
    </row>
    <row r="89" spans="1:8" x14ac:dyDescent="0.25">
      <c r="A89" s="60">
        <v>201</v>
      </c>
      <c r="B89" s="60" t="s">
        <v>108</v>
      </c>
      <c r="C89" s="62">
        <v>-295574</v>
      </c>
      <c r="D89" s="62">
        <v>24063</v>
      </c>
      <c r="E89" s="62">
        <v>180424</v>
      </c>
      <c r="F89" s="62">
        <v>217919</v>
      </c>
      <c r="G89" s="62">
        <v>28958</v>
      </c>
      <c r="H89" s="62">
        <v>0</v>
      </c>
    </row>
    <row r="90" spans="1:8" x14ac:dyDescent="0.25">
      <c r="A90" s="60">
        <v>202</v>
      </c>
      <c r="B90" s="60" t="s">
        <v>109</v>
      </c>
      <c r="C90" s="62">
        <v>-158465</v>
      </c>
      <c r="D90" s="62">
        <v>-79135</v>
      </c>
      <c r="E90" s="62">
        <v>-36215</v>
      </c>
      <c r="F90" s="62">
        <v>-7375</v>
      </c>
      <c r="G90" s="62">
        <v>8498</v>
      </c>
      <c r="H90" s="62">
        <v>0</v>
      </c>
    </row>
    <row r="91" spans="1:8" x14ac:dyDescent="0.25">
      <c r="A91" s="60">
        <v>203</v>
      </c>
      <c r="B91" s="60" t="s">
        <v>110</v>
      </c>
      <c r="C91" s="62">
        <v>-494668</v>
      </c>
      <c r="D91" s="62">
        <v>-333734</v>
      </c>
      <c r="E91" s="62">
        <v>-215397</v>
      </c>
      <c r="F91" s="62">
        <v>-114103</v>
      </c>
      <c r="G91" s="62">
        <v>-3384</v>
      </c>
      <c r="H91" s="62">
        <v>0</v>
      </c>
    </row>
    <row r="92" spans="1:8" x14ac:dyDescent="0.25">
      <c r="A92" s="60">
        <v>204</v>
      </c>
      <c r="B92" s="60" t="s">
        <v>111</v>
      </c>
      <c r="C92" s="62">
        <v>-3108267</v>
      </c>
      <c r="D92" s="62">
        <v>-1809128</v>
      </c>
      <c r="E92" s="62">
        <v>-1131422</v>
      </c>
      <c r="F92" s="62">
        <v>-535902</v>
      </c>
      <c r="G92" s="62">
        <v>15253</v>
      </c>
      <c r="H92" s="62">
        <v>0</v>
      </c>
    </row>
    <row r="93" spans="1:8" x14ac:dyDescent="0.25">
      <c r="A93" s="60">
        <v>206</v>
      </c>
      <c r="B93" s="60" t="s">
        <v>112</v>
      </c>
      <c r="C93" s="62">
        <v>-773702</v>
      </c>
      <c r="D93" s="62">
        <v>-545472</v>
      </c>
      <c r="E93" s="62">
        <v>-386541</v>
      </c>
      <c r="F93" s="62">
        <v>-229288</v>
      </c>
      <c r="G93" s="62">
        <v>-53127</v>
      </c>
      <c r="H93" s="62">
        <v>0</v>
      </c>
    </row>
    <row r="94" spans="1:8" x14ac:dyDescent="0.25">
      <c r="A94" s="60">
        <v>207</v>
      </c>
      <c r="B94" s="60" t="s">
        <v>113</v>
      </c>
      <c r="C94" s="62">
        <v>0</v>
      </c>
      <c r="D94" s="62">
        <v>0</v>
      </c>
      <c r="E94" s="62">
        <v>0</v>
      </c>
      <c r="F94" s="62">
        <v>0</v>
      </c>
      <c r="G94" s="62">
        <v>0</v>
      </c>
      <c r="H94" s="62">
        <v>0</v>
      </c>
    </row>
    <row r="95" spans="1:8" x14ac:dyDescent="0.25">
      <c r="A95" s="60">
        <v>208</v>
      </c>
      <c r="B95" s="60" t="s">
        <v>114</v>
      </c>
      <c r="C95" s="62">
        <v>-9938265</v>
      </c>
      <c r="D95" s="62">
        <v>-5400654</v>
      </c>
      <c r="E95" s="62">
        <v>-3188923</v>
      </c>
      <c r="F95" s="62">
        <v>-1475720</v>
      </c>
      <c r="G95" s="62">
        <v>93646</v>
      </c>
      <c r="H95" s="62">
        <v>0</v>
      </c>
    </row>
    <row r="96" spans="1:8" x14ac:dyDescent="0.25">
      <c r="A96" s="60">
        <v>209</v>
      </c>
      <c r="B96" s="60" t="s">
        <v>115</v>
      </c>
      <c r="C96" s="62">
        <v>0</v>
      </c>
      <c r="D96" s="62">
        <v>0</v>
      </c>
      <c r="E96" s="62">
        <v>0</v>
      </c>
      <c r="F96" s="62">
        <v>0</v>
      </c>
      <c r="G96" s="62">
        <v>0</v>
      </c>
      <c r="H96" s="62">
        <v>0</v>
      </c>
    </row>
    <row r="97" spans="1:8" x14ac:dyDescent="0.25">
      <c r="A97" s="60">
        <v>211</v>
      </c>
      <c r="B97" s="60" t="s">
        <v>116</v>
      </c>
      <c r="C97" s="62">
        <v>-893220</v>
      </c>
      <c r="D97" s="62">
        <v>-519591</v>
      </c>
      <c r="E97" s="62">
        <v>-299381</v>
      </c>
      <c r="F97" s="62">
        <v>-138733</v>
      </c>
      <c r="G97" s="62">
        <v>-13782</v>
      </c>
      <c r="H97" s="62">
        <v>0</v>
      </c>
    </row>
    <row r="98" spans="1:8" x14ac:dyDescent="0.25">
      <c r="A98" s="60">
        <v>212</v>
      </c>
      <c r="B98" s="60" t="s">
        <v>117</v>
      </c>
      <c r="C98" s="62">
        <v>-960510</v>
      </c>
      <c r="D98" s="62">
        <v>-576103</v>
      </c>
      <c r="E98" s="62">
        <v>-334109</v>
      </c>
      <c r="F98" s="62">
        <v>-122621</v>
      </c>
      <c r="G98" s="62">
        <v>44223</v>
      </c>
      <c r="H98" s="62">
        <v>0</v>
      </c>
    </row>
    <row r="99" spans="1:8" x14ac:dyDescent="0.25">
      <c r="A99" s="60">
        <v>213</v>
      </c>
      <c r="B99" s="60" t="s">
        <v>118</v>
      </c>
      <c r="C99" s="62">
        <v>-1142987</v>
      </c>
      <c r="D99" s="62">
        <v>-683094</v>
      </c>
      <c r="E99" s="62">
        <v>-427278</v>
      </c>
      <c r="F99" s="62">
        <v>-223288</v>
      </c>
      <c r="G99" s="62">
        <v>-20219</v>
      </c>
      <c r="H99" s="62">
        <v>0</v>
      </c>
    </row>
    <row r="100" spans="1:8" x14ac:dyDescent="0.25">
      <c r="A100" s="60">
        <v>214</v>
      </c>
      <c r="B100" s="60" t="s">
        <v>119</v>
      </c>
      <c r="C100" s="62">
        <v>-1241397</v>
      </c>
      <c r="D100" s="62">
        <v>-782193</v>
      </c>
      <c r="E100" s="62">
        <v>-519970</v>
      </c>
      <c r="F100" s="62">
        <v>-284487</v>
      </c>
      <c r="G100" s="62">
        <v>-29045</v>
      </c>
      <c r="H100" s="62">
        <v>0</v>
      </c>
    </row>
    <row r="101" spans="1:8" x14ac:dyDescent="0.25">
      <c r="A101" s="60">
        <v>215</v>
      </c>
      <c r="B101" s="60" t="s">
        <v>120</v>
      </c>
      <c r="C101" s="62">
        <v>-1117065</v>
      </c>
      <c r="D101" s="62">
        <v>-704036</v>
      </c>
      <c r="E101" s="62">
        <v>-445817</v>
      </c>
      <c r="F101" s="62">
        <v>-228621</v>
      </c>
      <c r="G101" s="62">
        <v>-5635</v>
      </c>
      <c r="H101" s="62">
        <v>0</v>
      </c>
    </row>
    <row r="102" spans="1:8" x14ac:dyDescent="0.25">
      <c r="A102" s="60">
        <v>216</v>
      </c>
      <c r="B102" s="60" t="s">
        <v>121</v>
      </c>
      <c r="C102" s="62">
        <v>-4631599</v>
      </c>
      <c r="D102" s="62">
        <v>-2680349</v>
      </c>
      <c r="E102" s="62">
        <v>-1693408</v>
      </c>
      <c r="F102" s="62">
        <v>-842558</v>
      </c>
      <c r="G102" s="62">
        <v>-47968</v>
      </c>
      <c r="H102" s="62">
        <v>0</v>
      </c>
    </row>
    <row r="103" spans="1:8" x14ac:dyDescent="0.25">
      <c r="A103" s="60">
        <v>217</v>
      </c>
      <c r="B103" s="60" t="s">
        <v>122</v>
      </c>
      <c r="C103" s="62">
        <v>-1975695</v>
      </c>
      <c r="D103" s="62">
        <v>-1085914</v>
      </c>
      <c r="E103" s="62">
        <v>-782599</v>
      </c>
      <c r="F103" s="62">
        <v>-472786</v>
      </c>
      <c r="G103" s="62">
        <v>-77258</v>
      </c>
      <c r="H103" s="62">
        <v>0</v>
      </c>
    </row>
    <row r="104" spans="1:8" x14ac:dyDescent="0.25">
      <c r="A104" s="60">
        <v>218</v>
      </c>
      <c r="B104" s="60" t="s">
        <v>123</v>
      </c>
      <c r="C104" s="62">
        <v>-212498</v>
      </c>
      <c r="D104" s="62">
        <v>-121061</v>
      </c>
      <c r="E104" s="62">
        <v>-67660</v>
      </c>
      <c r="F104" s="62">
        <v>-31081</v>
      </c>
      <c r="G104" s="62">
        <v>972</v>
      </c>
      <c r="H104" s="62">
        <v>0</v>
      </c>
    </row>
    <row r="105" spans="1:8" x14ac:dyDescent="0.25">
      <c r="A105" s="60">
        <v>219</v>
      </c>
      <c r="B105" s="60" t="s">
        <v>124</v>
      </c>
      <c r="C105" s="62">
        <v>0</v>
      </c>
      <c r="D105" s="62">
        <v>0</v>
      </c>
      <c r="E105" s="62">
        <v>0</v>
      </c>
      <c r="F105" s="62">
        <v>0</v>
      </c>
      <c r="G105" s="62">
        <v>0</v>
      </c>
      <c r="H105" s="62">
        <v>0</v>
      </c>
    </row>
    <row r="106" spans="1:8" x14ac:dyDescent="0.25">
      <c r="A106" s="60">
        <v>220</v>
      </c>
      <c r="B106" s="60" t="s">
        <v>125</v>
      </c>
      <c r="C106" s="62">
        <v>0</v>
      </c>
      <c r="D106" s="62">
        <v>0</v>
      </c>
      <c r="E106" s="62">
        <v>0</v>
      </c>
      <c r="F106" s="62">
        <v>0</v>
      </c>
      <c r="G106" s="62">
        <v>0</v>
      </c>
      <c r="H106" s="62">
        <v>0</v>
      </c>
    </row>
    <row r="107" spans="1:8" x14ac:dyDescent="0.25">
      <c r="A107" s="60">
        <v>221</v>
      </c>
      <c r="B107" s="60" t="s">
        <v>126</v>
      </c>
      <c r="C107" s="62">
        <v>-3497778</v>
      </c>
      <c r="D107" s="62">
        <v>-2038787</v>
      </c>
      <c r="E107" s="62">
        <v>-1279769</v>
      </c>
      <c r="F107" s="62">
        <v>-664817</v>
      </c>
      <c r="G107" s="62">
        <v>-89716</v>
      </c>
      <c r="H107" s="62">
        <v>0</v>
      </c>
    </row>
    <row r="108" spans="1:8" x14ac:dyDescent="0.25">
      <c r="A108" s="60">
        <v>222</v>
      </c>
      <c r="B108" s="60" t="s">
        <v>127</v>
      </c>
      <c r="C108" s="62">
        <v>-276511</v>
      </c>
      <c r="D108" s="62">
        <v>-176829</v>
      </c>
      <c r="E108" s="62">
        <v>-100736</v>
      </c>
      <c r="F108" s="62">
        <v>-43263</v>
      </c>
      <c r="G108" s="62">
        <v>-507</v>
      </c>
      <c r="H108" s="62">
        <v>0</v>
      </c>
    </row>
    <row r="109" spans="1:8" x14ac:dyDescent="0.25">
      <c r="A109" s="60">
        <v>223</v>
      </c>
      <c r="B109" s="60" t="s">
        <v>128</v>
      </c>
      <c r="C109" s="62">
        <v>-246977</v>
      </c>
      <c r="D109" s="62">
        <v>-84912</v>
      </c>
      <c r="E109" s="62">
        <v>-25470</v>
      </c>
      <c r="F109" s="62">
        <v>6730</v>
      </c>
      <c r="G109" s="62">
        <v>23648</v>
      </c>
      <c r="H109" s="62">
        <v>0</v>
      </c>
    </row>
    <row r="110" spans="1:8" x14ac:dyDescent="0.25">
      <c r="A110" s="60">
        <v>226</v>
      </c>
      <c r="B110" s="60" t="s">
        <v>129</v>
      </c>
      <c r="C110" s="62">
        <v>-18333</v>
      </c>
      <c r="D110" s="62">
        <v>-10687</v>
      </c>
      <c r="E110" s="62">
        <v>-8116</v>
      </c>
      <c r="F110" s="62">
        <v>-4280</v>
      </c>
      <c r="G110" s="62">
        <v>34</v>
      </c>
      <c r="H110" s="62">
        <v>0</v>
      </c>
    </row>
    <row r="111" spans="1:8" x14ac:dyDescent="0.25">
      <c r="A111" s="60">
        <v>229</v>
      </c>
      <c r="B111" s="60" t="s">
        <v>130</v>
      </c>
      <c r="C111" s="62">
        <v>-1345773</v>
      </c>
      <c r="D111" s="62">
        <v>-782268</v>
      </c>
      <c r="E111" s="62">
        <v>-482053</v>
      </c>
      <c r="F111" s="62">
        <v>-245390</v>
      </c>
      <c r="G111" s="62">
        <v>-28903</v>
      </c>
      <c r="H111" s="62">
        <v>0</v>
      </c>
    </row>
    <row r="112" spans="1:8" x14ac:dyDescent="0.25">
      <c r="A112" s="60">
        <v>230</v>
      </c>
      <c r="B112" s="60" t="s">
        <v>131</v>
      </c>
      <c r="C112" s="62">
        <v>0</v>
      </c>
      <c r="D112" s="62">
        <v>0</v>
      </c>
      <c r="E112" s="62">
        <v>0</v>
      </c>
      <c r="F112" s="62">
        <v>0</v>
      </c>
      <c r="G112" s="62">
        <v>0</v>
      </c>
      <c r="H112" s="62">
        <v>0</v>
      </c>
    </row>
    <row r="113" spans="1:8" x14ac:dyDescent="0.25">
      <c r="A113" s="60">
        <v>231</v>
      </c>
      <c r="B113" s="60" t="s">
        <v>132</v>
      </c>
      <c r="C113" s="62">
        <v>0</v>
      </c>
      <c r="D113" s="62">
        <v>0</v>
      </c>
      <c r="E113" s="62">
        <v>0</v>
      </c>
      <c r="F113" s="62">
        <v>0</v>
      </c>
      <c r="G113" s="62">
        <v>0</v>
      </c>
      <c r="H113" s="62">
        <v>0</v>
      </c>
    </row>
    <row r="114" spans="1:8" x14ac:dyDescent="0.25">
      <c r="A114" s="60">
        <v>232</v>
      </c>
      <c r="B114" s="60" t="s">
        <v>133</v>
      </c>
      <c r="C114" s="62">
        <v>0</v>
      </c>
      <c r="D114" s="62">
        <v>0</v>
      </c>
      <c r="E114" s="62">
        <v>0</v>
      </c>
      <c r="F114" s="62">
        <v>0</v>
      </c>
      <c r="G114" s="62">
        <v>0</v>
      </c>
      <c r="H114" s="62">
        <v>0</v>
      </c>
    </row>
    <row r="115" spans="1:8" x14ac:dyDescent="0.25">
      <c r="A115" s="60">
        <v>233</v>
      </c>
      <c r="B115" s="60" t="s">
        <v>134</v>
      </c>
      <c r="C115" s="62">
        <v>-15958</v>
      </c>
      <c r="D115" s="62">
        <v>-9358</v>
      </c>
      <c r="E115" s="62">
        <v>-5090</v>
      </c>
      <c r="F115" s="62">
        <v>-2001</v>
      </c>
      <c r="G115" s="62">
        <v>1357</v>
      </c>
      <c r="H115" s="62">
        <v>0</v>
      </c>
    </row>
    <row r="116" spans="1:8" x14ac:dyDescent="0.25">
      <c r="A116" s="60">
        <v>234</v>
      </c>
      <c r="B116" s="60" t="s">
        <v>135</v>
      </c>
      <c r="C116" s="62">
        <v>-97833</v>
      </c>
      <c r="D116" s="62">
        <v>-56828</v>
      </c>
      <c r="E116" s="62">
        <v>-40388</v>
      </c>
      <c r="F116" s="62">
        <v>-28590</v>
      </c>
      <c r="G116" s="62">
        <v>-11729</v>
      </c>
      <c r="H116" s="62">
        <v>0</v>
      </c>
    </row>
    <row r="117" spans="1:8" x14ac:dyDescent="0.25">
      <c r="A117" s="60">
        <v>236</v>
      </c>
      <c r="B117" s="60" t="s">
        <v>136</v>
      </c>
      <c r="C117" s="62">
        <v>-8849660</v>
      </c>
      <c r="D117" s="62">
        <v>-4861707</v>
      </c>
      <c r="E117" s="62">
        <v>-2865097</v>
      </c>
      <c r="F117" s="62">
        <v>-1231158</v>
      </c>
      <c r="G117" s="62">
        <v>248896</v>
      </c>
      <c r="H117" s="62">
        <v>0</v>
      </c>
    </row>
    <row r="118" spans="1:8" x14ac:dyDescent="0.25">
      <c r="A118" s="60">
        <v>238</v>
      </c>
      <c r="B118" s="60" t="s">
        <v>137</v>
      </c>
      <c r="C118" s="62">
        <v>-266945</v>
      </c>
      <c r="D118" s="62">
        <v>-164059</v>
      </c>
      <c r="E118" s="62">
        <v>-107979</v>
      </c>
      <c r="F118" s="62">
        <v>-57207</v>
      </c>
      <c r="G118" s="62">
        <v>-12722</v>
      </c>
      <c r="H118" s="62">
        <v>0</v>
      </c>
    </row>
    <row r="119" spans="1:8" x14ac:dyDescent="0.25">
      <c r="A119" s="60">
        <v>239</v>
      </c>
      <c r="B119" s="60" t="s">
        <v>138</v>
      </c>
      <c r="C119" s="62">
        <v>-46305</v>
      </c>
      <c r="D119" s="62">
        <v>-32311</v>
      </c>
      <c r="E119" s="62">
        <v>-26732</v>
      </c>
      <c r="F119" s="62">
        <v>-17026</v>
      </c>
      <c r="G119" s="62">
        <v>-3193</v>
      </c>
      <c r="H119" s="62">
        <v>0</v>
      </c>
    </row>
    <row r="120" spans="1:8" x14ac:dyDescent="0.25">
      <c r="A120" s="60">
        <v>241</v>
      </c>
      <c r="B120" s="60" t="s">
        <v>139</v>
      </c>
      <c r="C120" s="62">
        <v>-203843</v>
      </c>
      <c r="D120" s="62">
        <v>-108421</v>
      </c>
      <c r="E120" s="62">
        <v>-66269</v>
      </c>
      <c r="F120" s="62">
        <v>-28380</v>
      </c>
      <c r="G120" s="62">
        <v>679</v>
      </c>
      <c r="H120" s="62">
        <v>0</v>
      </c>
    </row>
    <row r="121" spans="1:8" x14ac:dyDescent="0.25">
      <c r="A121" s="60">
        <v>242</v>
      </c>
      <c r="B121" s="60" t="s">
        <v>140</v>
      </c>
      <c r="C121" s="62">
        <v>-1283600</v>
      </c>
      <c r="D121" s="62">
        <v>-762517</v>
      </c>
      <c r="E121" s="62">
        <v>-480277</v>
      </c>
      <c r="F121" s="62">
        <v>-242754</v>
      </c>
      <c r="G121" s="62">
        <v>-21398</v>
      </c>
      <c r="H121" s="62">
        <v>0</v>
      </c>
    </row>
    <row r="122" spans="1:8" x14ac:dyDescent="0.25">
      <c r="A122" s="60">
        <v>245</v>
      </c>
      <c r="B122" s="60" t="s">
        <v>141</v>
      </c>
      <c r="C122" s="62">
        <v>-65260</v>
      </c>
      <c r="D122" s="62">
        <v>-44878</v>
      </c>
      <c r="E122" s="62">
        <v>-30781</v>
      </c>
      <c r="F122" s="62">
        <v>-13895</v>
      </c>
      <c r="G122" s="62">
        <v>2218</v>
      </c>
      <c r="H122" s="62">
        <v>0</v>
      </c>
    </row>
    <row r="123" spans="1:8" x14ac:dyDescent="0.25">
      <c r="A123" s="60">
        <v>246</v>
      </c>
      <c r="B123" s="60" t="s">
        <v>142</v>
      </c>
      <c r="C123" s="62">
        <v>0</v>
      </c>
      <c r="D123" s="62">
        <v>0</v>
      </c>
      <c r="E123" s="62">
        <v>0</v>
      </c>
      <c r="F123" s="62">
        <v>0</v>
      </c>
      <c r="G123" s="62">
        <v>0</v>
      </c>
      <c r="H123" s="62">
        <v>0</v>
      </c>
    </row>
    <row r="124" spans="1:8" x14ac:dyDescent="0.25">
      <c r="A124" s="60">
        <v>247</v>
      </c>
      <c r="B124" s="60" t="s">
        <v>143</v>
      </c>
      <c r="C124" s="62">
        <v>-5081404</v>
      </c>
      <c r="D124" s="62">
        <v>-2486616</v>
      </c>
      <c r="E124" s="62">
        <v>-1225093</v>
      </c>
      <c r="F124" s="62">
        <v>-430773</v>
      </c>
      <c r="G124" s="62">
        <v>153918</v>
      </c>
      <c r="H124" s="62">
        <v>0</v>
      </c>
    </row>
    <row r="125" spans="1:8" x14ac:dyDescent="0.25">
      <c r="A125" s="60">
        <v>261</v>
      </c>
      <c r="B125" s="60" t="s">
        <v>144</v>
      </c>
      <c r="C125" s="62">
        <v>-375770</v>
      </c>
      <c r="D125" s="62">
        <v>-200459</v>
      </c>
      <c r="E125" s="62">
        <v>-88121</v>
      </c>
      <c r="F125" s="62">
        <v>-34992</v>
      </c>
      <c r="G125" s="62">
        <v>-7311</v>
      </c>
      <c r="H125" s="62">
        <v>0</v>
      </c>
    </row>
    <row r="126" spans="1:8" x14ac:dyDescent="0.25">
      <c r="A126" s="60">
        <v>262</v>
      </c>
      <c r="B126" s="60" t="s">
        <v>145</v>
      </c>
      <c r="C126" s="62">
        <v>-1303680</v>
      </c>
      <c r="D126" s="62">
        <v>-678284</v>
      </c>
      <c r="E126" s="62">
        <v>-312312</v>
      </c>
      <c r="F126" s="62">
        <v>-146900</v>
      </c>
      <c r="G126" s="62">
        <v>-27749</v>
      </c>
      <c r="H126" s="62">
        <v>0</v>
      </c>
    </row>
    <row r="127" spans="1:8" x14ac:dyDescent="0.25">
      <c r="A127" s="60">
        <v>263</v>
      </c>
      <c r="B127" s="60" t="s">
        <v>146</v>
      </c>
      <c r="C127" s="62">
        <v>-40202</v>
      </c>
      <c r="D127" s="62">
        <v>-23125</v>
      </c>
      <c r="E127" s="62">
        <v>-12279</v>
      </c>
      <c r="F127" s="62">
        <v>-7488</v>
      </c>
      <c r="G127" s="62">
        <v>-4426</v>
      </c>
      <c r="H127" s="62">
        <v>0</v>
      </c>
    </row>
    <row r="128" spans="1:8" x14ac:dyDescent="0.25">
      <c r="A128" s="60">
        <v>268</v>
      </c>
      <c r="B128" s="60" t="s">
        <v>147</v>
      </c>
      <c r="C128" s="62">
        <v>-454922</v>
      </c>
      <c r="D128" s="62">
        <v>-237787</v>
      </c>
      <c r="E128" s="62">
        <v>-126668</v>
      </c>
      <c r="F128" s="62">
        <v>-60760</v>
      </c>
      <c r="G128" s="62">
        <v>-2775</v>
      </c>
      <c r="H128" s="62">
        <v>0</v>
      </c>
    </row>
    <row r="129" spans="1:8" x14ac:dyDescent="0.25">
      <c r="A129" s="60">
        <v>270</v>
      </c>
      <c r="B129" s="60" t="s">
        <v>148</v>
      </c>
      <c r="C129" s="62">
        <v>1239</v>
      </c>
      <c r="D129" s="62">
        <v>-43947</v>
      </c>
      <c r="E129" s="62">
        <v>-50730</v>
      </c>
      <c r="F129" s="62">
        <v>-25757</v>
      </c>
      <c r="G129" s="62">
        <v>3584</v>
      </c>
      <c r="H129" s="62">
        <v>0</v>
      </c>
    </row>
    <row r="130" spans="1:8" x14ac:dyDescent="0.25">
      <c r="A130" s="60">
        <v>275</v>
      </c>
      <c r="B130" s="60" t="s">
        <v>149</v>
      </c>
      <c r="C130" s="62">
        <v>-202623</v>
      </c>
      <c r="D130" s="62">
        <v>-105460</v>
      </c>
      <c r="E130" s="62">
        <v>-52938</v>
      </c>
      <c r="F130" s="62">
        <v>-18747</v>
      </c>
      <c r="G130" s="62">
        <v>-904</v>
      </c>
      <c r="H130" s="62">
        <v>0</v>
      </c>
    </row>
    <row r="131" spans="1:8" x14ac:dyDescent="0.25">
      <c r="A131" s="60">
        <v>276</v>
      </c>
      <c r="B131" s="60" t="s">
        <v>150</v>
      </c>
      <c r="C131" s="62">
        <v>-295077</v>
      </c>
      <c r="D131" s="62">
        <v>-190457</v>
      </c>
      <c r="E131" s="62">
        <v>-122481</v>
      </c>
      <c r="F131" s="62">
        <v>-59921</v>
      </c>
      <c r="G131" s="62">
        <v>-7347</v>
      </c>
      <c r="H131" s="62">
        <v>0</v>
      </c>
    </row>
    <row r="132" spans="1:8" x14ac:dyDescent="0.25">
      <c r="A132" s="60">
        <v>277</v>
      </c>
      <c r="B132" s="60" t="s">
        <v>151</v>
      </c>
      <c r="C132" s="62">
        <v>-107731</v>
      </c>
      <c r="D132" s="62">
        <v>-68597</v>
      </c>
      <c r="E132" s="62">
        <v>-45963</v>
      </c>
      <c r="F132" s="62">
        <v>-25742</v>
      </c>
      <c r="G132" s="62">
        <v>-6358</v>
      </c>
      <c r="H132" s="62">
        <v>0</v>
      </c>
    </row>
    <row r="133" spans="1:8" x14ac:dyDescent="0.25">
      <c r="A133" s="60">
        <v>278</v>
      </c>
      <c r="B133" s="60" t="s">
        <v>152</v>
      </c>
      <c r="C133" s="62">
        <v>-133998</v>
      </c>
      <c r="D133" s="62">
        <v>-73877</v>
      </c>
      <c r="E133" s="62">
        <v>-46002</v>
      </c>
      <c r="F133" s="62">
        <v>-17243</v>
      </c>
      <c r="G133" s="62">
        <v>-2564</v>
      </c>
      <c r="H133" s="62">
        <v>0</v>
      </c>
    </row>
    <row r="134" spans="1:8" x14ac:dyDescent="0.25">
      <c r="A134" s="60">
        <v>279</v>
      </c>
      <c r="B134" s="60" t="s">
        <v>153</v>
      </c>
      <c r="C134" s="62">
        <v>-233669</v>
      </c>
      <c r="D134" s="62">
        <v>-122311</v>
      </c>
      <c r="E134" s="62">
        <v>-58069</v>
      </c>
      <c r="F134" s="62">
        <v>-19053</v>
      </c>
      <c r="G134" s="62">
        <v>-2007</v>
      </c>
      <c r="H134" s="62">
        <v>0</v>
      </c>
    </row>
    <row r="135" spans="1:8" x14ac:dyDescent="0.25">
      <c r="A135" s="60">
        <v>280</v>
      </c>
      <c r="B135" s="60" t="s">
        <v>154</v>
      </c>
      <c r="C135" s="62">
        <v>-2295167</v>
      </c>
      <c r="D135" s="62">
        <v>-1334076</v>
      </c>
      <c r="E135" s="62">
        <v>-830323</v>
      </c>
      <c r="F135" s="62">
        <v>-419661</v>
      </c>
      <c r="G135" s="62">
        <v>-55142</v>
      </c>
      <c r="H135" s="62">
        <v>0</v>
      </c>
    </row>
    <row r="136" spans="1:8" x14ac:dyDescent="0.25">
      <c r="A136" s="60">
        <v>282</v>
      </c>
      <c r="B136" s="60" t="s">
        <v>155</v>
      </c>
      <c r="C136" s="62">
        <v>-291884</v>
      </c>
      <c r="D136" s="62">
        <v>-178873</v>
      </c>
      <c r="E136" s="62">
        <v>-108294</v>
      </c>
      <c r="F136" s="62">
        <v>-56997</v>
      </c>
      <c r="G136" s="62">
        <v>-16744</v>
      </c>
      <c r="H136" s="62">
        <v>0</v>
      </c>
    </row>
    <row r="137" spans="1:8" x14ac:dyDescent="0.25">
      <c r="A137" s="60">
        <v>283</v>
      </c>
      <c r="B137" s="60" t="s">
        <v>156</v>
      </c>
      <c r="C137" s="62">
        <v>-707838</v>
      </c>
      <c r="D137" s="62">
        <v>-425745</v>
      </c>
      <c r="E137" s="62">
        <v>-266529</v>
      </c>
      <c r="F137" s="62">
        <v>-151169</v>
      </c>
      <c r="G137" s="62">
        <v>-29747</v>
      </c>
      <c r="H137" s="62">
        <v>0</v>
      </c>
    </row>
    <row r="138" spans="1:8" x14ac:dyDescent="0.25">
      <c r="A138" s="60">
        <v>284</v>
      </c>
      <c r="B138" s="60" t="s">
        <v>157</v>
      </c>
      <c r="C138" s="62">
        <v>-87408</v>
      </c>
      <c r="D138" s="62">
        <v>-45306</v>
      </c>
      <c r="E138" s="62">
        <v>-25694</v>
      </c>
      <c r="F138" s="62">
        <v>-9704</v>
      </c>
      <c r="G138" s="62">
        <v>-3028</v>
      </c>
      <c r="H138" s="62">
        <v>0</v>
      </c>
    </row>
    <row r="139" spans="1:8" x14ac:dyDescent="0.25">
      <c r="A139" s="60">
        <v>285</v>
      </c>
      <c r="B139" s="60" t="s">
        <v>158</v>
      </c>
      <c r="C139" s="62">
        <v>-265597</v>
      </c>
      <c r="D139" s="62">
        <v>-131644</v>
      </c>
      <c r="E139" s="62">
        <v>-73873</v>
      </c>
      <c r="F139" s="62">
        <v>-38090</v>
      </c>
      <c r="G139" s="62">
        <v>-2900</v>
      </c>
      <c r="H139" s="62">
        <v>0</v>
      </c>
    </row>
    <row r="140" spans="1:8" x14ac:dyDescent="0.25">
      <c r="A140" s="60">
        <v>286</v>
      </c>
      <c r="B140" s="60" t="s">
        <v>159</v>
      </c>
      <c r="C140" s="62">
        <v>-403468</v>
      </c>
      <c r="D140" s="62">
        <v>-224842</v>
      </c>
      <c r="E140" s="62">
        <v>-133964</v>
      </c>
      <c r="F140" s="62">
        <v>-66780</v>
      </c>
      <c r="G140" s="62">
        <v>-10842</v>
      </c>
      <c r="H140" s="62">
        <v>0</v>
      </c>
    </row>
    <row r="141" spans="1:8" x14ac:dyDescent="0.25">
      <c r="A141" s="60">
        <v>287</v>
      </c>
      <c r="B141" s="60" t="s">
        <v>160</v>
      </c>
      <c r="C141" s="62">
        <v>-123685</v>
      </c>
      <c r="D141" s="62">
        <v>-72698</v>
      </c>
      <c r="E141" s="62">
        <v>-33565</v>
      </c>
      <c r="F141" s="62">
        <v>-6638</v>
      </c>
      <c r="G141" s="62">
        <v>3873</v>
      </c>
      <c r="H141" s="62">
        <v>0</v>
      </c>
    </row>
    <row r="142" spans="1:8" x14ac:dyDescent="0.25">
      <c r="A142" s="60">
        <v>288</v>
      </c>
      <c r="B142" s="60" t="s">
        <v>161</v>
      </c>
      <c r="C142" s="62">
        <v>-208317</v>
      </c>
      <c r="D142" s="62">
        <v>-124031</v>
      </c>
      <c r="E142" s="62">
        <v>-84525</v>
      </c>
      <c r="F142" s="62">
        <v>-26314</v>
      </c>
      <c r="G142" s="62">
        <v>9852</v>
      </c>
      <c r="H142" s="62">
        <v>0</v>
      </c>
    </row>
    <row r="143" spans="1:8" x14ac:dyDescent="0.25">
      <c r="A143" s="60">
        <v>290</v>
      </c>
      <c r="B143" s="60" t="s">
        <v>162</v>
      </c>
      <c r="C143" s="62">
        <v>-406999</v>
      </c>
      <c r="D143" s="62">
        <v>-217010</v>
      </c>
      <c r="E143" s="62">
        <v>-124210</v>
      </c>
      <c r="F143" s="62">
        <v>-53276</v>
      </c>
      <c r="G143" s="62">
        <v>2329</v>
      </c>
      <c r="H143" s="62">
        <v>0</v>
      </c>
    </row>
    <row r="144" spans="1:8" x14ac:dyDescent="0.25">
      <c r="A144" s="60">
        <v>291</v>
      </c>
      <c r="B144" s="60" t="s">
        <v>163</v>
      </c>
      <c r="C144" s="62">
        <v>-260731</v>
      </c>
      <c r="D144" s="62">
        <v>-141396</v>
      </c>
      <c r="E144" s="62">
        <v>-74099</v>
      </c>
      <c r="F144" s="62">
        <v>-18974</v>
      </c>
      <c r="G144" s="62">
        <v>13088</v>
      </c>
      <c r="H144" s="62">
        <v>0</v>
      </c>
    </row>
    <row r="145" spans="1:8" x14ac:dyDescent="0.25">
      <c r="A145" s="60">
        <v>292</v>
      </c>
      <c r="B145" s="60" t="s">
        <v>164</v>
      </c>
      <c r="C145" s="62">
        <v>-202665</v>
      </c>
      <c r="D145" s="62">
        <v>-91271</v>
      </c>
      <c r="E145" s="62">
        <v>-38685</v>
      </c>
      <c r="F145" s="62">
        <v>947</v>
      </c>
      <c r="G145" s="62">
        <v>10599</v>
      </c>
      <c r="H145" s="62">
        <v>0</v>
      </c>
    </row>
    <row r="146" spans="1:8" x14ac:dyDescent="0.25">
      <c r="A146" s="60">
        <v>293</v>
      </c>
      <c r="B146" s="60" t="s">
        <v>165</v>
      </c>
      <c r="C146" s="62">
        <v>-681128</v>
      </c>
      <c r="D146" s="62">
        <v>-476375</v>
      </c>
      <c r="E146" s="62">
        <v>-306460</v>
      </c>
      <c r="F146" s="62">
        <v>-154462</v>
      </c>
      <c r="G146" s="62">
        <v>-30758</v>
      </c>
      <c r="H146" s="62">
        <v>0</v>
      </c>
    </row>
    <row r="147" spans="1:8" x14ac:dyDescent="0.25">
      <c r="A147" s="60">
        <v>294</v>
      </c>
      <c r="B147" s="60" t="s">
        <v>166</v>
      </c>
      <c r="C147" s="62">
        <v>-188150</v>
      </c>
      <c r="D147" s="62">
        <v>-69411</v>
      </c>
      <c r="E147" s="62">
        <v>-19080</v>
      </c>
      <c r="F147" s="62">
        <v>-1917</v>
      </c>
      <c r="G147" s="62">
        <v>5541</v>
      </c>
      <c r="H147" s="62">
        <v>0</v>
      </c>
    </row>
    <row r="148" spans="1:8" x14ac:dyDescent="0.25">
      <c r="A148" s="60">
        <v>295</v>
      </c>
      <c r="B148" s="60" t="s">
        <v>167</v>
      </c>
      <c r="C148" s="62">
        <v>-1565249</v>
      </c>
      <c r="D148" s="62">
        <v>-867294</v>
      </c>
      <c r="E148" s="62">
        <v>-485925</v>
      </c>
      <c r="F148" s="62">
        <v>-247705</v>
      </c>
      <c r="G148" s="62">
        <v>-38433</v>
      </c>
      <c r="H148" s="62">
        <v>0</v>
      </c>
    </row>
    <row r="149" spans="1:8" x14ac:dyDescent="0.25">
      <c r="A149" s="60">
        <v>296</v>
      </c>
      <c r="B149" s="60" t="s">
        <v>168</v>
      </c>
      <c r="C149" s="62">
        <v>-201521</v>
      </c>
      <c r="D149" s="62">
        <v>-120928</v>
      </c>
      <c r="E149" s="62">
        <v>-78881</v>
      </c>
      <c r="F149" s="62">
        <v>-35374</v>
      </c>
      <c r="G149" s="62">
        <v>-2385</v>
      </c>
      <c r="H149" s="62">
        <v>0</v>
      </c>
    </row>
    <row r="150" spans="1:8" x14ac:dyDescent="0.25">
      <c r="A150" s="60">
        <v>297</v>
      </c>
      <c r="B150" s="60" t="s">
        <v>169</v>
      </c>
      <c r="C150" s="62">
        <v>-311304</v>
      </c>
      <c r="D150" s="62">
        <v>-146994</v>
      </c>
      <c r="E150" s="62">
        <v>-73745</v>
      </c>
      <c r="F150" s="62">
        <v>-19536</v>
      </c>
      <c r="G150" s="62">
        <v>21940</v>
      </c>
      <c r="H150" s="62">
        <v>0</v>
      </c>
    </row>
    <row r="151" spans="1:8" x14ac:dyDescent="0.25">
      <c r="A151" s="60">
        <v>298</v>
      </c>
      <c r="B151" s="60" t="s">
        <v>170</v>
      </c>
      <c r="C151" s="62">
        <v>-346627</v>
      </c>
      <c r="D151" s="62">
        <v>-192785</v>
      </c>
      <c r="E151" s="62">
        <v>-116690</v>
      </c>
      <c r="F151" s="62">
        <v>-66634</v>
      </c>
      <c r="G151" s="62">
        <v>-9292</v>
      </c>
      <c r="H151" s="62">
        <v>0</v>
      </c>
    </row>
    <row r="152" spans="1:8" x14ac:dyDescent="0.25">
      <c r="A152" s="60">
        <v>299</v>
      </c>
      <c r="B152" s="60" t="s">
        <v>171</v>
      </c>
      <c r="C152" s="62">
        <v>-195377</v>
      </c>
      <c r="D152" s="62">
        <v>-104930</v>
      </c>
      <c r="E152" s="62">
        <v>-51690</v>
      </c>
      <c r="F152" s="62">
        <v>-19148</v>
      </c>
      <c r="G152" s="62">
        <v>3655</v>
      </c>
      <c r="H152" s="62">
        <v>0</v>
      </c>
    </row>
    <row r="153" spans="1:8" x14ac:dyDescent="0.25">
      <c r="A153" s="60">
        <v>301</v>
      </c>
      <c r="B153" s="60" t="s">
        <v>172</v>
      </c>
      <c r="C153" s="62">
        <v>-687767</v>
      </c>
      <c r="D153" s="62">
        <v>-371068</v>
      </c>
      <c r="E153" s="62">
        <v>-208540</v>
      </c>
      <c r="F153" s="62">
        <v>-84925</v>
      </c>
      <c r="G153" s="62">
        <v>25784</v>
      </c>
      <c r="H153" s="62">
        <v>0</v>
      </c>
    </row>
    <row r="154" spans="1:8" x14ac:dyDescent="0.25">
      <c r="A154" s="60">
        <v>305</v>
      </c>
      <c r="B154" s="60" t="s">
        <v>173</v>
      </c>
      <c r="C154" s="62">
        <v>0</v>
      </c>
      <c r="D154" s="62">
        <v>0</v>
      </c>
      <c r="E154" s="62">
        <v>0</v>
      </c>
      <c r="F154" s="62">
        <v>0</v>
      </c>
      <c r="G154" s="62">
        <v>0</v>
      </c>
      <c r="H154" s="62">
        <v>0</v>
      </c>
    </row>
    <row r="155" spans="1:8" x14ac:dyDescent="0.25">
      <c r="A155" s="60">
        <v>310</v>
      </c>
      <c r="B155" s="60" t="s">
        <v>174</v>
      </c>
      <c r="C155" s="62">
        <v>-154148</v>
      </c>
      <c r="D155" s="62">
        <v>-36562</v>
      </c>
      <c r="E155" s="62">
        <v>5157</v>
      </c>
      <c r="F155" s="62">
        <v>18874</v>
      </c>
      <c r="G155" s="62">
        <v>20723</v>
      </c>
      <c r="H155" s="62">
        <v>0</v>
      </c>
    </row>
    <row r="156" spans="1:8" x14ac:dyDescent="0.25">
      <c r="A156" s="60">
        <v>311</v>
      </c>
      <c r="B156" s="60" t="s">
        <v>175</v>
      </c>
      <c r="C156" s="62">
        <v>0</v>
      </c>
      <c r="D156" s="62">
        <v>0</v>
      </c>
      <c r="E156" s="62">
        <v>0</v>
      </c>
      <c r="F156" s="62">
        <v>0</v>
      </c>
      <c r="G156" s="62">
        <v>0</v>
      </c>
      <c r="H156" s="62">
        <v>0</v>
      </c>
    </row>
    <row r="157" spans="1:8" x14ac:dyDescent="0.25">
      <c r="A157" s="60">
        <v>319</v>
      </c>
      <c r="B157" s="60" t="s">
        <v>176</v>
      </c>
      <c r="C157" s="62">
        <v>0</v>
      </c>
      <c r="D157" s="62">
        <v>0</v>
      </c>
      <c r="E157" s="62">
        <v>0</v>
      </c>
      <c r="F157" s="62">
        <v>0</v>
      </c>
      <c r="G157" s="62">
        <v>0</v>
      </c>
      <c r="H157" s="62">
        <v>0</v>
      </c>
    </row>
    <row r="158" spans="1:8" x14ac:dyDescent="0.25">
      <c r="A158" s="60">
        <v>320</v>
      </c>
      <c r="B158" s="60" t="s">
        <v>177</v>
      </c>
      <c r="C158" s="62">
        <v>-99815</v>
      </c>
      <c r="D158" s="62">
        <v>-59547</v>
      </c>
      <c r="E158" s="62">
        <v>-31631</v>
      </c>
      <c r="F158" s="62">
        <v>-11878</v>
      </c>
      <c r="G158" s="62">
        <v>1618</v>
      </c>
      <c r="H158" s="62">
        <v>0</v>
      </c>
    </row>
    <row r="159" spans="1:8" x14ac:dyDescent="0.25">
      <c r="A159" s="60">
        <v>325</v>
      </c>
      <c r="B159" s="60" t="s">
        <v>178</v>
      </c>
      <c r="C159" s="62">
        <v>0</v>
      </c>
      <c r="D159" s="62">
        <v>0</v>
      </c>
      <c r="E159" s="62">
        <v>0</v>
      </c>
      <c r="F159" s="62">
        <v>0</v>
      </c>
      <c r="G159" s="62">
        <v>0</v>
      </c>
      <c r="H159" s="62">
        <v>0</v>
      </c>
    </row>
    <row r="160" spans="1:8" x14ac:dyDescent="0.25">
      <c r="A160" s="60">
        <v>326</v>
      </c>
      <c r="B160" s="60" t="s">
        <v>179</v>
      </c>
      <c r="C160" s="62">
        <v>0</v>
      </c>
      <c r="D160" s="62">
        <v>0</v>
      </c>
      <c r="E160" s="62">
        <v>0</v>
      </c>
      <c r="F160" s="62">
        <v>0</v>
      </c>
      <c r="G160" s="62">
        <v>0</v>
      </c>
      <c r="H160" s="62">
        <v>0</v>
      </c>
    </row>
    <row r="161" spans="1:8" x14ac:dyDescent="0.25">
      <c r="A161" s="60">
        <v>330</v>
      </c>
      <c r="B161" s="60" t="s">
        <v>180</v>
      </c>
      <c r="C161" s="62">
        <v>72</v>
      </c>
      <c r="D161" s="62">
        <v>389</v>
      </c>
      <c r="E161" s="62">
        <v>-387</v>
      </c>
      <c r="F161" s="62">
        <v>-604</v>
      </c>
      <c r="G161" s="62">
        <v>-347</v>
      </c>
      <c r="H161" s="62">
        <v>0</v>
      </c>
    </row>
    <row r="162" spans="1:8" x14ac:dyDescent="0.25">
      <c r="A162" s="60">
        <v>350</v>
      </c>
      <c r="B162" s="60" t="s">
        <v>181</v>
      </c>
      <c r="C162" s="62">
        <v>-35904</v>
      </c>
      <c r="D162" s="62">
        <v>-15846</v>
      </c>
      <c r="E162" s="62">
        <v>-4851</v>
      </c>
      <c r="F162" s="62">
        <v>4144</v>
      </c>
      <c r="G162" s="62">
        <v>961</v>
      </c>
      <c r="H162" s="62">
        <v>0</v>
      </c>
    </row>
    <row r="163" spans="1:8" x14ac:dyDescent="0.25">
      <c r="A163" s="60">
        <v>360</v>
      </c>
      <c r="B163" s="60" t="s">
        <v>182</v>
      </c>
      <c r="C163" s="62">
        <v>-45365</v>
      </c>
      <c r="D163" s="62">
        <v>-28492</v>
      </c>
      <c r="E163" s="62">
        <v>-14681</v>
      </c>
      <c r="F163" s="62">
        <v>-6220</v>
      </c>
      <c r="G163" s="62">
        <v>-1727</v>
      </c>
      <c r="H163" s="62">
        <v>0</v>
      </c>
    </row>
    <row r="164" spans="1:8" x14ac:dyDescent="0.25">
      <c r="A164" s="60">
        <v>400</v>
      </c>
      <c r="B164" s="60" t="s">
        <v>183</v>
      </c>
      <c r="C164" s="62">
        <v>-11454</v>
      </c>
      <c r="D164" s="62">
        <v>-16659</v>
      </c>
      <c r="E164" s="62">
        <v>-4229</v>
      </c>
      <c r="F164" s="62">
        <v>3047</v>
      </c>
      <c r="G164" s="62">
        <v>1833</v>
      </c>
      <c r="H164" s="62">
        <v>0</v>
      </c>
    </row>
    <row r="165" spans="1:8" x14ac:dyDescent="0.25">
      <c r="A165" s="60">
        <v>402</v>
      </c>
      <c r="B165" s="60" t="s">
        <v>184</v>
      </c>
      <c r="C165" s="62">
        <v>-233344</v>
      </c>
      <c r="D165" s="62">
        <v>-130520</v>
      </c>
      <c r="E165" s="62">
        <v>-83666</v>
      </c>
      <c r="F165" s="62">
        <v>-44577</v>
      </c>
      <c r="G165" s="62">
        <v>2016</v>
      </c>
      <c r="H165" s="62">
        <v>0</v>
      </c>
    </row>
    <row r="166" spans="1:8" x14ac:dyDescent="0.25">
      <c r="A166" s="60">
        <v>403</v>
      </c>
      <c r="B166" s="60" t="s">
        <v>185</v>
      </c>
      <c r="C166" s="62">
        <v>-766612</v>
      </c>
      <c r="D166" s="62">
        <v>-448139</v>
      </c>
      <c r="E166" s="62">
        <v>-256696</v>
      </c>
      <c r="F166" s="62">
        <v>-109310</v>
      </c>
      <c r="G166" s="62">
        <v>268</v>
      </c>
      <c r="H166" s="62">
        <v>0</v>
      </c>
    </row>
    <row r="167" spans="1:8" x14ac:dyDescent="0.25">
      <c r="A167" s="60">
        <v>405</v>
      </c>
      <c r="B167" s="60" t="s">
        <v>186</v>
      </c>
      <c r="C167" s="62">
        <v>-2367</v>
      </c>
      <c r="D167" s="62">
        <v>341</v>
      </c>
      <c r="E167" s="62">
        <v>1560</v>
      </c>
      <c r="F167" s="62">
        <v>529</v>
      </c>
      <c r="G167" s="62">
        <v>284</v>
      </c>
      <c r="H167" s="62">
        <v>0</v>
      </c>
    </row>
    <row r="168" spans="1:8" x14ac:dyDescent="0.25">
      <c r="A168" s="60">
        <v>407</v>
      </c>
      <c r="B168" s="60" t="s">
        <v>187</v>
      </c>
      <c r="C168" s="62">
        <v>-7952</v>
      </c>
      <c r="D168" s="62">
        <v>-4749</v>
      </c>
      <c r="E168" s="62">
        <v>-3770</v>
      </c>
      <c r="F168" s="62">
        <v>-1396</v>
      </c>
      <c r="G168" s="62">
        <v>0</v>
      </c>
      <c r="H168" s="62">
        <v>0</v>
      </c>
    </row>
    <row r="169" spans="1:8" x14ac:dyDescent="0.25">
      <c r="A169" s="60">
        <v>408</v>
      </c>
      <c r="B169" s="60" t="s">
        <v>188</v>
      </c>
      <c r="C169" s="62">
        <v>0</v>
      </c>
      <c r="D169" s="62">
        <v>0</v>
      </c>
      <c r="E169" s="62">
        <v>0</v>
      </c>
      <c r="F169" s="62">
        <v>0</v>
      </c>
      <c r="G169" s="62">
        <v>0</v>
      </c>
      <c r="H169" s="62">
        <v>0</v>
      </c>
    </row>
    <row r="170" spans="1:8" x14ac:dyDescent="0.25">
      <c r="A170" s="60">
        <v>409</v>
      </c>
      <c r="B170" s="60" t="s">
        <v>189</v>
      </c>
      <c r="C170" s="62">
        <v>-330795</v>
      </c>
      <c r="D170" s="62">
        <v>-183209</v>
      </c>
      <c r="E170" s="62">
        <v>-112659</v>
      </c>
      <c r="F170" s="62">
        <v>-55457</v>
      </c>
      <c r="G170" s="62">
        <v>-2064</v>
      </c>
      <c r="H170" s="62">
        <v>0</v>
      </c>
    </row>
    <row r="171" spans="1:8" x14ac:dyDescent="0.25">
      <c r="A171" s="60">
        <v>411</v>
      </c>
      <c r="B171" s="60" t="s">
        <v>190</v>
      </c>
      <c r="C171" s="62">
        <v>-397127</v>
      </c>
      <c r="D171" s="62">
        <v>-233234</v>
      </c>
      <c r="E171" s="62">
        <v>-156890</v>
      </c>
      <c r="F171" s="62">
        <v>-82038</v>
      </c>
      <c r="G171" s="62">
        <v>-13336</v>
      </c>
      <c r="H171" s="62">
        <v>0</v>
      </c>
    </row>
    <row r="172" spans="1:8" x14ac:dyDescent="0.25">
      <c r="A172" s="60">
        <v>413</v>
      </c>
      <c r="B172" s="60" t="s">
        <v>191</v>
      </c>
      <c r="C172" s="62">
        <v>-14225</v>
      </c>
      <c r="D172" s="62">
        <v>-7354</v>
      </c>
      <c r="E172" s="62">
        <v>-6550</v>
      </c>
      <c r="F172" s="62">
        <v>-5666</v>
      </c>
      <c r="G172" s="62">
        <v>-865</v>
      </c>
      <c r="H172" s="62">
        <v>0</v>
      </c>
    </row>
    <row r="173" spans="1:8" x14ac:dyDescent="0.25">
      <c r="A173" s="60">
        <v>417</v>
      </c>
      <c r="B173" s="60" t="s">
        <v>192</v>
      </c>
      <c r="C173" s="62">
        <v>-7716</v>
      </c>
      <c r="D173" s="62">
        <v>-3825</v>
      </c>
      <c r="E173" s="62">
        <v>-1688</v>
      </c>
      <c r="F173" s="62">
        <v>498</v>
      </c>
      <c r="G173" s="62">
        <v>1105</v>
      </c>
      <c r="H173" s="62">
        <v>0</v>
      </c>
    </row>
    <row r="174" spans="1:8" x14ac:dyDescent="0.25">
      <c r="A174" s="60">
        <v>423</v>
      </c>
      <c r="B174" s="60" t="s">
        <v>193</v>
      </c>
      <c r="C174" s="62">
        <v>-48833</v>
      </c>
      <c r="D174" s="62">
        <v>-25164</v>
      </c>
      <c r="E174" s="62">
        <v>-12597</v>
      </c>
      <c r="F174" s="62">
        <v>-3579</v>
      </c>
      <c r="G174" s="62">
        <v>-2687</v>
      </c>
      <c r="H174" s="62">
        <v>0</v>
      </c>
    </row>
    <row r="175" spans="1:8" x14ac:dyDescent="0.25">
      <c r="A175" s="60">
        <v>425</v>
      </c>
      <c r="B175" s="60" t="s">
        <v>194</v>
      </c>
      <c r="C175" s="62">
        <v>-179992</v>
      </c>
      <c r="D175" s="62">
        <v>-113301</v>
      </c>
      <c r="E175" s="62">
        <v>-74417</v>
      </c>
      <c r="F175" s="62">
        <v>-35002</v>
      </c>
      <c r="G175" s="62">
        <v>6281</v>
      </c>
      <c r="H175" s="62">
        <v>0</v>
      </c>
    </row>
    <row r="176" spans="1:8" x14ac:dyDescent="0.25">
      <c r="A176" s="60">
        <v>440</v>
      </c>
      <c r="B176" s="60" t="s">
        <v>195</v>
      </c>
      <c r="C176" s="62">
        <v>-1263983</v>
      </c>
      <c r="D176" s="62">
        <v>-689926</v>
      </c>
      <c r="E176" s="62">
        <v>-376350</v>
      </c>
      <c r="F176" s="62">
        <v>-151112</v>
      </c>
      <c r="G176" s="62">
        <v>15272</v>
      </c>
      <c r="H176" s="62">
        <v>0</v>
      </c>
    </row>
    <row r="177" spans="1:8" x14ac:dyDescent="0.25">
      <c r="A177" s="60">
        <v>450</v>
      </c>
      <c r="B177" s="60" t="s">
        <v>196</v>
      </c>
      <c r="C177" s="62">
        <v>0</v>
      </c>
      <c r="D177" s="62">
        <v>0</v>
      </c>
      <c r="E177" s="62">
        <v>0</v>
      </c>
      <c r="F177" s="62">
        <v>0</v>
      </c>
      <c r="G177" s="62">
        <v>0</v>
      </c>
      <c r="H177" s="62">
        <v>0</v>
      </c>
    </row>
    <row r="178" spans="1:8" x14ac:dyDescent="0.25">
      <c r="A178" s="60">
        <v>451</v>
      </c>
      <c r="B178" s="60" t="s">
        <v>197</v>
      </c>
      <c r="C178" s="62">
        <v>0</v>
      </c>
      <c r="D178" s="62">
        <v>0</v>
      </c>
      <c r="E178" s="62">
        <v>0</v>
      </c>
      <c r="F178" s="62">
        <v>0</v>
      </c>
      <c r="G178" s="62">
        <v>0</v>
      </c>
      <c r="H178" s="62">
        <v>0</v>
      </c>
    </row>
    <row r="179" spans="1:8" x14ac:dyDescent="0.25">
      <c r="A179" s="60">
        <v>452</v>
      </c>
      <c r="B179" s="60" t="s">
        <v>198</v>
      </c>
      <c r="C179" s="62">
        <v>0</v>
      </c>
      <c r="D179" s="62">
        <v>0</v>
      </c>
      <c r="E179" s="62">
        <v>0</v>
      </c>
      <c r="F179" s="62">
        <v>0</v>
      </c>
      <c r="G179" s="62">
        <v>0</v>
      </c>
      <c r="H179" s="62">
        <v>0</v>
      </c>
    </row>
    <row r="180" spans="1:8" x14ac:dyDescent="0.25">
      <c r="A180" s="60">
        <v>453</v>
      </c>
      <c r="B180" s="60" t="s">
        <v>199</v>
      </c>
      <c r="C180" s="62">
        <v>0</v>
      </c>
      <c r="D180" s="62">
        <v>0</v>
      </c>
      <c r="E180" s="62">
        <v>0</v>
      </c>
      <c r="F180" s="62">
        <v>0</v>
      </c>
      <c r="G180" s="62">
        <v>0</v>
      </c>
      <c r="H180" s="62">
        <v>0</v>
      </c>
    </row>
    <row r="181" spans="1:8" x14ac:dyDescent="0.25">
      <c r="A181" s="60">
        <v>454</v>
      </c>
      <c r="B181" s="60" t="s">
        <v>200</v>
      </c>
      <c r="C181" s="62">
        <v>-4660</v>
      </c>
      <c r="D181" s="62">
        <v>-4162</v>
      </c>
      <c r="E181" s="62">
        <v>-2827</v>
      </c>
      <c r="F181" s="62">
        <v>-689</v>
      </c>
      <c r="G181" s="62">
        <v>182</v>
      </c>
      <c r="H181" s="62">
        <v>0</v>
      </c>
    </row>
    <row r="182" spans="1:8" x14ac:dyDescent="0.25">
      <c r="A182" s="60">
        <v>501</v>
      </c>
      <c r="B182" s="60" t="s">
        <v>201</v>
      </c>
      <c r="C182" s="62">
        <v>-12886664</v>
      </c>
      <c r="D182" s="62">
        <v>-7474830</v>
      </c>
      <c r="E182" s="62">
        <v>-4399738</v>
      </c>
      <c r="F182" s="62">
        <v>-2120843</v>
      </c>
      <c r="G182" s="62">
        <v>-161974</v>
      </c>
      <c r="H182" s="62">
        <v>0</v>
      </c>
    </row>
    <row r="183" spans="1:8" x14ac:dyDescent="0.25">
      <c r="A183" s="60">
        <v>502</v>
      </c>
      <c r="B183" s="60" t="s">
        <v>202</v>
      </c>
      <c r="C183" s="62">
        <v>0</v>
      </c>
      <c r="D183" s="62">
        <v>0</v>
      </c>
      <c r="E183" s="62">
        <v>0</v>
      </c>
      <c r="F183" s="62">
        <v>0</v>
      </c>
      <c r="G183" s="62">
        <v>0</v>
      </c>
      <c r="H183" s="62">
        <v>0</v>
      </c>
    </row>
    <row r="184" spans="1:8" x14ac:dyDescent="0.25">
      <c r="A184" s="60">
        <v>505</v>
      </c>
      <c r="B184" s="60" t="s">
        <v>203</v>
      </c>
      <c r="C184" s="62">
        <v>-85922</v>
      </c>
      <c r="D184" s="62">
        <v>-45341</v>
      </c>
      <c r="E184" s="62">
        <v>-33946</v>
      </c>
      <c r="F184" s="62">
        <v>-23224</v>
      </c>
      <c r="G184" s="62">
        <v>4280</v>
      </c>
      <c r="H184" s="62">
        <v>0</v>
      </c>
    </row>
    <row r="185" spans="1:8" x14ac:dyDescent="0.25">
      <c r="A185" s="60">
        <v>506</v>
      </c>
      <c r="B185" s="60" t="s">
        <v>204</v>
      </c>
      <c r="C185" s="62">
        <v>-36795</v>
      </c>
      <c r="D185" s="62">
        <v>-18327</v>
      </c>
      <c r="E185" s="62">
        <v>-9325</v>
      </c>
      <c r="F185" s="62">
        <v>-3635</v>
      </c>
      <c r="G185" s="62">
        <v>-135</v>
      </c>
      <c r="H185" s="62">
        <v>0</v>
      </c>
    </row>
    <row r="186" spans="1:8" x14ac:dyDescent="0.25">
      <c r="A186" s="60">
        <v>507</v>
      </c>
      <c r="B186" s="60" t="s">
        <v>205</v>
      </c>
      <c r="C186" s="62">
        <v>0</v>
      </c>
      <c r="D186" s="62">
        <v>0</v>
      </c>
      <c r="E186" s="62">
        <v>0</v>
      </c>
      <c r="F186" s="62">
        <v>0</v>
      </c>
      <c r="G186" s="62">
        <v>0</v>
      </c>
      <c r="H186" s="62">
        <v>0</v>
      </c>
    </row>
    <row r="187" spans="1:8" x14ac:dyDescent="0.25">
      <c r="A187" s="60">
        <v>522</v>
      </c>
      <c r="B187" s="60" t="s">
        <v>418</v>
      </c>
      <c r="C187" s="62">
        <v>9983</v>
      </c>
      <c r="D187" s="62">
        <v>32863</v>
      </c>
      <c r="E187" s="62">
        <v>45017</v>
      </c>
      <c r="F187" s="62">
        <v>49678</v>
      </c>
      <c r="G187" s="62">
        <v>25944</v>
      </c>
      <c r="H187" s="62">
        <v>0</v>
      </c>
    </row>
    <row r="188" spans="1:8" x14ac:dyDescent="0.25">
      <c r="A188" s="60">
        <v>601</v>
      </c>
      <c r="B188" s="60" t="s">
        <v>206</v>
      </c>
      <c r="C188" s="62">
        <v>-4777786</v>
      </c>
      <c r="D188" s="62">
        <v>-2805620</v>
      </c>
      <c r="E188" s="62">
        <v>-1737155</v>
      </c>
      <c r="F188" s="62">
        <v>-918787</v>
      </c>
      <c r="G188" s="62">
        <v>-155193</v>
      </c>
      <c r="H188" s="62">
        <v>0</v>
      </c>
    </row>
    <row r="189" spans="1:8" x14ac:dyDescent="0.25">
      <c r="A189" s="60">
        <v>602</v>
      </c>
      <c r="B189" s="60" t="s">
        <v>207</v>
      </c>
      <c r="C189" s="62">
        <v>-563757</v>
      </c>
      <c r="D189" s="62">
        <v>-277502</v>
      </c>
      <c r="E189" s="62">
        <v>-150811</v>
      </c>
      <c r="F189" s="62">
        <v>-72997</v>
      </c>
      <c r="G189" s="62">
        <v>-25748</v>
      </c>
      <c r="H189" s="62">
        <v>0</v>
      </c>
    </row>
    <row r="190" spans="1:8" x14ac:dyDescent="0.25">
      <c r="A190" s="60">
        <v>606</v>
      </c>
      <c r="B190" s="60" t="s">
        <v>208</v>
      </c>
      <c r="C190" s="62">
        <v>-13603</v>
      </c>
      <c r="D190" s="62">
        <v>-9541</v>
      </c>
      <c r="E190" s="62">
        <v>-5612</v>
      </c>
      <c r="F190" s="62">
        <v>-3338</v>
      </c>
      <c r="G190" s="62">
        <v>-922</v>
      </c>
      <c r="H190" s="62">
        <v>0</v>
      </c>
    </row>
    <row r="191" spans="1:8" x14ac:dyDescent="0.25">
      <c r="A191" s="60">
        <v>701</v>
      </c>
      <c r="B191" s="60" t="s">
        <v>209</v>
      </c>
      <c r="C191" s="62">
        <v>-493150</v>
      </c>
      <c r="D191" s="62">
        <v>-252374</v>
      </c>
      <c r="E191" s="62">
        <v>-121391</v>
      </c>
      <c r="F191" s="62">
        <v>-33671</v>
      </c>
      <c r="G191" s="62">
        <v>20174</v>
      </c>
      <c r="H191" s="62">
        <v>0</v>
      </c>
    </row>
    <row r="192" spans="1:8" x14ac:dyDescent="0.25">
      <c r="A192" s="60">
        <v>702</v>
      </c>
      <c r="B192" s="60" t="s">
        <v>210</v>
      </c>
      <c r="C192" s="62">
        <v>-381252</v>
      </c>
      <c r="D192" s="62">
        <v>-222681</v>
      </c>
      <c r="E192" s="62">
        <v>-130578</v>
      </c>
      <c r="F192" s="62">
        <v>-63464</v>
      </c>
      <c r="G192" s="62">
        <v>-6839</v>
      </c>
      <c r="H192" s="62">
        <v>0</v>
      </c>
    </row>
    <row r="193" spans="1:8" x14ac:dyDescent="0.25">
      <c r="A193" s="60">
        <v>703</v>
      </c>
      <c r="B193" s="60" t="s">
        <v>211</v>
      </c>
      <c r="C193" s="62">
        <v>-1124840</v>
      </c>
      <c r="D193" s="62">
        <v>-703515</v>
      </c>
      <c r="E193" s="62">
        <v>-495869</v>
      </c>
      <c r="F193" s="62">
        <v>-279783</v>
      </c>
      <c r="G193" s="62">
        <v>-35693</v>
      </c>
      <c r="H193" s="62">
        <v>0</v>
      </c>
    </row>
    <row r="194" spans="1:8" x14ac:dyDescent="0.25">
      <c r="A194" s="60">
        <v>704</v>
      </c>
      <c r="B194" s="60" t="s">
        <v>212</v>
      </c>
      <c r="C194" s="62">
        <v>-1020762</v>
      </c>
      <c r="D194" s="62">
        <v>-555254</v>
      </c>
      <c r="E194" s="62">
        <v>-364308</v>
      </c>
      <c r="F194" s="62">
        <v>-235824</v>
      </c>
      <c r="G194" s="62">
        <v>-33653</v>
      </c>
      <c r="H194" s="62">
        <v>0</v>
      </c>
    </row>
    <row r="195" spans="1:8" x14ac:dyDescent="0.25">
      <c r="A195" s="60">
        <v>705</v>
      </c>
      <c r="B195" s="60" t="s">
        <v>213</v>
      </c>
      <c r="C195" s="62">
        <v>-760470</v>
      </c>
      <c r="D195" s="62">
        <v>-435386</v>
      </c>
      <c r="E195" s="62">
        <v>-256991</v>
      </c>
      <c r="F195" s="62">
        <v>-119084</v>
      </c>
      <c r="G195" s="62">
        <v>5473</v>
      </c>
      <c r="H195" s="62">
        <v>0</v>
      </c>
    </row>
    <row r="196" spans="1:8" x14ac:dyDescent="0.25">
      <c r="A196" s="60">
        <v>706</v>
      </c>
      <c r="B196" s="60" t="s">
        <v>214</v>
      </c>
      <c r="C196" s="62">
        <v>-985148</v>
      </c>
      <c r="D196" s="62">
        <v>-626114</v>
      </c>
      <c r="E196" s="62">
        <v>-409128</v>
      </c>
      <c r="F196" s="62">
        <v>-225226</v>
      </c>
      <c r="G196" s="62">
        <v>-32968</v>
      </c>
      <c r="H196" s="62">
        <v>0</v>
      </c>
    </row>
    <row r="197" spans="1:8" x14ac:dyDescent="0.25">
      <c r="A197" s="60">
        <v>707</v>
      </c>
      <c r="B197" s="60" t="s">
        <v>215</v>
      </c>
      <c r="C197" s="62">
        <v>-1264743</v>
      </c>
      <c r="D197" s="62">
        <v>-867937</v>
      </c>
      <c r="E197" s="62">
        <v>-505808</v>
      </c>
      <c r="F197" s="62">
        <v>-172411</v>
      </c>
      <c r="G197" s="62">
        <v>-1270</v>
      </c>
      <c r="H197" s="62">
        <v>0</v>
      </c>
    </row>
    <row r="198" spans="1:8" x14ac:dyDescent="0.25">
      <c r="A198" s="60">
        <v>708</v>
      </c>
      <c r="B198" s="60" t="s">
        <v>216</v>
      </c>
      <c r="C198" s="62">
        <v>-174672</v>
      </c>
      <c r="D198" s="62">
        <v>-155409</v>
      </c>
      <c r="E198" s="62">
        <v>-137288</v>
      </c>
      <c r="F198" s="62">
        <v>-86563</v>
      </c>
      <c r="G198" s="62">
        <v>-22184</v>
      </c>
      <c r="H198" s="62">
        <v>0</v>
      </c>
    </row>
    <row r="199" spans="1:8" x14ac:dyDescent="0.25">
      <c r="A199" s="60">
        <v>709</v>
      </c>
      <c r="B199" s="60" t="s">
        <v>217</v>
      </c>
      <c r="C199" s="62">
        <v>0</v>
      </c>
      <c r="D199" s="62">
        <v>0</v>
      </c>
      <c r="E199" s="62">
        <v>0</v>
      </c>
      <c r="F199" s="62">
        <v>0</v>
      </c>
      <c r="G199" s="62">
        <v>0</v>
      </c>
      <c r="H199" s="62">
        <v>0</v>
      </c>
    </row>
    <row r="200" spans="1:8" x14ac:dyDescent="0.25">
      <c r="A200" s="60">
        <v>711</v>
      </c>
      <c r="B200" s="60" t="s">
        <v>218</v>
      </c>
      <c r="C200" s="62">
        <v>-325120</v>
      </c>
      <c r="D200" s="62">
        <v>-247018</v>
      </c>
      <c r="E200" s="62">
        <v>-157912</v>
      </c>
      <c r="F200" s="62">
        <v>-76482</v>
      </c>
      <c r="G200" s="62">
        <v>-3917</v>
      </c>
      <c r="H200" s="62">
        <v>0</v>
      </c>
    </row>
    <row r="201" spans="1:8" x14ac:dyDescent="0.25">
      <c r="A201" s="60">
        <v>716</v>
      </c>
      <c r="B201" s="60" t="s">
        <v>219</v>
      </c>
      <c r="C201" s="62">
        <v>-358560</v>
      </c>
      <c r="D201" s="62">
        <v>-255600</v>
      </c>
      <c r="E201" s="62">
        <v>-167614</v>
      </c>
      <c r="F201" s="62">
        <v>-146035</v>
      </c>
      <c r="G201" s="62">
        <v>-41617</v>
      </c>
      <c r="H201" s="62">
        <v>0</v>
      </c>
    </row>
    <row r="202" spans="1:8" x14ac:dyDescent="0.25">
      <c r="A202" s="60">
        <v>717</v>
      </c>
      <c r="B202" s="60" t="s">
        <v>220</v>
      </c>
      <c r="C202" s="62">
        <v>0</v>
      </c>
      <c r="D202" s="62">
        <v>0</v>
      </c>
      <c r="E202" s="62">
        <v>0</v>
      </c>
      <c r="F202" s="62">
        <v>0</v>
      </c>
      <c r="G202" s="62">
        <v>0</v>
      </c>
      <c r="H202" s="62">
        <v>0</v>
      </c>
    </row>
    <row r="203" spans="1:8" x14ac:dyDescent="0.25">
      <c r="A203" s="60">
        <v>718</v>
      </c>
      <c r="B203" s="60" t="s">
        <v>221</v>
      </c>
      <c r="C203" s="62">
        <v>-424468</v>
      </c>
      <c r="D203" s="62">
        <v>-234030</v>
      </c>
      <c r="E203" s="62">
        <v>-130248</v>
      </c>
      <c r="F203" s="62">
        <v>-56891</v>
      </c>
      <c r="G203" s="62">
        <v>3443</v>
      </c>
      <c r="H203" s="62">
        <v>0</v>
      </c>
    </row>
    <row r="204" spans="1:8" x14ac:dyDescent="0.25">
      <c r="A204" s="60">
        <v>719</v>
      </c>
      <c r="B204" s="60" t="s">
        <v>222</v>
      </c>
      <c r="C204" s="62">
        <v>0</v>
      </c>
      <c r="D204" s="62">
        <v>0</v>
      </c>
      <c r="E204" s="62">
        <v>0</v>
      </c>
      <c r="F204" s="62">
        <v>0</v>
      </c>
      <c r="G204" s="62">
        <v>0</v>
      </c>
      <c r="H204" s="62">
        <v>0</v>
      </c>
    </row>
    <row r="205" spans="1:8" x14ac:dyDescent="0.25">
      <c r="A205" s="60">
        <v>720</v>
      </c>
      <c r="B205" s="60" t="s">
        <v>223</v>
      </c>
      <c r="C205" s="62">
        <v>-545992</v>
      </c>
      <c r="D205" s="62">
        <v>-253553</v>
      </c>
      <c r="E205" s="62">
        <v>-120863</v>
      </c>
      <c r="F205" s="62">
        <v>-41557</v>
      </c>
      <c r="G205" s="62">
        <v>12166</v>
      </c>
      <c r="H205" s="62">
        <v>0</v>
      </c>
    </row>
    <row r="206" spans="1:8" x14ac:dyDescent="0.25">
      <c r="A206" s="60">
        <v>721</v>
      </c>
      <c r="B206" s="60" t="s">
        <v>224</v>
      </c>
      <c r="C206" s="62">
        <v>0</v>
      </c>
      <c r="D206" s="62">
        <v>0</v>
      </c>
      <c r="E206" s="62">
        <v>0</v>
      </c>
      <c r="F206" s="62">
        <v>0</v>
      </c>
      <c r="G206" s="62">
        <v>0</v>
      </c>
      <c r="H206" s="62">
        <v>0</v>
      </c>
    </row>
    <row r="207" spans="1:8" x14ac:dyDescent="0.25">
      <c r="A207" s="60">
        <v>722</v>
      </c>
      <c r="B207" s="60" t="s">
        <v>225</v>
      </c>
      <c r="C207" s="62">
        <v>0</v>
      </c>
      <c r="D207" s="62">
        <v>0</v>
      </c>
      <c r="E207" s="62">
        <v>0</v>
      </c>
      <c r="F207" s="62">
        <v>0</v>
      </c>
      <c r="G207" s="62">
        <v>0</v>
      </c>
      <c r="H207" s="62">
        <v>0</v>
      </c>
    </row>
    <row r="208" spans="1:8" x14ac:dyDescent="0.25">
      <c r="A208" s="60">
        <v>723</v>
      </c>
      <c r="B208" s="60" t="s">
        <v>226</v>
      </c>
      <c r="C208" s="62">
        <v>-399666</v>
      </c>
      <c r="D208" s="62">
        <v>-230729</v>
      </c>
      <c r="E208" s="62">
        <v>-151143</v>
      </c>
      <c r="F208" s="62">
        <v>-80395</v>
      </c>
      <c r="G208" s="62">
        <v>-4901</v>
      </c>
      <c r="H208" s="62">
        <v>0</v>
      </c>
    </row>
    <row r="209" spans="1:8" x14ac:dyDescent="0.25">
      <c r="A209" s="60">
        <v>724</v>
      </c>
      <c r="B209" s="60" t="s">
        <v>227</v>
      </c>
      <c r="C209" s="62">
        <v>-315378</v>
      </c>
      <c r="D209" s="62">
        <v>-149138</v>
      </c>
      <c r="E209" s="62">
        <v>-67696</v>
      </c>
      <c r="F209" s="62">
        <v>-28723</v>
      </c>
      <c r="G209" s="62">
        <v>-8289</v>
      </c>
      <c r="H209" s="62">
        <v>0</v>
      </c>
    </row>
    <row r="210" spans="1:8" x14ac:dyDescent="0.25">
      <c r="A210" s="60">
        <v>725</v>
      </c>
      <c r="B210" s="60" t="s">
        <v>228</v>
      </c>
      <c r="C210" s="62">
        <v>-37491</v>
      </c>
      <c r="D210" s="62">
        <v>-291</v>
      </c>
      <c r="E210" s="62">
        <v>0</v>
      </c>
      <c r="F210" s="62">
        <v>-2</v>
      </c>
      <c r="G210" s="62">
        <v>0</v>
      </c>
      <c r="H210" s="62">
        <v>0</v>
      </c>
    </row>
    <row r="211" spans="1:8" x14ac:dyDescent="0.25">
      <c r="A211" s="60">
        <v>726</v>
      </c>
      <c r="B211" s="60" t="s">
        <v>229</v>
      </c>
      <c r="C211" s="62">
        <v>0</v>
      </c>
      <c r="D211" s="62">
        <v>0</v>
      </c>
      <c r="E211" s="62">
        <v>0</v>
      </c>
      <c r="F211" s="62">
        <v>0</v>
      </c>
      <c r="G211" s="62">
        <v>0</v>
      </c>
      <c r="H211" s="62">
        <v>0</v>
      </c>
    </row>
    <row r="212" spans="1:8" x14ac:dyDescent="0.25">
      <c r="A212" s="60">
        <v>728</v>
      </c>
      <c r="B212" s="60" t="s">
        <v>230</v>
      </c>
      <c r="C212" s="62">
        <v>-413298</v>
      </c>
      <c r="D212" s="62">
        <v>-212737</v>
      </c>
      <c r="E212" s="62">
        <v>-120698</v>
      </c>
      <c r="F212" s="62">
        <v>-51860</v>
      </c>
      <c r="G212" s="62">
        <v>-3276</v>
      </c>
      <c r="H212" s="62">
        <v>0</v>
      </c>
    </row>
    <row r="213" spans="1:8" x14ac:dyDescent="0.25">
      <c r="A213" s="60">
        <v>729</v>
      </c>
      <c r="B213" s="60" t="s">
        <v>231</v>
      </c>
      <c r="C213" s="62">
        <v>-522093</v>
      </c>
      <c r="D213" s="62">
        <v>-342637</v>
      </c>
      <c r="E213" s="62">
        <v>-232160</v>
      </c>
      <c r="F213" s="62">
        <v>-123961</v>
      </c>
      <c r="G213" s="62">
        <v>1133</v>
      </c>
      <c r="H213" s="62">
        <v>0</v>
      </c>
    </row>
    <row r="214" spans="1:8" x14ac:dyDescent="0.25">
      <c r="A214" s="60">
        <v>730</v>
      </c>
      <c r="B214" s="60" t="s">
        <v>232</v>
      </c>
      <c r="C214" s="62">
        <v>0</v>
      </c>
      <c r="D214" s="62">
        <v>0</v>
      </c>
      <c r="E214" s="62">
        <v>0</v>
      </c>
      <c r="F214" s="62">
        <v>0</v>
      </c>
      <c r="G214" s="62">
        <v>0</v>
      </c>
      <c r="H214" s="62">
        <v>0</v>
      </c>
    </row>
    <row r="215" spans="1:8" x14ac:dyDescent="0.25">
      <c r="A215" s="60">
        <v>731</v>
      </c>
      <c r="B215" s="60" t="s">
        <v>233</v>
      </c>
      <c r="C215" s="62">
        <v>0</v>
      </c>
      <c r="D215" s="62">
        <v>0</v>
      </c>
      <c r="E215" s="62">
        <v>0</v>
      </c>
      <c r="F215" s="62">
        <v>0</v>
      </c>
      <c r="G215" s="62">
        <v>0</v>
      </c>
      <c r="H215" s="62">
        <v>0</v>
      </c>
    </row>
    <row r="216" spans="1:8" x14ac:dyDescent="0.25">
      <c r="A216" s="60">
        <v>733</v>
      </c>
      <c r="B216" s="60" t="s">
        <v>234</v>
      </c>
      <c r="C216" s="62">
        <v>-668386</v>
      </c>
      <c r="D216" s="62">
        <v>-620462</v>
      </c>
      <c r="E216" s="62">
        <v>-566444</v>
      </c>
      <c r="F216" s="62">
        <v>-429128</v>
      </c>
      <c r="G216" s="62">
        <v>-24777</v>
      </c>
      <c r="H216" s="62">
        <v>0</v>
      </c>
    </row>
    <row r="217" spans="1:8" x14ac:dyDescent="0.25">
      <c r="A217" s="60">
        <v>734</v>
      </c>
      <c r="B217" s="60" t="s">
        <v>235</v>
      </c>
      <c r="C217" s="62">
        <v>-577457</v>
      </c>
      <c r="D217" s="62">
        <v>-565068</v>
      </c>
      <c r="E217" s="62">
        <v>-538920</v>
      </c>
      <c r="F217" s="62">
        <v>-434506</v>
      </c>
      <c r="G217" s="62">
        <v>-22596</v>
      </c>
      <c r="H217" s="62">
        <v>0</v>
      </c>
    </row>
    <row r="218" spans="1:8" x14ac:dyDescent="0.25">
      <c r="A218" s="60">
        <v>735</v>
      </c>
      <c r="B218" s="60" t="s">
        <v>236</v>
      </c>
      <c r="C218" s="62">
        <v>-761905</v>
      </c>
      <c r="D218" s="62">
        <v>-443307</v>
      </c>
      <c r="E218" s="62">
        <v>-249616</v>
      </c>
      <c r="F218" s="62">
        <v>-114930</v>
      </c>
      <c r="G218" s="62">
        <v>-17755</v>
      </c>
      <c r="H218" s="62">
        <v>0</v>
      </c>
    </row>
    <row r="219" spans="1:8" x14ac:dyDescent="0.25">
      <c r="A219" s="60">
        <v>736</v>
      </c>
      <c r="B219" s="60" t="s">
        <v>237</v>
      </c>
      <c r="C219" s="62">
        <v>0</v>
      </c>
      <c r="D219" s="62">
        <v>0</v>
      </c>
      <c r="E219" s="62">
        <v>0</v>
      </c>
      <c r="F219" s="62">
        <v>0</v>
      </c>
      <c r="G219" s="62">
        <v>0</v>
      </c>
      <c r="H219" s="62">
        <v>0</v>
      </c>
    </row>
    <row r="220" spans="1:8" x14ac:dyDescent="0.25">
      <c r="A220" s="60">
        <v>737</v>
      </c>
      <c r="B220" s="60" t="s">
        <v>238</v>
      </c>
      <c r="C220" s="62">
        <v>-433557</v>
      </c>
      <c r="D220" s="62">
        <v>-275490</v>
      </c>
      <c r="E220" s="62">
        <v>-182210</v>
      </c>
      <c r="F220" s="62">
        <v>-113802</v>
      </c>
      <c r="G220" s="62">
        <v>-25603</v>
      </c>
      <c r="H220" s="62">
        <v>0</v>
      </c>
    </row>
    <row r="221" spans="1:8" x14ac:dyDescent="0.25">
      <c r="A221" s="60">
        <v>738</v>
      </c>
      <c r="B221" s="60" t="s">
        <v>239</v>
      </c>
      <c r="C221" s="62">
        <v>-723795</v>
      </c>
      <c r="D221" s="62">
        <v>-405742</v>
      </c>
      <c r="E221" s="62">
        <v>-123961</v>
      </c>
      <c r="F221" s="62">
        <v>-11881</v>
      </c>
      <c r="G221" s="62">
        <v>0</v>
      </c>
      <c r="H221" s="62">
        <v>0</v>
      </c>
    </row>
    <row r="222" spans="1:8" x14ac:dyDescent="0.25">
      <c r="A222" s="60">
        <v>739</v>
      </c>
      <c r="B222" s="60" t="s">
        <v>240</v>
      </c>
      <c r="C222" s="62">
        <v>-280451</v>
      </c>
      <c r="D222" s="62">
        <v>-201034</v>
      </c>
      <c r="E222" s="62">
        <v>-159291</v>
      </c>
      <c r="F222" s="62">
        <v>-90191</v>
      </c>
      <c r="G222" s="62">
        <v>-13220</v>
      </c>
      <c r="H222" s="62">
        <v>0</v>
      </c>
    </row>
    <row r="223" spans="1:8" x14ac:dyDescent="0.25">
      <c r="A223" s="60">
        <v>740</v>
      </c>
      <c r="B223" s="60" t="s">
        <v>241</v>
      </c>
      <c r="C223" s="62">
        <v>0</v>
      </c>
      <c r="D223" s="62">
        <v>0</v>
      </c>
      <c r="E223" s="62">
        <v>0</v>
      </c>
      <c r="F223" s="62">
        <v>0</v>
      </c>
      <c r="G223" s="62">
        <v>0</v>
      </c>
      <c r="H223" s="62">
        <v>0</v>
      </c>
    </row>
    <row r="224" spans="1:8" x14ac:dyDescent="0.25">
      <c r="A224" s="60">
        <v>741</v>
      </c>
      <c r="B224" s="60" t="s">
        <v>242</v>
      </c>
      <c r="C224" s="62">
        <v>-823245</v>
      </c>
      <c r="D224" s="62">
        <v>-480378</v>
      </c>
      <c r="E224" s="62">
        <v>-272438</v>
      </c>
      <c r="F224" s="62">
        <v>-131250</v>
      </c>
      <c r="G224" s="62">
        <v>-7179</v>
      </c>
      <c r="H224" s="62">
        <v>0</v>
      </c>
    </row>
    <row r="225" spans="1:8" x14ac:dyDescent="0.25">
      <c r="A225" s="60">
        <v>742</v>
      </c>
      <c r="B225" s="60" t="s">
        <v>243</v>
      </c>
      <c r="C225" s="62">
        <v>-154929</v>
      </c>
      <c r="D225" s="62">
        <v>-61173</v>
      </c>
      <c r="E225" s="62">
        <v>-22099</v>
      </c>
      <c r="F225" s="62">
        <v>-298</v>
      </c>
      <c r="G225" s="62">
        <v>14414</v>
      </c>
      <c r="H225" s="62">
        <v>0</v>
      </c>
    </row>
    <row r="226" spans="1:8" x14ac:dyDescent="0.25">
      <c r="A226" s="60">
        <v>743</v>
      </c>
      <c r="B226" s="60" t="s">
        <v>244</v>
      </c>
      <c r="C226" s="62">
        <v>-438130</v>
      </c>
      <c r="D226" s="62">
        <v>-302141</v>
      </c>
      <c r="E226" s="62">
        <v>-232611</v>
      </c>
      <c r="F226" s="62">
        <v>-170642</v>
      </c>
      <c r="G226" s="62">
        <v>-52518</v>
      </c>
      <c r="H226" s="62">
        <v>0</v>
      </c>
    </row>
    <row r="227" spans="1:8" x14ac:dyDescent="0.25">
      <c r="A227" s="60">
        <v>744</v>
      </c>
      <c r="B227" s="60" t="s">
        <v>245</v>
      </c>
      <c r="C227" s="62">
        <v>0</v>
      </c>
      <c r="D227" s="62">
        <v>0</v>
      </c>
      <c r="E227" s="62">
        <v>0</v>
      </c>
      <c r="F227" s="62">
        <v>0</v>
      </c>
      <c r="G227" s="62">
        <v>0</v>
      </c>
      <c r="H227" s="62">
        <v>0</v>
      </c>
    </row>
    <row r="228" spans="1:8" x14ac:dyDescent="0.25">
      <c r="A228" s="60">
        <v>745</v>
      </c>
      <c r="B228" s="60" t="s">
        <v>246</v>
      </c>
      <c r="C228" s="62">
        <v>-660673</v>
      </c>
      <c r="D228" s="62">
        <v>-450068</v>
      </c>
      <c r="E228" s="62">
        <v>-326080</v>
      </c>
      <c r="F228" s="62">
        <v>-205552</v>
      </c>
      <c r="G228" s="62">
        <v>-41937</v>
      </c>
      <c r="H228" s="62">
        <v>0</v>
      </c>
    </row>
    <row r="229" spans="1:8" x14ac:dyDescent="0.25">
      <c r="A229" s="60">
        <v>747</v>
      </c>
      <c r="B229" s="60" t="s">
        <v>247</v>
      </c>
      <c r="C229" s="62">
        <v>-368095</v>
      </c>
      <c r="D229" s="62">
        <v>-202066</v>
      </c>
      <c r="E229" s="62">
        <v>-132463</v>
      </c>
      <c r="F229" s="62">
        <v>-78289</v>
      </c>
      <c r="G229" s="62">
        <v>-12322</v>
      </c>
      <c r="H229" s="62">
        <v>0</v>
      </c>
    </row>
    <row r="230" spans="1:8" x14ac:dyDescent="0.25">
      <c r="A230" s="60">
        <v>748</v>
      </c>
      <c r="B230" s="60" t="s">
        <v>248</v>
      </c>
      <c r="C230" s="62">
        <v>-216192</v>
      </c>
      <c r="D230" s="62">
        <v>-104614</v>
      </c>
      <c r="E230" s="62">
        <v>-62516</v>
      </c>
      <c r="F230" s="62">
        <v>-41370</v>
      </c>
      <c r="G230" s="62">
        <v>-8876</v>
      </c>
      <c r="H230" s="62">
        <v>0</v>
      </c>
    </row>
    <row r="231" spans="1:8" x14ac:dyDescent="0.25">
      <c r="A231" s="60">
        <v>749</v>
      </c>
      <c r="B231" s="60" t="s">
        <v>249</v>
      </c>
      <c r="C231" s="62">
        <v>-593867</v>
      </c>
      <c r="D231" s="62">
        <v>-402345</v>
      </c>
      <c r="E231" s="62">
        <v>-306544</v>
      </c>
      <c r="F231" s="62">
        <v>-177034</v>
      </c>
      <c r="G231" s="62">
        <v>-26536</v>
      </c>
      <c r="H231" s="62">
        <v>0</v>
      </c>
    </row>
    <row r="232" spans="1:8" x14ac:dyDescent="0.25">
      <c r="A232" s="60">
        <v>750</v>
      </c>
      <c r="B232" s="60" t="s">
        <v>250</v>
      </c>
      <c r="C232" s="62">
        <v>0</v>
      </c>
      <c r="D232" s="62">
        <v>0</v>
      </c>
      <c r="E232" s="62">
        <v>0</v>
      </c>
      <c r="F232" s="62">
        <v>0</v>
      </c>
      <c r="G232" s="62">
        <v>0</v>
      </c>
      <c r="H232" s="62">
        <v>0</v>
      </c>
    </row>
    <row r="233" spans="1:8" x14ac:dyDescent="0.25">
      <c r="A233" s="60">
        <v>751</v>
      </c>
      <c r="B233" s="60" t="s">
        <v>251</v>
      </c>
      <c r="C233" s="62">
        <v>-11584</v>
      </c>
      <c r="D233" s="62">
        <v>-4925</v>
      </c>
      <c r="E233" s="62">
        <v>-3116</v>
      </c>
      <c r="F233" s="62">
        <v>-1028</v>
      </c>
      <c r="G233" s="62">
        <v>1312</v>
      </c>
      <c r="H233" s="62">
        <v>0</v>
      </c>
    </row>
    <row r="234" spans="1:8" x14ac:dyDescent="0.25">
      <c r="A234" s="60">
        <v>752</v>
      </c>
      <c r="B234" s="60" t="s">
        <v>252</v>
      </c>
      <c r="C234" s="62">
        <v>-964961</v>
      </c>
      <c r="D234" s="62">
        <v>-637634</v>
      </c>
      <c r="E234" s="62">
        <v>-497028</v>
      </c>
      <c r="F234" s="62">
        <v>-274016</v>
      </c>
      <c r="G234" s="62">
        <v>-23152</v>
      </c>
      <c r="H234" s="62">
        <v>0</v>
      </c>
    </row>
    <row r="235" spans="1:8" x14ac:dyDescent="0.25">
      <c r="A235" s="60">
        <v>753</v>
      </c>
      <c r="B235" s="60" t="s">
        <v>253</v>
      </c>
      <c r="C235" s="62">
        <v>-748597</v>
      </c>
      <c r="D235" s="62">
        <v>-511325</v>
      </c>
      <c r="E235" s="62">
        <v>-336696</v>
      </c>
      <c r="F235" s="62">
        <v>-138878</v>
      </c>
      <c r="G235" s="62">
        <v>12332</v>
      </c>
      <c r="H235" s="62">
        <v>0</v>
      </c>
    </row>
    <row r="236" spans="1:8" x14ac:dyDescent="0.25">
      <c r="A236" s="60">
        <v>754</v>
      </c>
      <c r="B236" s="60" t="s">
        <v>254</v>
      </c>
      <c r="C236" s="62">
        <v>-462575</v>
      </c>
      <c r="D236" s="62">
        <v>-342174</v>
      </c>
      <c r="E236" s="62">
        <v>-338281</v>
      </c>
      <c r="F236" s="62">
        <v>-276590</v>
      </c>
      <c r="G236" s="62">
        <v>-61706</v>
      </c>
      <c r="H236" s="62">
        <v>0</v>
      </c>
    </row>
    <row r="237" spans="1:8" x14ac:dyDescent="0.25">
      <c r="A237" s="60">
        <v>756</v>
      </c>
      <c r="B237" s="60" t="s">
        <v>255</v>
      </c>
      <c r="C237" s="62">
        <v>-793842</v>
      </c>
      <c r="D237" s="62">
        <v>-369756</v>
      </c>
      <c r="E237" s="62">
        <v>-152897</v>
      </c>
      <c r="F237" s="62">
        <v>-67761</v>
      </c>
      <c r="G237" s="62">
        <v>19945</v>
      </c>
      <c r="H237" s="62">
        <v>0</v>
      </c>
    </row>
    <row r="238" spans="1:8" x14ac:dyDescent="0.25">
      <c r="A238" s="60">
        <v>757</v>
      </c>
      <c r="B238" s="60" t="s">
        <v>256</v>
      </c>
      <c r="C238" s="62">
        <v>-243179</v>
      </c>
      <c r="D238" s="62">
        <v>-135689</v>
      </c>
      <c r="E238" s="62">
        <v>-89067</v>
      </c>
      <c r="F238" s="62">
        <v>-47967</v>
      </c>
      <c r="G238" s="62">
        <v>-3876</v>
      </c>
      <c r="H238" s="62">
        <v>0</v>
      </c>
    </row>
    <row r="239" spans="1:8" x14ac:dyDescent="0.25">
      <c r="A239" s="60">
        <v>759</v>
      </c>
      <c r="B239" s="60" t="s">
        <v>257</v>
      </c>
      <c r="C239" s="62">
        <v>0</v>
      </c>
      <c r="D239" s="62">
        <v>0</v>
      </c>
      <c r="E239" s="62">
        <v>0</v>
      </c>
      <c r="F239" s="62">
        <v>0</v>
      </c>
      <c r="G239" s="62">
        <v>0</v>
      </c>
      <c r="H239" s="62">
        <v>0</v>
      </c>
    </row>
    <row r="240" spans="1:8" x14ac:dyDescent="0.25">
      <c r="A240" s="60">
        <v>760</v>
      </c>
      <c r="B240" s="60" t="s">
        <v>258</v>
      </c>
      <c r="C240" s="62">
        <v>0</v>
      </c>
      <c r="D240" s="62">
        <v>0</v>
      </c>
      <c r="E240" s="62">
        <v>0</v>
      </c>
      <c r="F240" s="62">
        <v>0</v>
      </c>
      <c r="G240" s="62">
        <v>0</v>
      </c>
      <c r="H240" s="62">
        <v>0</v>
      </c>
    </row>
    <row r="241" spans="1:8" x14ac:dyDescent="0.25">
      <c r="A241" s="60">
        <v>761</v>
      </c>
      <c r="B241" s="60" t="s">
        <v>259</v>
      </c>
      <c r="C241" s="62">
        <v>-241646</v>
      </c>
      <c r="D241" s="62">
        <v>-150814</v>
      </c>
      <c r="E241" s="62">
        <v>-97461</v>
      </c>
      <c r="F241" s="62">
        <v>-43029</v>
      </c>
      <c r="G241" s="62">
        <v>9929</v>
      </c>
      <c r="H241" s="62">
        <v>0</v>
      </c>
    </row>
    <row r="242" spans="1:8" x14ac:dyDescent="0.25">
      <c r="A242" s="60">
        <v>762</v>
      </c>
      <c r="B242" s="60" t="s">
        <v>260</v>
      </c>
      <c r="C242" s="62">
        <v>0</v>
      </c>
      <c r="D242" s="62">
        <v>0</v>
      </c>
      <c r="E242" s="62">
        <v>0</v>
      </c>
      <c r="F242" s="62">
        <v>0</v>
      </c>
      <c r="G242" s="62">
        <v>0</v>
      </c>
      <c r="H242" s="62">
        <v>0</v>
      </c>
    </row>
    <row r="243" spans="1:8" x14ac:dyDescent="0.25">
      <c r="A243" s="60">
        <v>765</v>
      </c>
      <c r="B243" s="60" t="s">
        <v>261</v>
      </c>
      <c r="C243" s="62">
        <v>-2412611</v>
      </c>
      <c r="D243" s="62">
        <v>-1492804</v>
      </c>
      <c r="E243" s="62">
        <v>-1053831</v>
      </c>
      <c r="F243" s="62">
        <v>-636847</v>
      </c>
      <c r="G243" s="62">
        <v>-69225</v>
      </c>
      <c r="H243" s="62">
        <v>0</v>
      </c>
    </row>
    <row r="244" spans="1:8" x14ac:dyDescent="0.25">
      <c r="A244" s="60">
        <v>766</v>
      </c>
      <c r="B244" s="60" t="s">
        <v>262</v>
      </c>
      <c r="C244" s="62">
        <v>-17737</v>
      </c>
      <c r="D244" s="62">
        <v>-5808</v>
      </c>
      <c r="E244" s="62">
        <v>1651</v>
      </c>
      <c r="F244" s="62">
        <v>6098</v>
      </c>
      <c r="G244" s="62">
        <v>1876</v>
      </c>
      <c r="H244" s="62">
        <v>0</v>
      </c>
    </row>
    <row r="245" spans="1:8" x14ac:dyDescent="0.25">
      <c r="A245" s="60">
        <v>767</v>
      </c>
      <c r="B245" s="60" t="s">
        <v>263</v>
      </c>
      <c r="C245" s="62">
        <v>-1843263</v>
      </c>
      <c r="D245" s="62">
        <v>-1009153</v>
      </c>
      <c r="E245" s="62">
        <v>-569642</v>
      </c>
      <c r="F245" s="62">
        <v>-308858</v>
      </c>
      <c r="G245" s="62">
        <v>-6880</v>
      </c>
      <c r="H245" s="62">
        <v>0</v>
      </c>
    </row>
    <row r="246" spans="1:8" x14ac:dyDescent="0.25">
      <c r="A246" s="60">
        <v>768</v>
      </c>
      <c r="B246" s="60" t="s">
        <v>264</v>
      </c>
      <c r="C246" s="62">
        <v>-532227</v>
      </c>
      <c r="D246" s="62">
        <v>-317289</v>
      </c>
      <c r="E246" s="62">
        <v>-200632</v>
      </c>
      <c r="F246" s="62">
        <v>-112551</v>
      </c>
      <c r="G246" s="62">
        <v>-16550</v>
      </c>
      <c r="H246" s="62">
        <v>0</v>
      </c>
    </row>
    <row r="247" spans="1:8" x14ac:dyDescent="0.25">
      <c r="A247" s="60">
        <v>769</v>
      </c>
      <c r="B247" s="60" t="s">
        <v>265</v>
      </c>
      <c r="C247" s="62">
        <v>-1296702</v>
      </c>
      <c r="D247" s="62">
        <v>-939312</v>
      </c>
      <c r="E247" s="62">
        <v>-721787</v>
      </c>
      <c r="F247" s="62">
        <v>-454165</v>
      </c>
      <c r="G247" s="62">
        <v>-100824</v>
      </c>
      <c r="H247" s="62">
        <v>0</v>
      </c>
    </row>
    <row r="248" spans="1:8" x14ac:dyDescent="0.25">
      <c r="A248" s="60">
        <v>770</v>
      </c>
      <c r="B248" s="60" t="s">
        <v>266</v>
      </c>
      <c r="C248" s="62">
        <v>-595855</v>
      </c>
      <c r="D248" s="62">
        <v>-395983</v>
      </c>
      <c r="E248" s="62">
        <v>-285743</v>
      </c>
      <c r="F248" s="62">
        <v>-164004</v>
      </c>
      <c r="G248" s="62">
        <v>-8531</v>
      </c>
      <c r="H248" s="62">
        <v>0</v>
      </c>
    </row>
    <row r="249" spans="1:8" x14ac:dyDescent="0.25">
      <c r="A249" s="60">
        <v>771</v>
      </c>
      <c r="B249" s="60" t="s">
        <v>267</v>
      </c>
      <c r="C249" s="62">
        <v>-323126</v>
      </c>
      <c r="D249" s="62">
        <v>-205648</v>
      </c>
      <c r="E249" s="62">
        <v>-139449</v>
      </c>
      <c r="F249" s="62">
        <v>-77305</v>
      </c>
      <c r="G249" s="62">
        <v>-5415</v>
      </c>
      <c r="H249" s="62">
        <v>0</v>
      </c>
    </row>
    <row r="250" spans="1:8" x14ac:dyDescent="0.25">
      <c r="A250" s="60">
        <v>772</v>
      </c>
      <c r="B250" s="60" t="s">
        <v>268</v>
      </c>
      <c r="C250" s="62">
        <v>-658333</v>
      </c>
      <c r="D250" s="62">
        <v>-438006</v>
      </c>
      <c r="E250" s="62">
        <v>-301528</v>
      </c>
      <c r="F250" s="62">
        <v>-175667</v>
      </c>
      <c r="G250" s="62">
        <v>-12120</v>
      </c>
      <c r="H250" s="62">
        <v>0</v>
      </c>
    </row>
    <row r="251" spans="1:8" x14ac:dyDescent="0.25">
      <c r="A251" s="60">
        <v>773</v>
      </c>
      <c r="B251" s="60" t="s">
        <v>269</v>
      </c>
      <c r="C251" s="62">
        <v>-442181</v>
      </c>
      <c r="D251" s="62">
        <v>-298848</v>
      </c>
      <c r="E251" s="62">
        <v>-215013</v>
      </c>
      <c r="F251" s="62">
        <v>-145020</v>
      </c>
      <c r="G251" s="62">
        <v>-33801</v>
      </c>
      <c r="H251" s="62">
        <v>0</v>
      </c>
    </row>
    <row r="252" spans="1:8" x14ac:dyDescent="0.25">
      <c r="A252" s="60">
        <v>774</v>
      </c>
      <c r="B252" s="60" t="s">
        <v>270</v>
      </c>
      <c r="C252" s="62">
        <v>-445355</v>
      </c>
      <c r="D252" s="62">
        <v>-286016</v>
      </c>
      <c r="E252" s="62">
        <v>-193649</v>
      </c>
      <c r="F252" s="62">
        <v>-102215</v>
      </c>
      <c r="G252" s="62">
        <v>2439</v>
      </c>
      <c r="H252" s="62">
        <v>0</v>
      </c>
    </row>
    <row r="253" spans="1:8" x14ac:dyDescent="0.25">
      <c r="A253" s="60">
        <v>775</v>
      </c>
      <c r="B253" s="60" t="s">
        <v>271</v>
      </c>
      <c r="C253" s="62">
        <v>-470462</v>
      </c>
      <c r="D253" s="62">
        <v>-263607</v>
      </c>
      <c r="E253" s="62">
        <v>-137731</v>
      </c>
      <c r="F253" s="62">
        <v>-69468</v>
      </c>
      <c r="G253" s="62">
        <v>-12245</v>
      </c>
      <c r="H253" s="62">
        <v>0</v>
      </c>
    </row>
    <row r="254" spans="1:8" x14ac:dyDescent="0.25">
      <c r="A254" s="60">
        <v>776</v>
      </c>
      <c r="B254" s="60" t="s">
        <v>272</v>
      </c>
      <c r="C254" s="62">
        <v>-458189</v>
      </c>
      <c r="D254" s="62">
        <v>-280383</v>
      </c>
      <c r="E254" s="62">
        <v>-184407</v>
      </c>
      <c r="F254" s="62">
        <v>-95709</v>
      </c>
      <c r="G254" s="62">
        <v>7159</v>
      </c>
      <c r="H254" s="62">
        <v>0</v>
      </c>
    </row>
    <row r="255" spans="1:8" x14ac:dyDescent="0.25">
      <c r="A255" s="60">
        <v>777</v>
      </c>
      <c r="B255" s="60" t="s">
        <v>273</v>
      </c>
      <c r="C255" s="62">
        <v>-2446641</v>
      </c>
      <c r="D255" s="62">
        <v>-1513655</v>
      </c>
      <c r="E255" s="62">
        <v>-988180</v>
      </c>
      <c r="F255" s="62">
        <v>-566180</v>
      </c>
      <c r="G255" s="62">
        <v>-68392</v>
      </c>
      <c r="H255" s="62">
        <v>0</v>
      </c>
    </row>
    <row r="256" spans="1:8" x14ac:dyDescent="0.25">
      <c r="A256" s="60">
        <v>778</v>
      </c>
      <c r="B256" s="60" t="s">
        <v>274</v>
      </c>
      <c r="C256" s="62">
        <v>-452460</v>
      </c>
      <c r="D256" s="62">
        <v>-256245</v>
      </c>
      <c r="E256" s="62">
        <v>-147990</v>
      </c>
      <c r="F256" s="62">
        <v>-73342</v>
      </c>
      <c r="G256" s="62">
        <v>-10819</v>
      </c>
      <c r="H256" s="62">
        <v>0</v>
      </c>
    </row>
    <row r="257" spans="1:8" x14ac:dyDescent="0.25">
      <c r="A257" s="60">
        <v>779</v>
      </c>
      <c r="B257" s="60" t="s">
        <v>420</v>
      </c>
      <c r="C257" s="62">
        <v>202821</v>
      </c>
      <c r="D257" s="62">
        <v>459925</v>
      </c>
      <c r="E257" s="62">
        <v>596506</v>
      </c>
      <c r="F257" s="62">
        <v>592544</v>
      </c>
      <c r="G257" s="62">
        <v>18326</v>
      </c>
      <c r="H257" s="62">
        <v>0</v>
      </c>
    </row>
    <row r="258" spans="1:8" x14ac:dyDescent="0.25">
      <c r="A258" s="60">
        <v>785</v>
      </c>
      <c r="B258" s="60" t="s">
        <v>275</v>
      </c>
      <c r="C258" s="62">
        <v>-572808</v>
      </c>
      <c r="D258" s="62">
        <v>-350396</v>
      </c>
      <c r="E258" s="62">
        <v>-232935</v>
      </c>
      <c r="F258" s="62">
        <v>-133501</v>
      </c>
      <c r="G258" s="62">
        <v>-1792</v>
      </c>
      <c r="H258" s="62">
        <v>0</v>
      </c>
    </row>
    <row r="259" spans="1:8" x14ac:dyDescent="0.25">
      <c r="A259" s="60">
        <v>786</v>
      </c>
      <c r="B259" s="60" t="s">
        <v>276</v>
      </c>
      <c r="C259" s="62">
        <v>0</v>
      </c>
      <c r="D259" s="62">
        <v>0</v>
      </c>
      <c r="E259" s="62">
        <v>0</v>
      </c>
      <c r="F259" s="62">
        <v>0</v>
      </c>
      <c r="G259" s="62">
        <v>0</v>
      </c>
      <c r="H259" s="62">
        <v>0</v>
      </c>
    </row>
    <row r="260" spans="1:8" x14ac:dyDescent="0.25">
      <c r="A260" s="60">
        <v>794</v>
      </c>
      <c r="B260" s="60" t="s">
        <v>277</v>
      </c>
      <c r="C260" s="62">
        <v>-485507</v>
      </c>
      <c r="D260" s="62">
        <v>-243297</v>
      </c>
      <c r="E260" s="62">
        <v>-182890</v>
      </c>
      <c r="F260" s="62">
        <v>-108873</v>
      </c>
      <c r="G260" s="62">
        <v>10007</v>
      </c>
      <c r="H260" s="62">
        <v>0</v>
      </c>
    </row>
    <row r="261" spans="1:8" x14ac:dyDescent="0.25">
      <c r="A261" s="60">
        <v>820</v>
      </c>
      <c r="B261" s="60" t="s">
        <v>278</v>
      </c>
      <c r="C261" s="62">
        <v>186</v>
      </c>
      <c r="D261" s="62">
        <v>186</v>
      </c>
      <c r="E261" s="62">
        <v>186</v>
      </c>
      <c r="F261" s="62">
        <v>65</v>
      </c>
      <c r="G261" s="62">
        <v>-558</v>
      </c>
      <c r="H261" s="62">
        <v>0</v>
      </c>
    </row>
    <row r="262" spans="1:8" x14ac:dyDescent="0.25">
      <c r="A262" s="60">
        <v>834</v>
      </c>
      <c r="B262" s="60" t="s">
        <v>279</v>
      </c>
      <c r="C262" s="62">
        <v>583</v>
      </c>
      <c r="D262" s="62">
        <v>2675</v>
      </c>
      <c r="E262" s="62">
        <v>3786</v>
      </c>
      <c r="F262" s="62">
        <v>4463</v>
      </c>
      <c r="G262" s="62">
        <v>3337</v>
      </c>
      <c r="H262" s="62">
        <v>0</v>
      </c>
    </row>
    <row r="263" spans="1:8" x14ac:dyDescent="0.25">
      <c r="A263" s="60">
        <v>837</v>
      </c>
      <c r="B263" s="60" t="s">
        <v>280</v>
      </c>
      <c r="C263" s="62">
        <v>0</v>
      </c>
      <c r="D263" s="62">
        <v>0</v>
      </c>
      <c r="E263" s="62">
        <v>0</v>
      </c>
      <c r="F263" s="62">
        <v>0</v>
      </c>
      <c r="G263" s="62">
        <v>0</v>
      </c>
      <c r="H263" s="62">
        <v>0</v>
      </c>
    </row>
    <row r="264" spans="1:8" x14ac:dyDescent="0.25">
      <c r="A264" s="60">
        <v>838</v>
      </c>
      <c r="B264" s="60" t="s">
        <v>281</v>
      </c>
      <c r="C264" s="62">
        <v>0</v>
      </c>
      <c r="D264" s="62">
        <v>0</v>
      </c>
      <c r="E264" s="62">
        <v>0</v>
      </c>
      <c r="F264" s="62">
        <v>0</v>
      </c>
      <c r="G264" s="62">
        <v>0</v>
      </c>
      <c r="H264" s="62">
        <v>0</v>
      </c>
    </row>
    <row r="265" spans="1:8" x14ac:dyDescent="0.25">
      <c r="A265" s="60">
        <v>839</v>
      </c>
      <c r="B265" s="60" t="s">
        <v>282</v>
      </c>
      <c r="C265" s="62">
        <v>497</v>
      </c>
      <c r="D265" s="62">
        <v>2039</v>
      </c>
      <c r="E265" s="62">
        <v>2858</v>
      </c>
      <c r="F265" s="62">
        <v>3310</v>
      </c>
      <c r="G265" s="62">
        <v>2262</v>
      </c>
      <c r="H265" s="62">
        <v>0</v>
      </c>
    </row>
    <row r="266" spans="1:8" x14ac:dyDescent="0.25">
      <c r="A266" s="60">
        <v>840</v>
      </c>
      <c r="B266" s="60" t="s">
        <v>283</v>
      </c>
      <c r="C266" s="62">
        <v>87</v>
      </c>
      <c r="D266" s="62">
        <v>642</v>
      </c>
      <c r="E266" s="62">
        <v>938</v>
      </c>
      <c r="F266" s="62">
        <v>1162</v>
      </c>
      <c r="G266" s="62">
        <v>1090</v>
      </c>
      <c r="H266" s="62">
        <v>0</v>
      </c>
    </row>
    <row r="267" spans="1:8" x14ac:dyDescent="0.25">
      <c r="A267" s="60">
        <v>841</v>
      </c>
      <c r="B267" s="60" t="s">
        <v>284</v>
      </c>
      <c r="C267" s="62">
        <v>-44531</v>
      </c>
      <c r="D267" s="62">
        <v>-22657</v>
      </c>
      <c r="E267" s="62">
        <v>-12850</v>
      </c>
      <c r="F267" s="62">
        <v>-4286</v>
      </c>
      <c r="G267" s="62">
        <v>-149</v>
      </c>
      <c r="H267" s="62">
        <v>0</v>
      </c>
    </row>
    <row r="268" spans="1:8" x14ac:dyDescent="0.25">
      <c r="A268" s="60">
        <v>842</v>
      </c>
      <c r="B268" s="60" t="s">
        <v>285</v>
      </c>
      <c r="C268" s="62">
        <v>361</v>
      </c>
      <c r="D268" s="62">
        <v>1483</v>
      </c>
      <c r="E268" s="62">
        <v>2080</v>
      </c>
      <c r="F268" s="62">
        <v>2413</v>
      </c>
      <c r="G268" s="62">
        <v>1645</v>
      </c>
      <c r="H268" s="62">
        <v>0</v>
      </c>
    </row>
    <row r="269" spans="1:8" x14ac:dyDescent="0.25">
      <c r="A269" s="60">
        <v>844</v>
      </c>
      <c r="B269" s="60" t="s">
        <v>286</v>
      </c>
      <c r="C269" s="62">
        <v>1431</v>
      </c>
      <c r="D269" s="62">
        <v>6010</v>
      </c>
      <c r="E269" s="62">
        <v>8442</v>
      </c>
      <c r="F269" s="62">
        <v>9820</v>
      </c>
      <c r="G269" s="62">
        <v>6846</v>
      </c>
      <c r="H269" s="62">
        <v>0</v>
      </c>
    </row>
    <row r="270" spans="1:8" x14ac:dyDescent="0.25">
      <c r="A270" s="60">
        <v>845</v>
      </c>
      <c r="B270" s="60" t="s">
        <v>287</v>
      </c>
      <c r="C270" s="62">
        <v>0</v>
      </c>
      <c r="D270" s="62">
        <v>0</v>
      </c>
      <c r="E270" s="62">
        <v>0</v>
      </c>
      <c r="F270" s="62">
        <v>0</v>
      </c>
      <c r="G270" s="62">
        <v>0</v>
      </c>
      <c r="H270" s="62">
        <v>0</v>
      </c>
    </row>
    <row r="271" spans="1:8" x14ac:dyDescent="0.25">
      <c r="A271" s="60">
        <v>847</v>
      </c>
      <c r="B271" s="60" t="s">
        <v>288</v>
      </c>
      <c r="C271" s="62">
        <v>114</v>
      </c>
      <c r="D271" s="62">
        <v>542</v>
      </c>
      <c r="E271" s="62">
        <v>770</v>
      </c>
      <c r="F271" s="62">
        <v>909</v>
      </c>
      <c r="G271" s="62">
        <v>701</v>
      </c>
      <c r="H271" s="62">
        <v>0</v>
      </c>
    </row>
    <row r="272" spans="1:8" x14ac:dyDescent="0.25">
      <c r="A272" s="60">
        <v>848</v>
      </c>
      <c r="B272" s="60" t="s">
        <v>289</v>
      </c>
      <c r="C272" s="62">
        <v>-754700</v>
      </c>
      <c r="D272" s="62">
        <v>-382477</v>
      </c>
      <c r="E272" s="62">
        <v>-169645</v>
      </c>
      <c r="F272" s="62">
        <v>-55103</v>
      </c>
      <c r="G272" s="62">
        <v>16941</v>
      </c>
      <c r="H272" s="62">
        <v>0</v>
      </c>
    </row>
    <row r="273" spans="1:8" x14ac:dyDescent="0.25">
      <c r="A273" s="60">
        <v>850</v>
      </c>
      <c r="B273" s="60" t="s">
        <v>290</v>
      </c>
      <c r="C273" s="62">
        <v>0</v>
      </c>
      <c r="D273" s="62">
        <v>0</v>
      </c>
      <c r="E273" s="62">
        <v>0</v>
      </c>
      <c r="F273" s="62">
        <v>0</v>
      </c>
      <c r="G273" s="62">
        <v>0</v>
      </c>
      <c r="H273" s="62">
        <v>0</v>
      </c>
    </row>
    <row r="274" spans="1:8" x14ac:dyDescent="0.25">
      <c r="A274" s="60">
        <v>851</v>
      </c>
      <c r="B274" s="60" t="s">
        <v>291</v>
      </c>
      <c r="C274" s="62">
        <v>-21098</v>
      </c>
      <c r="D274" s="62">
        <v>-14171</v>
      </c>
      <c r="E274" s="62">
        <v>-11740</v>
      </c>
      <c r="F274" s="62">
        <v>-7981</v>
      </c>
      <c r="G274" s="62">
        <v>-3500</v>
      </c>
      <c r="H274" s="62">
        <v>0</v>
      </c>
    </row>
    <row r="275" spans="1:8" x14ac:dyDescent="0.25">
      <c r="A275" s="60">
        <v>852</v>
      </c>
      <c r="B275" s="60" t="s">
        <v>292</v>
      </c>
      <c r="C275" s="62">
        <v>-27961</v>
      </c>
      <c r="D275" s="62">
        <v>-13547</v>
      </c>
      <c r="E275" s="62">
        <v>-6778</v>
      </c>
      <c r="F275" s="62">
        <v>-4409</v>
      </c>
      <c r="G275" s="62">
        <v>-1370</v>
      </c>
      <c r="H275" s="62">
        <v>0</v>
      </c>
    </row>
    <row r="276" spans="1:8" x14ac:dyDescent="0.25">
      <c r="A276" s="60">
        <v>853</v>
      </c>
      <c r="B276" s="60" t="s">
        <v>293</v>
      </c>
      <c r="C276" s="62">
        <v>0</v>
      </c>
      <c r="D276" s="62">
        <v>0</v>
      </c>
      <c r="E276" s="62">
        <v>0</v>
      </c>
      <c r="F276" s="62">
        <v>0</v>
      </c>
      <c r="G276" s="62">
        <v>0</v>
      </c>
      <c r="H276" s="62">
        <v>0</v>
      </c>
    </row>
    <row r="277" spans="1:8" x14ac:dyDescent="0.25">
      <c r="A277" s="60">
        <v>856</v>
      </c>
      <c r="B277" s="60" t="s">
        <v>427</v>
      </c>
      <c r="C277" s="62">
        <v>385</v>
      </c>
      <c r="D277" s="62">
        <v>2861</v>
      </c>
      <c r="E277" s="62">
        <v>4176</v>
      </c>
      <c r="F277" s="62">
        <v>5177</v>
      </c>
      <c r="G277" s="62">
        <v>4862</v>
      </c>
      <c r="H277" s="62">
        <v>0</v>
      </c>
    </row>
    <row r="278" spans="1:8" x14ac:dyDescent="0.25">
      <c r="A278" s="60">
        <v>859</v>
      </c>
      <c r="B278" s="60" t="s">
        <v>294</v>
      </c>
      <c r="C278" s="62">
        <v>0</v>
      </c>
      <c r="D278" s="62">
        <v>0</v>
      </c>
      <c r="E278" s="62">
        <v>0</v>
      </c>
      <c r="F278" s="62">
        <v>0</v>
      </c>
      <c r="G278" s="62">
        <v>0</v>
      </c>
      <c r="H278" s="62">
        <v>0</v>
      </c>
    </row>
    <row r="279" spans="1:8" x14ac:dyDescent="0.25">
      <c r="A279" s="60">
        <v>861</v>
      </c>
      <c r="B279" s="60" t="s">
        <v>295</v>
      </c>
      <c r="C279" s="62">
        <v>0</v>
      </c>
      <c r="D279" s="62">
        <v>0</v>
      </c>
      <c r="E279" s="62">
        <v>0</v>
      </c>
      <c r="F279" s="62">
        <v>0</v>
      </c>
      <c r="G279" s="62">
        <v>0</v>
      </c>
      <c r="H279" s="62">
        <v>0</v>
      </c>
    </row>
    <row r="280" spans="1:8" x14ac:dyDescent="0.25">
      <c r="A280" s="60">
        <v>862</v>
      </c>
      <c r="B280" s="60" t="s">
        <v>296</v>
      </c>
      <c r="C280" s="62">
        <v>0</v>
      </c>
      <c r="D280" s="62">
        <v>0</v>
      </c>
      <c r="E280" s="62">
        <v>0</v>
      </c>
      <c r="F280" s="62">
        <v>0</v>
      </c>
      <c r="G280" s="62">
        <v>0</v>
      </c>
      <c r="H280" s="62">
        <v>0</v>
      </c>
    </row>
    <row r="281" spans="1:8" x14ac:dyDescent="0.25">
      <c r="A281" s="60">
        <v>863</v>
      </c>
      <c r="B281" s="60" t="s">
        <v>297</v>
      </c>
      <c r="C281" s="62">
        <v>0</v>
      </c>
      <c r="D281" s="62">
        <v>0</v>
      </c>
      <c r="E281" s="62">
        <v>0</v>
      </c>
      <c r="F281" s="62">
        <v>0</v>
      </c>
      <c r="G281" s="62">
        <v>0</v>
      </c>
      <c r="H281" s="62">
        <v>0</v>
      </c>
    </row>
    <row r="282" spans="1:8" x14ac:dyDescent="0.25">
      <c r="A282" s="60">
        <v>864</v>
      </c>
      <c r="B282" s="60" t="s">
        <v>298</v>
      </c>
      <c r="C282" s="62">
        <v>0</v>
      </c>
      <c r="D282" s="62">
        <v>0</v>
      </c>
      <c r="E282" s="62">
        <v>0</v>
      </c>
      <c r="F282" s="62">
        <v>0</v>
      </c>
      <c r="G282" s="62">
        <v>0</v>
      </c>
      <c r="H282" s="62">
        <v>0</v>
      </c>
    </row>
    <row r="283" spans="1:8" x14ac:dyDescent="0.25">
      <c r="A283" s="60">
        <v>865</v>
      </c>
      <c r="B283" s="60" t="s">
        <v>299</v>
      </c>
      <c r="C283" s="62">
        <v>0</v>
      </c>
      <c r="D283" s="62">
        <v>0</v>
      </c>
      <c r="E283" s="62">
        <v>0</v>
      </c>
      <c r="F283" s="62">
        <v>0</v>
      </c>
      <c r="G283" s="62">
        <v>0</v>
      </c>
      <c r="H283" s="62">
        <v>0</v>
      </c>
    </row>
    <row r="284" spans="1:8" x14ac:dyDescent="0.25">
      <c r="A284" s="60">
        <v>866</v>
      </c>
      <c r="B284" s="60" t="s">
        <v>300</v>
      </c>
      <c r="C284" s="62">
        <v>0</v>
      </c>
      <c r="D284" s="62">
        <v>0</v>
      </c>
      <c r="E284" s="62">
        <v>0</v>
      </c>
      <c r="F284" s="62">
        <v>0</v>
      </c>
      <c r="G284" s="62">
        <v>0</v>
      </c>
      <c r="H284" s="62">
        <v>0</v>
      </c>
    </row>
    <row r="285" spans="1:8" x14ac:dyDescent="0.25">
      <c r="A285" s="60">
        <v>867</v>
      </c>
      <c r="B285" s="60" t="s">
        <v>301</v>
      </c>
      <c r="C285" s="62">
        <v>0</v>
      </c>
      <c r="D285" s="62">
        <v>0</v>
      </c>
      <c r="E285" s="62">
        <v>0</v>
      </c>
      <c r="F285" s="62">
        <v>0</v>
      </c>
      <c r="G285" s="62">
        <v>0</v>
      </c>
      <c r="H285" s="62">
        <v>0</v>
      </c>
    </row>
    <row r="286" spans="1:8" x14ac:dyDescent="0.25">
      <c r="A286" s="60">
        <v>868</v>
      </c>
      <c r="B286" s="60" t="s">
        <v>302</v>
      </c>
      <c r="C286" s="62">
        <v>0</v>
      </c>
      <c r="D286" s="62">
        <v>0</v>
      </c>
      <c r="E286" s="62">
        <v>0</v>
      </c>
      <c r="F286" s="62">
        <v>0</v>
      </c>
      <c r="G286" s="62">
        <v>0</v>
      </c>
      <c r="H286" s="62">
        <v>0</v>
      </c>
    </row>
    <row r="287" spans="1:8" x14ac:dyDescent="0.25">
      <c r="A287" s="60">
        <v>869</v>
      </c>
      <c r="B287" s="60" t="s">
        <v>303</v>
      </c>
      <c r="C287" s="62">
        <v>0</v>
      </c>
      <c r="D287" s="62">
        <v>0</v>
      </c>
      <c r="E287" s="62">
        <v>0</v>
      </c>
      <c r="F287" s="62">
        <v>0</v>
      </c>
      <c r="G287" s="62">
        <v>0</v>
      </c>
      <c r="H287" s="62">
        <v>0</v>
      </c>
    </row>
    <row r="288" spans="1:8" x14ac:dyDescent="0.25">
      <c r="A288" s="60">
        <v>876</v>
      </c>
      <c r="B288" s="60" t="s">
        <v>421</v>
      </c>
      <c r="C288" s="62">
        <v>829</v>
      </c>
      <c r="D288" s="62">
        <v>3145</v>
      </c>
      <c r="E288" s="62">
        <v>4376</v>
      </c>
      <c r="F288" s="62">
        <v>5004</v>
      </c>
      <c r="G288" s="62">
        <v>3145</v>
      </c>
      <c r="H288" s="62">
        <v>0</v>
      </c>
    </row>
    <row r="289" spans="1:8" x14ac:dyDescent="0.25">
      <c r="A289" s="60">
        <v>879</v>
      </c>
      <c r="B289" s="60" t="s">
        <v>304</v>
      </c>
      <c r="C289" s="62">
        <v>0</v>
      </c>
      <c r="D289" s="62">
        <v>0</v>
      </c>
      <c r="E289" s="62">
        <v>0</v>
      </c>
      <c r="F289" s="62">
        <v>0</v>
      </c>
      <c r="G289" s="62">
        <v>0</v>
      </c>
      <c r="H289" s="62">
        <v>0</v>
      </c>
    </row>
    <row r="290" spans="1:8" x14ac:dyDescent="0.25">
      <c r="A290" s="60">
        <v>882</v>
      </c>
      <c r="B290" s="60" t="s">
        <v>422</v>
      </c>
      <c r="C290" s="62">
        <v>401</v>
      </c>
      <c r="D290" s="62">
        <v>2373</v>
      </c>
      <c r="E290" s="62">
        <v>3420</v>
      </c>
      <c r="F290" s="62">
        <v>4156</v>
      </c>
      <c r="G290" s="62">
        <v>3590</v>
      </c>
      <c r="H290" s="62">
        <v>0</v>
      </c>
    </row>
    <row r="291" spans="1:8" x14ac:dyDescent="0.25">
      <c r="A291" s="60">
        <v>902</v>
      </c>
      <c r="B291" s="60" t="s">
        <v>428</v>
      </c>
      <c r="C291" s="62">
        <v>577</v>
      </c>
      <c r="D291" s="62">
        <v>4283</v>
      </c>
      <c r="E291" s="62">
        <v>6252</v>
      </c>
      <c r="F291" s="62">
        <v>7752</v>
      </c>
      <c r="G291" s="62">
        <v>7280</v>
      </c>
      <c r="H291" s="62">
        <v>0</v>
      </c>
    </row>
    <row r="292" spans="1:8" x14ac:dyDescent="0.25">
      <c r="A292" s="60">
        <v>903</v>
      </c>
      <c r="B292" s="60" t="s">
        <v>429</v>
      </c>
      <c r="C292" s="62">
        <v>1342</v>
      </c>
      <c r="D292" s="62">
        <v>9967</v>
      </c>
      <c r="E292" s="62">
        <v>14549</v>
      </c>
      <c r="F292" s="62">
        <v>18039</v>
      </c>
      <c r="G292" s="62">
        <v>16941</v>
      </c>
      <c r="H292" s="62">
        <v>0</v>
      </c>
    </row>
    <row r="293" spans="1:8" x14ac:dyDescent="0.25">
      <c r="A293" s="60">
        <v>911</v>
      </c>
      <c r="B293" s="60" t="s">
        <v>305</v>
      </c>
      <c r="C293" s="62">
        <v>0</v>
      </c>
      <c r="D293" s="62">
        <v>0</v>
      </c>
      <c r="E293" s="62">
        <v>0</v>
      </c>
      <c r="F293" s="62">
        <v>0</v>
      </c>
      <c r="G293" s="62">
        <v>0</v>
      </c>
      <c r="H293" s="62">
        <v>0</v>
      </c>
    </row>
    <row r="294" spans="1:8" x14ac:dyDescent="0.25">
      <c r="A294" s="60">
        <v>912</v>
      </c>
      <c r="B294" s="60" t="s">
        <v>306</v>
      </c>
      <c r="C294" s="62">
        <v>-210297</v>
      </c>
      <c r="D294" s="62">
        <v>-115977</v>
      </c>
      <c r="E294" s="62">
        <v>-61917</v>
      </c>
      <c r="F294" s="62">
        <v>-16342</v>
      </c>
      <c r="G294" s="62">
        <v>7511</v>
      </c>
      <c r="H294" s="62">
        <v>0</v>
      </c>
    </row>
    <row r="295" spans="1:8" x14ac:dyDescent="0.25">
      <c r="A295" s="60">
        <v>913</v>
      </c>
      <c r="B295" s="60" t="s">
        <v>307</v>
      </c>
      <c r="C295" s="62">
        <v>38</v>
      </c>
      <c r="D295" s="62">
        <v>39</v>
      </c>
      <c r="E295" s="62">
        <v>234</v>
      </c>
      <c r="F295" s="62">
        <v>-132</v>
      </c>
      <c r="G295" s="62">
        <v>-1499</v>
      </c>
      <c r="H295" s="62">
        <v>0</v>
      </c>
    </row>
    <row r="296" spans="1:8" x14ac:dyDescent="0.25">
      <c r="A296" s="60">
        <v>916</v>
      </c>
      <c r="B296" s="60" t="s">
        <v>308</v>
      </c>
      <c r="C296" s="62">
        <v>0</v>
      </c>
      <c r="D296" s="62">
        <v>0</v>
      </c>
      <c r="E296" s="62">
        <v>0</v>
      </c>
      <c r="F296" s="62">
        <v>0</v>
      </c>
      <c r="G296" s="62">
        <v>0</v>
      </c>
      <c r="H296" s="62">
        <v>0</v>
      </c>
    </row>
    <row r="297" spans="1:8" x14ac:dyDescent="0.25">
      <c r="A297" s="60">
        <v>920</v>
      </c>
      <c r="B297" s="60" t="s">
        <v>309</v>
      </c>
      <c r="C297" s="62">
        <v>0</v>
      </c>
      <c r="D297" s="62">
        <v>0</v>
      </c>
      <c r="E297" s="62">
        <v>0</v>
      </c>
      <c r="F297" s="62">
        <v>0</v>
      </c>
      <c r="G297" s="62">
        <v>0</v>
      </c>
      <c r="H297" s="62">
        <v>0</v>
      </c>
    </row>
    <row r="298" spans="1:8" x14ac:dyDescent="0.25">
      <c r="A298" s="60">
        <v>922</v>
      </c>
      <c r="B298" s="60" t="s">
        <v>310</v>
      </c>
      <c r="C298" s="62">
        <v>-403231</v>
      </c>
      <c r="D298" s="62">
        <v>-271889</v>
      </c>
      <c r="E298" s="62">
        <v>-194870</v>
      </c>
      <c r="F298" s="62">
        <v>-115983</v>
      </c>
      <c r="G298" s="62">
        <v>-20302</v>
      </c>
      <c r="H298" s="62">
        <v>0</v>
      </c>
    </row>
    <row r="299" spans="1:8" x14ac:dyDescent="0.25">
      <c r="A299" s="60">
        <v>937</v>
      </c>
      <c r="B299" s="60" t="s">
        <v>311</v>
      </c>
      <c r="C299" s="62">
        <v>-57311</v>
      </c>
      <c r="D299" s="62">
        <v>-31256</v>
      </c>
      <c r="E299" s="62">
        <v>-16513</v>
      </c>
      <c r="F299" s="62">
        <v>-2244</v>
      </c>
      <c r="G299" s="62">
        <v>502</v>
      </c>
      <c r="H299" s="62">
        <v>0</v>
      </c>
    </row>
    <row r="300" spans="1:8" x14ac:dyDescent="0.25">
      <c r="A300" s="60">
        <v>938</v>
      </c>
      <c r="B300" s="60" t="s">
        <v>312</v>
      </c>
      <c r="C300" s="62">
        <v>-15175</v>
      </c>
      <c r="D300" s="62">
        <v>-9292</v>
      </c>
      <c r="E300" s="62">
        <v>-5127</v>
      </c>
      <c r="F300" s="62">
        <v>-5555</v>
      </c>
      <c r="G300" s="62">
        <v>-3721</v>
      </c>
      <c r="H300" s="62">
        <v>0</v>
      </c>
    </row>
    <row r="301" spans="1:8" x14ac:dyDescent="0.25">
      <c r="A301" s="60">
        <v>942</v>
      </c>
      <c r="B301" s="60" t="s">
        <v>313</v>
      </c>
      <c r="C301" s="62">
        <v>-63349</v>
      </c>
      <c r="D301" s="62">
        <v>-37268</v>
      </c>
      <c r="E301" s="62">
        <v>-19162</v>
      </c>
      <c r="F301" s="62">
        <v>-6774</v>
      </c>
      <c r="G301" s="62">
        <v>536</v>
      </c>
      <c r="H301" s="62">
        <v>0</v>
      </c>
    </row>
    <row r="302" spans="1:8" x14ac:dyDescent="0.25">
      <c r="A302" s="60">
        <v>946</v>
      </c>
      <c r="B302" s="60" t="s">
        <v>314</v>
      </c>
      <c r="C302" s="62">
        <v>0</v>
      </c>
      <c r="D302" s="62">
        <v>0</v>
      </c>
      <c r="E302" s="62">
        <v>0</v>
      </c>
      <c r="F302" s="62">
        <v>0</v>
      </c>
      <c r="G302" s="62">
        <v>0</v>
      </c>
      <c r="H302" s="62">
        <v>0</v>
      </c>
    </row>
    <row r="303" spans="1:8" x14ac:dyDescent="0.25">
      <c r="A303" s="60">
        <v>948</v>
      </c>
      <c r="B303" s="60" t="s">
        <v>315</v>
      </c>
      <c r="C303" s="62">
        <v>-37998</v>
      </c>
      <c r="D303" s="62">
        <v>-24972</v>
      </c>
      <c r="E303" s="62">
        <v>-16308</v>
      </c>
      <c r="F303" s="62">
        <v>-6435</v>
      </c>
      <c r="G303" s="62">
        <v>83</v>
      </c>
      <c r="H303" s="62">
        <v>0</v>
      </c>
    </row>
    <row r="304" spans="1:8" x14ac:dyDescent="0.25">
      <c r="A304" s="60">
        <v>957</v>
      </c>
      <c r="B304" s="60" t="s">
        <v>316</v>
      </c>
      <c r="C304" s="62">
        <v>-9303</v>
      </c>
      <c r="D304" s="62">
        <v>-6423</v>
      </c>
      <c r="E304" s="62">
        <v>-5323</v>
      </c>
      <c r="F304" s="62">
        <v>-3545</v>
      </c>
      <c r="G304" s="62">
        <v>-766</v>
      </c>
      <c r="H304" s="62">
        <v>0</v>
      </c>
    </row>
    <row r="305" spans="1:8" x14ac:dyDescent="0.25">
      <c r="A305" s="60">
        <v>960</v>
      </c>
      <c r="B305" s="60" t="s">
        <v>317</v>
      </c>
      <c r="C305" s="62">
        <v>-106910</v>
      </c>
      <c r="D305" s="62">
        <v>-60305</v>
      </c>
      <c r="E305" s="62">
        <v>-27896</v>
      </c>
      <c r="F305" s="62">
        <v>-10845</v>
      </c>
      <c r="G305" s="62">
        <v>-1115</v>
      </c>
      <c r="H305" s="62">
        <v>0</v>
      </c>
    </row>
    <row r="306" spans="1:8" x14ac:dyDescent="0.25">
      <c r="A306" s="60">
        <v>961</v>
      </c>
      <c r="B306" s="60" t="s">
        <v>318</v>
      </c>
      <c r="C306" s="62">
        <v>-113940</v>
      </c>
      <c r="D306" s="62">
        <v>-61824</v>
      </c>
      <c r="E306" s="62">
        <v>-44396</v>
      </c>
      <c r="F306" s="62">
        <v>-25622</v>
      </c>
      <c r="G306" s="62">
        <v>-5846</v>
      </c>
      <c r="H306" s="62">
        <v>0</v>
      </c>
    </row>
    <row r="307" spans="1:8" x14ac:dyDescent="0.25">
      <c r="A307" s="60">
        <v>962</v>
      </c>
      <c r="B307" s="60" t="s">
        <v>319</v>
      </c>
      <c r="C307" s="62">
        <v>0</v>
      </c>
      <c r="D307" s="62">
        <v>0</v>
      </c>
      <c r="E307" s="62">
        <v>0</v>
      </c>
      <c r="F307" s="62">
        <v>0</v>
      </c>
      <c r="G307" s="62">
        <v>0</v>
      </c>
      <c r="H307" s="62">
        <v>0</v>
      </c>
    </row>
    <row r="308" spans="1:8" x14ac:dyDescent="0.25">
      <c r="A308" s="60">
        <v>963</v>
      </c>
      <c r="B308" s="60" t="s">
        <v>320</v>
      </c>
      <c r="C308" s="62">
        <v>0</v>
      </c>
      <c r="D308" s="62">
        <v>0</v>
      </c>
      <c r="E308" s="62">
        <v>0</v>
      </c>
      <c r="F308" s="62">
        <v>0</v>
      </c>
      <c r="G308" s="62">
        <v>0</v>
      </c>
      <c r="H308" s="62">
        <v>0</v>
      </c>
    </row>
    <row r="309" spans="1:8" x14ac:dyDescent="0.25">
      <c r="A309" s="60">
        <v>964</v>
      </c>
      <c r="B309" s="60" t="s">
        <v>321</v>
      </c>
      <c r="C309" s="62">
        <v>0</v>
      </c>
      <c r="D309" s="62">
        <v>0</v>
      </c>
      <c r="E309" s="62">
        <v>0</v>
      </c>
      <c r="F309" s="62">
        <v>0</v>
      </c>
      <c r="G309" s="62">
        <v>0</v>
      </c>
      <c r="H309" s="62">
        <v>0</v>
      </c>
    </row>
    <row r="310" spans="1:8" x14ac:dyDescent="0.25">
      <c r="A310" s="60">
        <v>968</v>
      </c>
      <c r="B310" s="60" t="s">
        <v>322</v>
      </c>
      <c r="C310" s="62">
        <v>0</v>
      </c>
      <c r="D310" s="62">
        <v>0</v>
      </c>
      <c r="E310" s="62">
        <v>0</v>
      </c>
      <c r="F310" s="62">
        <v>0</v>
      </c>
      <c r="G310" s="62">
        <v>0</v>
      </c>
      <c r="H310" s="62">
        <v>0</v>
      </c>
    </row>
    <row r="311" spans="1:8" x14ac:dyDescent="0.25">
      <c r="A311" s="60">
        <v>972</v>
      </c>
      <c r="B311" s="60" t="s">
        <v>323</v>
      </c>
      <c r="C311" s="62">
        <v>0</v>
      </c>
      <c r="D311" s="62">
        <v>0</v>
      </c>
      <c r="E311" s="62">
        <v>0</v>
      </c>
      <c r="F311" s="62">
        <v>0</v>
      </c>
      <c r="G311" s="62">
        <v>0</v>
      </c>
      <c r="H311" s="62">
        <v>0</v>
      </c>
    </row>
    <row r="312" spans="1:8" x14ac:dyDescent="0.25">
      <c r="A312" s="60">
        <v>977</v>
      </c>
      <c r="B312" s="60" t="s">
        <v>423</v>
      </c>
      <c r="C312" s="62">
        <v>1104</v>
      </c>
      <c r="D312" s="62">
        <v>6210</v>
      </c>
      <c r="E312" s="62">
        <v>8923</v>
      </c>
      <c r="F312" s="62">
        <v>10782</v>
      </c>
      <c r="G312" s="62">
        <v>9102</v>
      </c>
      <c r="H312" s="62">
        <v>0</v>
      </c>
    </row>
    <row r="313" spans="1:8" x14ac:dyDescent="0.25">
      <c r="A313" s="60">
        <v>980</v>
      </c>
      <c r="B313" s="60" t="s">
        <v>324</v>
      </c>
      <c r="C313" s="62">
        <v>0</v>
      </c>
      <c r="D313" s="62">
        <v>0</v>
      </c>
      <c r="E313" s="62">
        <v>0</v>
      </c>
      <c r="F313" s="62">
        <v>0</v>
      </c>
      <c r="G313" s="62">
        <v>0</v>
      </c>
      <c r="H313" s="62">
        <v>0</v>
      </c>
    </row>
    <row r="314" spans="1:8" x14ac:dyDescent="0.25">
      <c r="A314" s="60">
        <v>986</v>
      </c>
      <c r="B314" s="60" t="s">
        <v>325</v>
      </c>
      <c r="C314" s="62">
        <v>0</v>
      </c>
      <c r="D314" s="62">
        <v>0</v>
      </c>
      <c r="E314" s="62">
        <v>0</v>
      </c>
      <c r="F314" s="62">
        <v>0</v>
      </c>
      <c r="G314" s="62">
        <v>0</v>
      </c>
      <c r="H314" s="62">
        <v>0</v>
      </c>
    </row>
    <row r="315" spans="1:8" x14ac:dyDescent="0.25">
      <c r="A315" s="60">
        <v>989</v>
      </c>
      <c r="B315" s="60" t="s">
        <v>326</v>
      </c>
      <c r="C315" s="62">
        <v>0</v>
      </c>
      <c r="D315" s="62">
        <v>0</v>
      </c>
      <c r="E315" s="62">
        <v>0</v>
      </c>
      <c r="F315" s="62">
        <v>0</v>
      </c>
      <c r="G315" s="62">
        <v>0</v>
      </c>
      <c r="H315" s="62">
        <v>0</v>
      </c>
    </row>
    <row r="316" spans="1:8" x14ac:dyDescent="0.25">
      <c r="A316" s="60">
        <v>992</v>
      </c>
      <c r="B316" s="60" t="s">
        <v>327</v>
      </c>
      <c r="C316" s="62">
        <v>0</v>
      </c>
      <c r="D316" s="62">
        <v>0</v>
      </c>
      <c r="E316" s="62">
        <v>0</v>
      </c>
      <c r="F316" s="62">
        <v>0</v>
      </c>
      <c r="G316" s="62">
        <v>0</v>
      </c>
      <c r="H316" s="62">
        <v>0</v>
      </c>
    </row>
    <row r="317" spans="1:8" x14ac:dyDescent="0.25">
      <c r="A317" s="60">
        <v>993</v>
      </c>
      <c r="B317" s="60" t="s">
        <v>328</v>
      </c>
      <c r="C317" s="62">
        <v>0</v>
      </c>
      <c r="D317" s="62">
        <v>0</v>
      </c>
      <c r="E317" s="62">
        <v>0</v>
      </c>
      <c r="F317" s="62">
        <v>0</v>
      </c>
      <c r="G317" s="62">
        <v>0</v>
      </c>
      <c r="H317" s="62">
        <v>0</v>
      </c>
    </row>
    <row r="318" spans="1:8" x14ac:dyDescent="0.25">
      <c r="A318" s="60">
        <v>995</v>
      </c>
      <c r="B318" s="60" t="s">
        <v>329</v>
      </c>
      <c r="C318" s="62">
        <v>0</v>
      </c>
      <c r="D318" s="62">
        <v>0</v>
      </c>
      <c r="E318" s="62">
        <v>0</v>
      </c>
      <c r="F318" s="62">
        <v>0</v>
      </c>
      <c r="G318" s="62">
        <v>0</v>
      </c>
      <c r="H318" s="62">
        <v>0</v>
      </c>
    </row>
    <row r="319" spans="1:8" ht="14" x14ac:dyDescent="0.25">
      <c r="A319" s="60">
        <v>999</v>
      </c>
      <c r="B319" s="60" t="s">
        <v>330</v>
      </c>
      <c r="C319" s="67">
        <v>-1446974</v>
      </c>
      <c r="D319" s="67">
        <v>-672820</v>
      </c>
      <c r="E319" s="67">
        <v>-273537</v>
      </c>
      <c r="F319" s="67">
        <v>-66911</v>
      </c>
      <c r="G319" s="67">
        <v>60147</v>
      </c>
      <c r="H319" s="67">
        <v>0</v>
      </c>
    </row>
    <row r="321" spans="2:8" ht="14.5" x14ac:dyDescent="0.45">
      <c r="B321" s="2" t="s">
        <v>384</v>
      </c>
      <c r="C321" s="31">
        <f t="shared" ref="C321:H321" si="0">SUM(C4:C319)</f>
        <v>-139901895</v>
      </c>
      <c r="D321" s="31">
        <f t="shared" si="0"/>
        <v>-79648208</v>
      </c>
      <c r="E321" s="31">
        <f t="shared" si="0"/>
        <v>-47639835</v>
      </c>
      <c r="F321" s="31">
        <f t="shared" si="0"/>
        <v>-23265408</v>
      </c>
      <c r="G321" s="31">
        <f t="shared" si="0"/>
        <v>-1062427</v>
      </c>
      <c r="H321" s="31">
        <f t="shared" si="0"/>
        <v>0</v>
      </c>
    </row>
  </sheetData>
  <mergeCells count="1">
    <mergeCell ref="C2:G2"/>
  </mergeCells>
  <pageMargins left="0.7" right="0.7" top="0.75" bottom="0.75" header="0.3" footer="0.3"/>
  <pageSetup scale="75" orientation="landscape" r:id="rId1"/>
  <headerFooter>
    <oddFooter>&amp;L&amp;Z&amp;F&amp;R&amp;D</oddFooter>
  </headerFooter>
  <ignoredErrors>
    <ignoredError sqref="C321:G321" formulaRange="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34E4F-F00C-499A-B1FF-D7C70EC73A3C}">
  <sheetPr codeName="Sheet11">
    <tabColor theme="6" tint="-0.249977111117893"/>
  </sheetPr>
  <dimension ref="A1:N324"/>
  <sheetViews>
    <sheetView showGridLines="0" zoomScaleNormal="100" workbookViewId="0">
      <pane xSplit="2" ySplit="6" topLeftCell="C328" activePane="bottomRight" state="frozen"/>
      <selection sqref="A1:V314"/>
      <selection pane="topRight" sqref="A1:V314"/>
      <selection pane="bottomLeft" sqref="A1:V314"/>
      <selection pane="bottomRight" activeCell="A185" sqref="A185:XFD185"/>
    </sheetView>
  </sheetViews>
  <sheetFormatPr defaultColWidth="9.1796875" defaultRowHeight="12.5" x14ac:dyDescent="0.25"/>
  <cols>
    <col min="1" max="1" width="10.453125" style="14" bestFit="1" customWidth="1"/>
    <col min="2" max="2" width="38" style="2" customWidth="1"/>
    <col min="3" max="4" width="12.26953125" style="2" bestFit="1" customWidth="1"/>
    <col min="5" max="6" width="15" style="2" bestFit="1" customWidth="1"/>
    <col min="7" max="8" width="13.453125" style="2" bestFit="1" customWidth="1"/>
    <col min="9" max="9" width="12" style="2" customWidth="1"/>
    <col min="10" max="10" width="12.54296875" style="2" customWidth="1"/>
    <col min="11" max="13" width="15" style="2" bestFit="1" customWidth="1"/>
    <col min="14" max="14" width="12.26953125" style="2" bestFit="1" customWidth="1"/>
    <col min="15" max="16384" width="9.1796875" style="2"/>
  </cols>
  <sheetData>
    <row r="1" spans="1:14" ht="15.5" x14ac:dyDescent="0.35">
      <c r="A1" s="51" t="s">
        <v>409</v>
      </c>
      <c r="C1" s="3" t="s">
        <v>1</v>
      </c>
      <c r="D1" s="3" t="s">
        <v>2</v>
      </c>
      <c r="E1" s="3" t="s">
        <v>3</v>
      </c>
      <c r="F1" s="3" t="s">
        <v>4</v>
      </c>
      <c r="G1" s="3" t="s">
        <v>5</v>
      </c>
      <c r="H1" s="3" t="s">
        <v>6</v>
      </c>
      <c r="I1" s="3" t="s">
        <v>7</v>
      </c>
      <c r="J1" s="3" t="s">
        <v>8</v>
      </c>
      <c r="K1" s="3" t="s">
        <v>9</v>
      </c>
      <c r="L1" s="3" t="s">
        <v>10</v>
      </c>
      <c r="M1" s="3" t="s">
        <v>11</v>
      </c>
      <c r="N1" s="3" t="s">
        <v>12</v>
      </c>
    </row>
    <row r="2" spans="1:14" ht="15.5" x14ac:dyDescent="0.35">
      <c r="A2" s="51"/>
      <c r="C2" s="56"/>
      <c r="D2" s="56"/>
      <c r="H2" s="56"/>
      <c r="I2" s="56"/>
      <c r="J2" s="56"/>
      <c r="K2" s="56"/>
      <c r="L2" s="3"/>
    </row>
    <row r="3" spans="1:14" ht="15.5" x14ac:dyDescent="0.35">
      <c r="A3" s="51"/>
      <c r="C3" s="184"/>
      <c r="D3" s="184"/>
      <c r="F3" s="56"/>
      <c r="I3" s="56"/>
      <c r="J3" s="56"/>
      <c r="K3" s="56"/>
      <c r="L3" s="3"/>
    </row>
    <row r="4" spans="1:14" ht="15.5" x14ac:dyDescent="0.35">
      <c r="A4" s="51"/>
      <c r="C4" s="184" t="s">
        <v>410</v>
      </c>
      <c r="D4" s="184"/>
      <c r="E4" s="184"/>
      <c r="F4" s="184"/>
      <c r="G4" s="184" t="s">
        <v>411</v>
      </c>
      <c r="H4" s="184"/>
      <c r="I4" s="184"/>
      <c r="J4" s="184"/>
      <c r="K4" s="184" t="s">
        <v>412</v>
      </c>
      <c r="L4" s="184"/>
      <c r="M4" s="184"/>
      <c r="N4" s="184"/>
    </row>
    <row r="5" spans="1:14" ht="14.5" x14ac:dyDescent="0.35">
      <c r="B5" s="52"/>
      <c r="C5" s="184" t="s">
        <v>413</v>
      </c>
      <c r="D5" s="184"/>
      <c r="E5" s="56" t="s">
        <v>414</v>
      </c>
      <c r="F5" s="56" t="s">
        <v>415</v>
      </c>
      <c r="G5" s="184" t="s">
        <v>413</v>
      </c>
      <c r="H5" s="184"/>
      <c r="I5" s="56" t="s">
        <v>414</v>
      </c>
      <c r="J5" s="56" t="s">
        <v>415</v>
      </c>
      <c r="K5" s="184" t="s">
        <v>413</v>
      </c>
      <c r="L5" s="184"/>
      <c r="M5" s="56" t="s">
        <v>414</v>
      </c>
      <c r="N5" s="56" t="s">
        <v>415</v>
      </c>
    </row>
    <row r="6" spans="1:14" ht="14.5" x14ac:dyDescent="0.35">
      <c r="A6" s="34" t="s">
        <v>18</v>
      </c>
      <c r="B6" s="22" t="s">
        <v>13</v>
      </c>
      <c r="C6" s="57">
        <v>44742</v>
      </c>
      <c r="D6" s="57">
        <v>45107</v>
      </c>
      <c r="E6" s="58" t="s">
        <v>416</v>
      </c>
      <c r="F6" s="58" t="s">
        <v>416</v>
      </c>
      <c r="G6" s="57">
        <v>44742</v>
      </c>
      <c r="H6" s="57">
        <v>45107</v>
      </c>
      <c r="I6" s="58" t="s">
        <v>416</v>
      </c>
      <c r="J6" s="58" t="s">
        <v>416</v>
      </c>
      <c r="K6" s="57">
        <v>44742</v>
      </c>
      <c r="L6" s="57">
        <v>45107</v>
      </c>
      <c r="M6" s="58" t="s">
        <v>416</v>
      </c>
      <c r="N6" s="58" t="s">
        <v>416</v>
      </c>
    </row>
    <row r="7" spans="1:14" ht="14.5" x14ac:dyDescent="0.25">
      <c r="A7" s="60">
        <v>5</v>
      </c>
      <c r="B7" s="60" t="s">
        <v>25</v>
      </c>
      <c r="C7" s="64">
        <v>0</v>
      </c>
      <c r="D7" s="64">
        <v>0</v>
      </c>
      <c r="E7" s="65">
        <v>0</v>
      </c>
      <c r="F7" s="66">
        <v>0</v>
      </c>
      <c r="G7" s="66">
        <v>0</v>
      </c>
      <c r="H7" s="66">
        <v>0</v>
      </c>
      <c r="I7" s="65">
        <v>0</v>
      </c>
      <c r="J7" s="66">
        <v>0</v>
      </c>
      <c r="K7" s="66">
        <v>0</v>
      </c>
      <c r="L7" s="66">
        <v>0</v>
      </c>
      <c r="M7" s="65">
        <v>0</v>
      </c>
      <c r="N7" s="66">
        <v>0</v>
      </c>
    </row>
    <row r="8" spans="1:14" x14ac:dyDescent="0.25">
      <c r="A8" s="60">
        <v>6</v>
      </c>
      <c r="B8" s="60" t="s">
        <v>26</v>
      </c>
      <c r="C8" s="61">
        <v>0</v>
      </c>
      <c r="D8" s="61">
        <v>0</v>
      </c>
      <c r="E8" s="62">
        <v>0</v>
      </c>
      <c r="F8" s="62">
        <v>0</v>
      </c>
      <c r="G8" s="62">
        <v>0</v>
      </c>
      <c r="H8" s="62">
        <v>0</v>
      </c>
      <c r="I8" s="62">
        <v>0</v>
      </c>
      <c r="J8" s="62">
        <v>0</v>
      </c>
      <c r="K8" s="62">
        <v>0</v>
      </c>
      <c r="L8" s="62">
        <v>0</v>
      </c>
      <c r="M8" s="62">
        <v>0</v>
      </c>
      <c r="N8" s="62">
        <v>0</v>
      </c>
    </row>
    <row r="9" spans="1:14" x14ac:dyDescent="0.25">
      <c r="A9" s="60">
        <v>7</v>
      </c>
      <c r="B9" s="60" t="s">
        <v>27</v>
      </c>
      <c r="C9" s="61">
        <v>0</v>
      </c>
      <c r="D9" s="61">
        <v>0</v>
      </c>
      <c r="E9" s="62">
        <v>0</v>
      </c>
      <c r="F9" s="62">
        <v>0</v>
      </c>
      <c r="G9" s="62">
        <v>0</v>
      </c>
      <c r="H9" s="62">
        <v>0</v>
      </c>
      <c r="I9" s="62">
        <v>0</v>
      </c>
      <c r="J9" s="62">
        <v>0</v>
      </c>
      <c r="K9" s="62">
        <v>0</v>
      </c>
      <c r="L9" s="62">
        <v>0</v>
      </c>
      <c r="M9" s="62">
        <v>0</v>
      </c>
      <c r="N9" s="62">
        <v>0</v>
      </c>
    </row>
    <row r="10" spans="1:14" x14ac:dyDescent="0.25">
      <c r="A10" s="60">
        <v>47</v>
      </c>
      <c r="B10" s="60" t="s">
        <v>28</v>
      </c>
      <c r="C10" s="61">
        <v>0</v>
      </c>
      <c r="D10" s="61">
        <v>0</v>
      </c>
      <c r="E10" s="62">
        <v>0</v>
      </c>
      <c r="F10" s="62">
        <v>0</v>
      </c>
      <c r="G10" s="62">
        <v>0</v>
      </c>
      <c r="H10" s="62">
        <v>0</v>
      </c>
      <c r="I10" s="62">
        <v>0</v>
      </c>
      <c r="J10" s="62">
        <v>0</v>
      </c>
      <c r="K10" s="62">
        <v>0</v>
      </c>
      <c r="L10" s="62">
        <v>0</v>
      </c>
      <c r="M10" s="62">
        <v>0</v>
      </c>
      <c r="N10" s="62">
        <v>0</v>
      </c>
    </row>
    <row r="11" spans="1:14" x14ac:dyDescent="0.25">
      <c r="A11" s="60">
        <v>48</v>
      </c>
      <c r="B11" s="60" t="s">
        <v>29</v>
      </c>
      <c r="C11" s="61">
        <v>0</v>
      </c>
      <c r="D11" s="61">
        <v>0</v>
      </c>
      <c r="E11" s="62">
        <v>0</v>
      </c>
      <c r="F11" s="62">
        <v>0</v>
      </c>
      <c r="G11" s="62">
        <v>0</v>
      </c>
      <c r="H11" s="62">
        <v>0</v>
      </c>
      <c r="I11" s="62">
        <v>0</v>
      </c>
      <c r="J11" s="62">
        <v>0</v>
      </c>
      <c r="K11" s="62">
        <v>0</v>
      </c>
      <c r="L11" s="62">
        <v>0</v>
      </c>
      <c r="M11" s="62">
        <v>0</v>
      </c>
      <c r="N11" s="62">
        <v>0</v>
      </c>
    </row>
    <row r="12" spans="1:14" x14ac:dyDescent="0.25">
      <c r="A12" s="60">
        <v>90</v>
      </c>
      <c r="B12" s="60" t="s">
        <v>30</v>
      </c>
      <c r="C12" s="61">
        <v>2828</v>
      </c>
      <c r="D12" s="61">
        <v>2676</v>
      </c>
      <c r="E12" s="62">
        <v>0</v>
      </c>
      <c r="F12" s="62">
        <v>152</v>
      </c>
      <c r="G12" s="62">
        <v>28583</v>
      </c>
      <c r="H12" s="62">
        <v>27043</v>
      </c>
      <c r="I12" s="62">
        <v>1540</v>
      </c>
      <c r="J12" s="62">
        <v>0</v>
      </c>
      <c r="K12" s="62">
        <v>18633</v>
      </c>
      <c r="L12" s="62">
        <v>17627</v>
      </c>
      <c r="M12" s="62">
        <v>1006</v>
      </c>
      <c r="N12" s="62">
        <v>0</v>
      </c>
    </row>
    <row r="13" spans="1:14" ht="25" x14ac:dyDescent="0.25">
      <c r="A13" s="60">
        <v>91</v>
      </c>
      <c r="B13" s="60" t="s">
        <v>31</v>
      </c>
      <c r="C13" s="61">
        <v>2060</v>
      </c>
      <c r="D13" s="61">
        <v>2055</v>
      </c>
      <c r="E13" s="62">
        <v>0</v>
      </c>
      <c r="F13" s="62">
        <v>5</v>
      </c>
      <c r="G13" s="62">
        <v>20821</v>
      </c>
      <c r="H13" s="62">
        <v>20772</v>
      </c>
      <c r="I13" s="62">
        <v>49</v>
      </c>
      <c r="J13" s="62">
        <v>0</v>
      </c>
      <c r="K13" s="62">
        <v>13572</v>
      </c>
      <c r="L13" s="62">
        <v>13540</v>
      </c>
      <c r="M13" s="62">
        <v>32</v>
      </c>
      <c r="N13" s="62">
        <v>0</v>
      </c>
    </row>
    <row r="14" spans="1:14" x14ac:dyDescent="0.25">
      <c r="A14" s="60">
        <v>100</v>
      </c>
      <c r="B14" s="60" t="s">
        <v>32</v>
      </c>
      <c r="C14" s="61">
        <v>60588</v>
      </c>
      <c r="D14" s="61">
        <v>59937</v>
      </c>
      <c r="E14" s="62">
        <v>0</v>
      </c>
      <c r="F14" s="62">
        <v>651</v>
      </c>
      <c r="G14" s="62">
        <v>612281</v>
      </c>
      <c r="H14" s="62">
        <v>605705</v>
      </c>
      <c r="I14" s="62">
        <v>6576</v>
      </c>
      <c r="J14" s="62">
        <v>0</v>
      </c>
      <c r="K14" s="62">
        <v>399099</v>
      </c>
      <c r="L14" s="62">
        <v>394814</v>
      </c>
      <c r="M14" s="62">
        <v>4285</v>
      </c>
      <c r="N14" s="62">
        <v>0</v>
      </c>
    </row>
    <row r="15" spans="1:14" x14ac:dyDescent="0.25">
      <c r="A15" s="60">
        <v>101</v>
      </c>
      <c r="B15" s="60" t="s">
        <v>33</v>
      </c>
      <c r="C15" s="61">
        <v>132714</v>
      </c>
      <c r="D15" s="61">
        <v>134500</v>
      </c>
      <c r="E15" s="62">
        <v>1786</v>
      </c>
      <c r="F15" s="62">
        <v>0</v>
      </c>
      <c r="G15" s="62">
        <v>1341155</v>
      </c>
      <c r="H15" s="62">
        <v>1359203</v>
      </c>
      <c r="I15" s="62">
        <v>0</v>
      </c>
      <c r="J15" s="62">
        <v>18048</v>
      </c>
      <c r="K15" s="62">
        <v>874200</v>
      </c>
      <c r="L15" s="62">
        <v>885963</v>
      </c>
      <c r="M15" s="62">
        <v>0</v>
      </c>
      <c r="N15" s="62">
        <v>11763</v>
      </c>
    </row>
    <row r="16" spans="1:14" x14ac:dyDescent="0.25">
      <c r="A16" s="60">
        <v>102</v>
      </c>
      <c r="B16" s="60" t="s">
        <v>34</v>
      </c>
      <c r="C16" s="61">
        <v>0</v>
      </c>
      <c r="D16" s="61">
        <v>0</v>
      </c>
      <c r="E16" s="62">
        <v>0</v>
      </c>
      <c r="F16" s="62">
        <v>0</v>
      </c>
      <c r="G16" s="62">
        <v>0</v>
      </c>
      <c r="H16" s="62">
        <v>0</v>
      </c>
      <c r="I16" s="62">
        <v>0</v>
      </c>
      <c r="J16" s="62">
        <v>0</v>
      </c>
      <c r="K16" s="62">
        <v>0</v>
      </c>
      <c r="L16" s="62">
        <v>0</v>
      </c>
      <c r="M16" s="62">
        <v>0</v>
      </c>
      <c r="N16" s="62">
        <v>0</v>
      </c>
    </row>
    <row r="17" spans="1:14" x14ac:dyDescent="0.25">
      <c r="A17" s="60">
        <v>103</v>
      </c>
      <c r="B17" s="60" t="s">
        <v>35</v>
      </c>
      <c r="C17" s="61">
        <v>211545</v>
      </c>
      <c r="D17" s="61">
        <v>210297</v>
      </c>
      <c r="E17" s="62">
        <v>0</v>
      </c>
      <c r="F17" s="62">
        <v>1248</v>
      </c>
      <c r="G17" s="62">
        <v>2137792</v>
      </c>
      <c r="H17" s="62">
        <v>2125185</v>
      </c>
      <c r="I17" s="62">
        <v>12607</v>
      </c>
      <c r="J17" s="62">
        <v>0</v>
      </c>
      <c r="K17" s="62">
        <v>1393471</v>
      </c>
      <c r="L17" s="62">
        <v>1385250</v>
      </c>
      <c r="M17" s="62">
        <v>8221</v>
      </c>
      <c r="N17" s="62">
        <v>0</v>
      </c>
    </row>
    <row r="18" spans="1:14" x14ac:dyDescent="0.25">
      <c r="A18" s="60">
        <v>107</v>
      </c>
      <c r="B18" s="60" t="s">
        <v>36</v>
      </c>
      <c r="C18" s="61">
        <v>46713</v>
      </c>
      <c r="D18" s="61">
        <v>32693</v>
      </c>
      <c r="E18" s="62">
        <v>0</v>
      </c>
      <c r="F18" s="62">
        <v>14020</v>
      </c>
      <c r="G18" s="62">
        <v>472063</v>
      </c>
      <c r="H18" s="62">
        <v>330385</v>
      </c>
      <c r="I18" s="62">
        <v>141678</v>
      </c>
      <c r="J18" s="62">
        <v>0</v>
      </c>
      <c r="K18" s="62">
        <v>307705</v>
      </c>
      <c r="L18" s="62">
        <v>215353</v>
      </c>
      <c r="M18" s="62">
        <v>92352</v>
      </c>
      <c r="N18" s="62">
        <v>0</v>
      </c>
    </row>
    <row r="19" spans="1:14" x14ac:dyDescent="0.25">
      <c r="A19" s="60">
        <v>109</v>
      </c>
      <c r="B19" s="60" t="s">
        <v>37</v>
      </c>
      <c r="C19" s="61">
        <v>15143</v>
      </c>
      <c r="D19" s="61">
        <v>17064</v>
      </c>
      <c r="E19" s="62">
        <v>1921</v>
      </c>
      <c r="F19" s="62">
        <v>0</v>
      </c>
      <c r="G19" s="62">
        <v>153027</v>
      </c>
      <c r="H19" s="62">
        <v>172439</v>
      </c>
      <c r="I19" s="62">
        <v>0</v>
      </c>
      <c r="J19" s="62">
        <v>19412</v>
      </c>
      <c r="K19" s="62">
        <v>99746</v>
      </c>
      <c r="L19" s="62">
        <v>112400</v>
      </c>
      <c r="M19" s="62">
        <v>0</v>
      </c>
      <c r="N19" s="62">
        <v>12654</v>
      </c>
    </row>
    <row r="20" spans="1:14" x14ac:dyDescent="0.25">
      <c r="A20" s="60">
        <v>110</v>
      </c>
      <c r="B20" s="60" t="s">
        <v>38</v>
      </c>
      <c r="C20" s="61">
        <v>19174</v>
      </c>
      <c r="D20" s="61">
        <v>19491</v>
      </c>
      <c r="E20" s="62">
        <v>317</v>
      </c>
      <c r="F20" s="62">
        <v>0</v>
      </c>
      <c r="G20" s="62">
        <v>193764</v>
      </c>
      <c r="H20" s="62">
        <v>196966</v>
      </c>
      <c r="I20" s="62">
        <v>0</v>
      </c>
      <c r="J20" s="62">
        <v>3202</v>
      </c>
      <c r="K20" s="62">
        <v>126303</v>
      </c>
      <c r="L20" s="62">
        <v>128387</v>
      </c>
      <c r="M20" s="62">
        <v>0</v>
      </c>
      <c r="N20" s="62">
        <v>2084</v>
      </c>
    </row>
    <row r="21" spans="1:14" x14ac:dyDescent="0.25">
      <c r="A21" s="60">
        <v>111</v>
      </c>
      <c r="B21" s="60" t="s">
        <v>39</v>
      </c>
      <c r="C21" s="61">
        <v>178864</v>
      </c>
      <c r="D21" s="61">
        <v>185534</v>
      </c>
      <c r="E21" s="62">
        <v>6670</v>
      </c>
      <c r="F21" s="62">
        <v>0</v>
      </c>
      <c r="G21" s="62">
        <v>1807532</v>
      </c>
      <c r="H21" s="62">
        <v>1874935</v>
      </c>
      <c r="I21" s="62">
        <v>0</v>
      </c>
      <c r="J21" s="62">
        <v>67403</v>
      </c>
      <c r="K21" s="62">
        <v>1178192</v>
      </c>
      <c r="L21" s="62">
        <v>1222131</v>
      </c>
      <c r="M21" s="62">
        <v>0</v>
      </c>
      <c r="N21" s="62">
        <v>43939</v>
      </c>
    </row>
    <row r="22" spans="1:14" x14ac:dyDescent="0.25">
      <c r="A22" s="60">
        <v>112</v>
      </c>
      <c r="B22" s="60" t="s">
        <v>40</v>
      </c>
      <c r="C22" s="61">
        <v>1733</v>
      </c>
      <c r="D22" s="61">
        <v>1729</v>
      </c>
      <c r="E22" s="62">
        <v>0</v>
      </c>
      <c r="F22" s="62">
        <v>4</v>
      </c>
      <c r="G22" s="62">
        <v>17511</v>
      </c>
      <c r="H22" s="62">
        <v>17470</v>
      </c>
      <c r="I22" s="62">
        <v>41</v>
      </c>
      <c r="J22" s="62">
        <v>0</v>
      </c>
      <c r="K22" s="62">
        <v>11411</v>
      </c>
      <c r="L22" s="62">
        <v>11387</v>
      </c>
      <c r="M22" s="62">
        <v>24</v>
      </c>
      <c r="N22" s="62">
        <v>0</v>
      </c>
    </row>
    <row r="23" spans="1:14" x14ac:dyDescent="0.25">
      <c r="A23" s="60">
        <v>113</v>
      </c>
      <c r="B23" s="60" t="s">
        <v>41</v>
      </c>
      <c r="C23" s="61">
        <v>124186</v>
      </c>
      <c r="D23" s="61">
        <v>128749</v>
      </c>
      <c r="E23" s="62">
        <v>4563</v>
      </c>
      <c r="F23" s="62">
        <v>0</v>
      </c>
      <c r="G23" s="62">
        <v>1254981</v>
      </c>
      <c r="H23" s="62">
        <v>1301086</v>
      </c>
      <c r="I23" s="62">
        <v>0</v>
      </c>
      <c r="J23" s="62">
        <v>46105</v>
      </c>
      <c r="K23" s="62">
        <v>818030</v>
      </c>
      <c r="L23" s="62">
        <v>848081</v>
      </c>
      <c r="M23" s="62">
        <v>0</v>
      </c>
      <c r="N23" s="62">
        <v>30051</v>
      </c>
    </row>
    <row r="24" spans="1:14" x14ac:dyDescent="0.25">
      <c r="A24" s="60">
        <v>114</v>
      </c>
      <c r="B24" s="60" t="s">
        <v>42</v>
      </c>
      <c r="C24" s="61">
        <v>556165</v>
      </c>
      <c r="D24" s="61">
        <v>565561</v>
      </c>
      <c r="E24" s="62">
        <v>9396</v>
      </c>
      <c r="F24" s="62">
        <v>0</v>
      </c>
      <c r="G24" s="62">
        <v>5620393</v>
      </c>
      <c r="H24" s="62">
        <v>5715346</v>
      </c>
      <c r="I24" s="62">
        <v>0</v>
      </c>
      <c r="J24" s="62">
        <v>94953</v>
      </c>
      <c r="K24" s="62">
        <v>3663514</v>
      </c>
      <c r="L24" s="62">
        <v>3725408</v>
      </c>
      <c r="M24" s="62">
        <v>0</v>
      </c>
      <c r="N24" s="62">
        <v>61894</v>
      </c>
    </row>
    <row r="25" spans="1:14" x14ac:dyDescent="0.25">
      <c r="A25" s="60">
        <v>115</v>
      </c>
      <c r="B25" s="60" t="s">
        <v>43</v>
      </c>
      <c r="C25" s="61">
        <v>382988</v>
      </c>
      <c r="D25" s="61">
        <v>374495</v>
      </c>
      <c r="E25" s="62">
        <v>0</v>
      </c>
      <c r="F25" s="62">
        <v>8493</v>
      </c>
      <c r="G25" s="62">
        <v>3870333</v>
      </c>
      <c r="H25" s="62">
        <v>3784500</v>
      </c>
      <c r="I25" s="62">
        <v>85833</v>
      </c>
      <c r="J25" s="62">
        <v>0</v>
      </c>
      <c r="K25" s="62">
        <v>2522781</v>
      </c>
      <c r="L25" s="62">
        <v>2466834</v>
      </c>
      <c r="M25" s="62">
        <v>55947</v>
      </c>
      <c r="N25" s="62">
        <v>0</v>
      </c>
    </row>
    <row r="26" spans="1:14" x14ac:dyDescent="0.25">
      <c r="A26" s="60">
        <v>116</v>
      </c>
      <c r="B26" s="60" t="s">
        <v>44</v>
      </c>
      <c r="C26" s="61">
        <v>91083</v>
      </c>
      <c r="D26" s="61">
        <v>93873</v>
      </c>
      <c r="E26" s="62">
        <v>2790</v>
      </c>
      <c r="F26" s="62">
        <v>0</v>
      </c>
      <c r="G26" s="62">
        <v>920447</v>
      </c>
      <c r="H26" s="62">
        <v>948645</v>
      </c>
      <c r="I26" s="62">
        <v>0</v>
      </c>
      <c r="J26" s="62">
        <v>28198</v>
      </c>
      <c r="K26" s="62">
        <v>599970</v>
      </c>
      <c r="L26" s="62">
        <v>618351</v>
      </c>
      <c r="M26" s="62">
        <v>0</v>
      </c>
      <c r="N26" s="62">
        <v>18381</v>
      </c>
    </row>
    <row r="27" spans="1:14" x14ac:dyDescent="0.25">
      <c r="A27" s="60">
        <v>117</v>
      </c>
      <c r="B27" s="60" t="s">
        <v>45</v>
      </c>
      <c r="C27" s="61">
        <v>52228</v>
      </c>
      <c r="D27" s="61">
        <v>49563</v>
      </c>
      <c r="E27" s="62">
        <v>0</v>
      </c>
      <c r="F27" s="62">
        <v>2665</v>
      </c>
      <c r="G27" s="62">
        <v>527797</v>
      </c>
      <c r="H27" s="62">
        <v>500865</v>
      </c>
      <c r="I27" s="62">
        <v>26932</v>
      </c>
      <c r="J27" s="62">
        <v>0</v>
      </c>
      <c r="K27" s="62">
        <v>344032</v>
      </c>
      <c r="L27" s="62">
        <v>326477</v>
      </c>
      <c r="M27" s="62">
        <v>17555</v>
      </c>
      <c r="N27" s="62">
        <v>0</v>
      </c>
    </row>
    <row r="28" spans="1:14" x14ac:dyDescent="0.25">
      <c r="A28" s="60">
        <v>119</v>
      </c>
      <c r="B28" s="60" t="s">
        <v>46</v>
      </c>
      <c r="C28" s="61">
        <v>1843</v>
      </c>
      <c r="D28" s="61">
        <v>2065</v>
      </c>
      <c r="E28" s="62">
        <v>222</v>
      </c>
      <c r="F28" s="62">
        <v>0</v>
      </c>
      <c r="G28" s="62">
        <v>18627</v>
      </c>
      <c r="H28" s="62">
        <v>20865</v>
      </c>
      <c r="I28" s="62">
        <v>0</v>
      </c>
      <c r="J28" s="62">
        <v>2238</v>
      </c>
      <c r="K28" s="62">
        <v>12143</v>
      </c>
      <c r="L28" s="62">
        <v>13601</v>
      </c>
      <c r="M28" s="62">
        <v>0</v>
      </c>
      <c r="N28" s="62">
        <v>1458</v>
      </c>
    </row>
    <row r="29" spans="1:14" x14ac:dyDescent="0.25">
      <c r="A29" s="60">
        <v>121</v>
      </c>
      <c r="B29" s="60" t="s">
        <v>47</v>
      </c>
      <c r="C29" s="61">
        <v>26178</v>
      </c>
      <c r="D29" s="61">
        <v>29818</v>
      </c>
      <c r="E29" s="62">
        <v>3640</v>
      </c>
      <c r="F29" s="62">
        <v>0</v>
      </c>
      <c r="G29" s="62">
        <v>264544</v>
      </c>
      <c r="H29" s="62">
        <v>301332</v>
      </c>
      <c r="I29" s="62">
        <v>0</v>
      </c>
      <c r="J29" s="62">
        <v>36788</v>
      </c>
      <c r="K29" s="62">
        <v>172436</v>
      </c>
      <c r="L29" s="62">
        <v>196416</v>
      </c>
      <c r="M29" s="62">
        <v>0</v>
      </c>
      <c r="N29" s="62">
        <v>23980</v>
      </c>
    </row>
    <row r="30" spans="1:14" x14ac:dyDescent="0.25">
      <c r="A30" s="60">
        <v>122</v>
      </c>
      <c r="B30" s="60" t="s">
        <v>48</v>
      </c>
      <c r="C30" s="61">
        <v>27802</v>
      </c>
      <c r="D30" s="61">
        <v>27486</v>
      </c>
      <c r="E30" s="62">
        <v>0</v>
      </c>
      <c r="F30" s="62">
        <v>316</v>
      </c>
      <c r="G30" s="62">
        <v>280955</v>
      </c>
      <c r="H30" s="62">
        <v>277763</v>
      </c>
      <c r="I30" s="62">
        <v>3192</v>
      </c>
      <c r="J30" s="62">
        <v>0</v>
      </c>
      <c r="K30" s="62">
        <v>183136</v>
      </c>
      <c r="L30" s="62">
        <v>181053</v>
      </c>
      <c r="M30" s="62">
        <v>2083</v>
      </c>
      <c r="N30" s="62">
        <v>0</v>
      </c>
    </row>
    <row r="31" spans="1:14" x14ac:dyDescent="0.25">
      <c r="A31" s="60">
        <v>123</v>
      </c>
      <c r="B31" s="60" t="s">
        <v>49</v>
      </c>
      <c r="C31" s="61">
        <v>150813</v>
      </c>
      <c r="D31" s="61">
        <v>158290</v>
      </c>
      <c r="E31" s="62">
        <v>7477</v>
      </c>
      <c r="F31" s="62">
        <v>0</v>
      </c>
      <c r="G31" s="62">
        <v>1524063</v>
      </c>
      <c r="H31" s="62">
        <v>1599620</v>
      </c>
      <c r="I31" s="62">
        <v>0</v>
      </c>
      <c r="J31" s="62">
        <v>75557</v>
      </c>
      <c r="K31" s="62">
        <v>993415</v>
      </c>
      <c r="L31" s="62">
        <v>1042673</v>
      </c>
      <c r="M31" s="62">
        <v>0</v>
      </c>
      <c r="N31" s="62">
        <v>49258</v>
      </c>
    </row>
    <row r="32" spans="1:14" x14ac:dyDescent="0.25">
      <c r="A32" s="60">
        <v>124</v>
      </c>
      <c r="B32" s="60" t="s">
        <v>50</v>
      </c>
      <c r="C32" s="61">
        <v>0</v>
      </c>
      <c r="D32" s="61">
        <v>0</v>
      </c>
      <c r="E32" s="62">
        <v>0</v>
      </c>
      <c r="F32" s="62">
        <v>0</v>
      </c>
      <c r="G32" s="62">
        <v>0</v>
      </c>
      <c r="H32" s="62">
        <v>0</v>
      </c>
      <c r="I32" s="62">
        <v>0</v>
      </c>
      <c r="J32" s="62">
        <v>0</v>
      </c>
      <c r="K32" s="62">
        <v>0</v>
      </c>
      <c r="L32" s="62">
        <v>0</v>
      </c>
      <c r="M32" s="62">
        <v>0</v>
      </c>
      <c r="N32" s="62">
        <v>0</v>
      </c>
    </row>
    <row r="33" spans="1:14" x14ac:dyDescent="0.25">
      <c r="A33" s="60">
        <v>125</v>
      </c>
      <c r="B33" s="60" t="s">
        <v>51</v>
      </c>
      <c r="C33" s="61">
        <v>60984</v>
      </c>
      <c r="D33" s="61">
        <v>66710</v>
      </c>
      <c r="E33" s="62">
        <v>5726</v>
      </c>
      <c r="F33" s="62">
        <v>0</v>
      </c>
      <c r="G33" s="62">
        <v>616284</v>
      </c>
      <c r="H33" s="62">
        <v>674144</v>
      </c>
      <c r="I33" s="62">
        <v>0</v>
      </c>
      <c r="J33" s="62">
        <v>57860</v>
      </c>
      <c r="K33" s="62">
        <v>401712</v>
      </c>
      <c r="L33" s="62">
        <v>439424</v>
      </c>
      <c r="M33" s="62">
        <v>0</v>
      </c>
      <c r="N33" s="62">
        <v>37712</v>
      </c>
    </row>
    <row r="34" spans="1:14" x14ac:dyDescent="0.25">
      <c r="A34" s="60">
        <v>126</v>
      </c>
      <c r="B34" s="60" t="s">
        <v>52</v>
      </c>
      <c r="C34" s="61">
        <v>0</v>
      </c>
      <c r="D34" s="61">
        <v>0</v>
      </c>
      <c r="E34" s="62">
        <v>0</v>
      </c>
      <c r="F34" s="62">
        <v>0</v>
      </c>
      <c r="G34" s="62">
        <v>0</v>
      </c>
      <c r="H34" s="62">
        <v>0</v>
      </c>
      <c r="I34" s="62">
        <v>0</v>
      </c>
      <c r="J34" s="62">
        <v>0</v>
      </c>
      <c r="K34" s="62">
        <v>0</v>
      </c>
      <c r="L34" s="62">
        <v>0</v>
      </c>
      <c r="M34" s="62">
        <v>0</v>
      </c>
      <c r="N34" s="62">
        <v>0</v>
      </c>
    </row>
    <row r="35" spans="1:14" x14ac:dyDescent="0.25">
      <c r="A35" s="60">
        <v>127</v>
      </c>
      <c r="B35" s="60" t="s">
        <v>53</v>
      </c>
      <c r="C35" s="61">
        <v>90754</v>
      </c>
      <c r="D35" s="61">
        <v>96796</v>
      </c>
      <c r="E35" s="62">
        <v>6042</v>
      </c>
      <c r="F35" s="62">
        <v>0</v>
      </c>
      <c r="G35" s="62">
        <v>917125</v>
      </c>
      <c r="H35" s="62">
        <v>978185</v>
      </c>
      <c r="I35" s="62">
        <v>0</v>
      </c>
      <c r="J35" s="62">
        <v>61060</v>
      </c>
      <c r="K35" s="62">
        <v>597804</v>
      </c>
      <c r="L35" s="62">
        <v>637606</v>
      </c>
      <c r="M35" s="62">
        <v>0</v>
      </c>
      <c r="N35" s="62">
        <v>39802</v>
      </c>
    </row>
    <row r="36" spans="1:14" x14ac:dyDescent="0.25">
      <c r="A36" s="60">
        <v>128</v>
      </c>
      <c r="B36" s="60" t="s">
        <v>54</v>
      </c>
      <c r="C36" s="61">
        <v>128316</v>
      </c>
      <c r="D36" s="61">
        <v>123974</v>
      </c>
      <c r="E36" s="62">
        <v>0</v>
      </c>
      <c r="F36" s="62">
        <v>4342</v>
      </c>
      <c r="G36" s="62">
        <v>1296713</v>
      </c>
      <c r="H36" s="62">
        <v>1252834</v>
      </c>
      <c r="I36" s="62">
        <v>43879</v>
      </c>
      <c r="J36" s="62">
        <v>0</v>
      </c>
      <c r="K36" s="62">
        <v>845228</v>
      </c>
      <c r="L36" s="62">
        <v>816629</v>
      </c>
      <c r="M36" s="62">
        <v>28599</v>
      </c>
      <c r="N36" s="62">
        <v>0</v>
      </c>
    </row>
    <row r="37" spans="1:14" x14ac:dyDescent="0.25">
      <c r="A37" s="60">
        <v>129</v>
      </c>
      <c r="B37" s="60" t="s">
        <v>55</v>
      </c>
      <c r="C37" s="61">
        <v>63461</v>
      </c>
      <c r="D37" s="61">
        <v>61155</v>
      </c>
      <c r="E37" s="62">
        <v>0</v>
      </c>
      <c r="F37" s="62">
        <v>2306</v>
      </c>
      <c r="G37" s="62">
        <v>641314</v>
      </c>
      <c r="H37" s="62">
        <v>618014</v>
      </c>
      <c r="I37" s="62">
        <v>23300</v>
      </c>
      <c r="J37" s="62">
        <v>0</v>
      </c>
      <c r="K37" s="62">
        <v>418024</v>
      </c>
      <c r="L37" s="62">
        <v>402837</v>
      </c>
      <c r="M37" s="62">
        <v>15187</v>
      </c>
      <c r="N37" s="62">
        <v>0</v>
      </c>
    </row>
    <row r="38" spans="1:14" x14ac:dyDescent="0.25">
      <c r="A38" s="60">
        <v>131</v>
      </c>
      <c r="B38" s="60" t="s">
        <v>56</v>
      </c>
      <c r="C38" s="61">
        <v>0</v>
      </c>
      <c r="D38" s="61">
        <v>0</v>
      </c>
      <c r="E38" s="62">
        <v>0</v>
      </c>
      <c r="F38" s="62">
        <v>0</v>
      </c>
      <c r="G38" s="62">
        <v>0</v>
      </c>
      <c r="H38" s="62">
        <v>0</v>
      </c>
      <c r="I38" s="62">
        <v>0</v>
      </c>
      <c r="J38" s="62">
        <v>0</v>
      </c>
      <c r="K38" s="62">
        <v>0</v>
      </c>
      <c r="L38" s="62">
        <v>0</v>
      </c>
      <c r="M38" s="62">
        <v>0</v>
      </c>
      <c r="N38" s="62">
        <v>0</v>
      </c>
    </row>
    <row r="39" spans="1:14" x14ac:dyDescent="0.25">
      <c r="A39" s="60">
        <v>132</v>
      </c>
      <c r="B39" s="60" t="s">
        <v>57</v>
      </c>
      <c r="C39" s="61">
        <v>32731</v>
      </c>
      <c r="D39" s="61">
        <v>36385</v>
      </c>
      <c r="E39" s="62">
        <v>3654</v>
      </c>
      <c r="F39" s="62">
        <v>0</v>
      </c>
      <c r="G39" s="62">
        <v>330770</v>
      </c>
      <c r="H39" s="62">
        <v>367696</v>
      </c>
      <c r="I39" s="62">
        <v>0</v>
      </c>
      <c r="J39" s="62">
        <v>36926</v>
      </c>
      <c r="K39" s="62">
        <v>215603</v>
      </c>
      <c r="L39" s="62">
        <v>239674</v>
      </c>
      <c r="M39" s="62">
        <v>0</v>
      </c>
      <c r="N39" s="62">
        <v>24071</v>
      </c>
    </row>
    <row r="40" spans="1:14" x14ac:dyDescent="0.25">
      <c r="A40" s="60">
        <v>133</v>
      </c>
      <c r="B40" s="60" t="s">
        <v>58</v>
      </c>
      <c r="C40" s="61">
        <v>69432</v>
      </c>
      <c r="D40" s="61">
        <v>67917</v>
      </c>
      <c r="E40" s="62">
        <v>0</v>
      </c>
      <c r="F40" s="62">
        <v>1515</v>
      </c>
      <c r="G40" s="62">
        <v>701649</v>
      </c>
      <c r="H40" s="62">
        <v>686346</v>
      </c>
      <c r="I40" s="62">
        <v>15303</v>
      </c>
      <c r="J40" s="62">
        <v>0</v>
      </c>
      <c r="K40" s="62">
        <v>457354</v>
      </c>
      <c r="L40" s="62">
        <v>447378</v>
      </c>
      <c r="M40" s="62">
        <v>9976</v>
      </c>
      <c r="N40" s="62">
        <v>0</v>
      </c>
    </row>
    <row r="41" spans="1:14" x14ac:dyDescent="0.25">
      <c r="A41" s="60">
        <v>135</v>
      </c>
      <c r="B41" s="60" t="s">
        <v>59</v>
      </c>
      <c r="C41" s="61">
        <v>0</v>
      </c>
      <c r="D41" s="61">
        <v>0</v>
      </c>
      <c r="E41" s="62">
        <v>0</v>
      </c>
      <c r="F41" s="62">
        <v>0</v>
      </c>
      <c r="G41" s="62">
        <v>0</v>
      </c>
      <c r="H41" s="62">
        <v>0</v>
      </c>
      <c r="I41" s="62">
        <v>0</v>
      </c>
      <c r="J41" s="62">
        <v>0</v>
      </c>
      <c r="K41" s="62">
        <v>0</v>
      </c>
      <c r="L41" s="62">
        <v>0</v>
      </c>
      <c r="M41" s="62">
        <v>0</v>
      </c>
      <c r="N41" s="62">
        <v>0</v>
      </c>
    </row>
    <row r="42" spans="1:14" x14ac:dyDescent="0.25">
      <c r="A42" s="60">
        <v>136</v>
      </c>
      <c r="B42" s="60" t="s">
        <v>60</v>
      </c>
      <c r="C42" s="61">
        <v>141186</v>
      </c>
      <c r="D42" s="61">
        <v>151790</v>
      </c>
      <c r="E42" s="62">
        <v>10604</v>
      </c>
      <c r="F42" s="62">
        <v>0</v>
      </c>
      <c r="G42" s="62">
        <v>1426774</v>
      </c>
      <c r="H42" s="62">
        <v>1533935</v>
      </c>
      <c r="I42" s="62">
        <v>0</v>
      </c>
      <c r="J42" s="62">
        <v>107161</v>
      </c>
      <c r="K42" s="62">
        <v>930004</v>
      </c>
      <c r="L42" s="62">
        <v>999858</v>
      </c>
      <c r="M42" s="62">
        <v>0</v>
      </c>
      <c r="N42" s="62">
        <v>69854</v>
      </c>
    </row>
    <row r="43" spans="1:14" x14ac:dyDescent="0.25">
      <c r="A43" s="60">
        <v>137</v>
      </c>
      <c r="B43" s="60" t="s">
        <v>61</v>
      </c>
      <c r="C43" s="61">
        <v>0</v>
      </c>
      <c r="D43" s="61">
        <v>0</v>
      </c>
      <c r="E43" s="62">
        <v>0</v>
      </c>
      <c r="F43" s="62">
        <v>0</v>
      </c>
      <c r="G43" s="62">
        <v>0</v>
      </c>
      <c r="H43" s="62">
        <v>0</v>
      </c>
      <c r="I43" s="62">
        <v>0</v>
      </c>
      <c r="J43" s="62">
        <v>0</v>
      </c>
      <c r="K43" s="62">
        <v>0</v>
      </c>
      <c r="L43" s="62">
        <v>0</v>
      </c>
      <c r="M43" s="62">
        <v>0</v>
      </c>
      <c r="N43" s="62">
        <v>0</v>
      </c>
    </row>
    <row r="44" spans="1:14" x14ac:dyDescent="0.25">
      <c r="A44" s="60">
        <v>138</v>
      </c>
      <c r="B44" s="60" t="s">
        <v>62</v>
      </c>
      <c r="C44" s="61">
        <v>0</v>
      </c>
      <c r="D44" s="61">
        <v>0</v>
      </c>
      <c r="E44" s="62">
        <v>0</v>
      </c>
      <c r="F44" s="62">
        <v>0</v>
      </c>
      <c r="G44" s="62">
        <v>0</v>
      </c>
      <c r="H44" s="62">
        <v>0</v>
      </c>
      <c r="I44" s="62">
        <v>0</v>
      </c>
      <c r="J44" s="62">
        <v>0</v>
      </c>
      <c r="K44" s="62">
        <v>0</v>
      </c>
      <c r="L44" s="62">
        <v>0</v>
      </c>
      <c r="M44" s="62">
        <v>0</v>
      </c>
      <c r="N44" s="62">
        <v>0</v>
      </c>
    </row>
    <row r="45" spans="1:14" x14ac:dyDescent="0.25">
      <c r="A45" s="60">
        <v>140</v>
      </c>
      <c r="B45" s="60" t="s">
        <v>63</v>
      </c>
      <c r="C45" s="61">
        <v>85814</v>
      </c>
      <c r="D45" s="61">
        <v>93951</v>
      </c>
      <c r="E45" s="62">
        <v>8137</v>
      </c>
      <c r="F45" s="62">
        <v>0</v>
      </c>
      <c r="G45" s="62">
        <v>867207</v>
      </c>
      <c r="H45" s="62">
        <v>949429</v>
      </c>
      <c r="I45" s="62">
        <v>0</v>
      </c>
      <c r="J45" s="62">
        <v>82222</v>
      </c>
      <c r="K45" s="62">
        <v>565270</v>
      </c>
      <c r="L45" s="62">
        <v>618862</v>
      </c>
      <c r="M45" s="62">
        <v>0</v>
      </c>
      <c r="N45" s="62">
        <v>53592</v>
      </c>
    </row>
    <row r="46" spans="1:14" x14ac:dyDescent="0.25">
      <c r="A46" s="60">
        <v>141</v>
      </c>
      <c r="B46" s="60" t="s">
        <v>64</v>
      </c>
      <c r="C46" s="61">
        <v>259446</v>
      </c>
      <c r="D46" s="61">
        <v>281221</v>
      </c>
      <c r="E46" s="62">
        <v>21775</v>
      </c>
      <c r="F46" s="62">
        <v>0</v>
      </c>
      <c r="G46" s="62">
        <v>2621861</v>
      </c>
      <c r="H46" s="62">
        <v>2841912</v>
      </c>
      <c r="I46" s="62">
        <v>0</v>
      </c>
      <c r="J46" s="62">
        <v>220051</v>
      </c>
      <c r="K46" s="62">
        <v>1708998</v>
      </c>
      <c r="L46" s="62">
        <v>1852430</v>
      </c>
      <c r="M46" s="62">
        <v>0</v>
      </c>
      <c r="N46" s="62">
        <v>143432</v>
      </c>
    </row>
    <row r="47" spans="1:14" x14ac:dyDescent="0.25">
      <c r="A47" s="60">
        <v>142</v>
      </c>
      <c r="B47" s="60" t="s">
        <v>65</v>
      </c>
      <c r="C47" s="61">
        <v>1805</v>
      </c>
      <c r="D47" s="61">
        <v>5719</v>
      </c>
      <c r="E47" s="62">
        <v>3914</v>
      </c>
      <c r="F47" s="62">
        <v>0</v>
      </c>
      <c r="G47" s="62">
        <v>18238</v>
      </c>
      <c r="H47" s="62">
        <v>57799</v>
      </c>
      <c r="I47" s="62">
        <v>0</v>
      </c>
      <c r="J47" s="62">
        <v>39561</v>
      </c>
      <c r="K47" s="62">
        <v>11887</v>
      </c>
      <c r="L47" s="62">
        <v>37675</v>
      </c>
      <c r="M47" s="62">
        <v>0</v>
      </c>
      <c r="N47" s="62">
        <v>25788</v>
      </c>
    </row>
    <row r="48" spans="1:14" x14ac:dyDescent="0.25">
      <c r="A48" s="60">
        <v>143</v>
      </c>
      <c r="B48" s="60" t="s">
        <v>66</v>
      </c>
      <c r="C48" s="61">
        <v>14695</v>
      </c>
      <c r="D48" s="61">
        <v>13399</v>
      </c>
      <c r="E48" s="62">
        <v>0</v>
      </c>
      <c r="F48" s="62">
        <v>1296</v>
      </c>
      <c r="G48" s="62">
        <v>148507</v>
      </c>
      <c r="H48" s="62">
        <v>135403</v>
      </c>
      <c r="I48" s="62">
        <v>13104</v>
      </c>
      <c r="J48" s="62">
        <v>0</v>
      </c>
      <c r="K48" s="62">
        <v>96799</v>
      </c>
      <c r="L48" s="62">
        <v>88259</v>
      </c>
      <c r="M48" s="62">
        <v>8540</v>
      </c>
      <c r="N48" s="62">
        <v>0</v>
      </c>
    </row>
    <row r="49" spans="1:14" x14ac:dyDescent="0.25">
      <c r="A49" s="60">
        <v>146</v>
      </c>
      <c r="B49" s="60" t="s">
        <v>67</v>
      </c>
      <c r="C49" s="61">
        <v>30036</v>
      </c>
      <c r="D49" s="61">
        <v>30139</v>
      </c>
      <c r="E49" s="62">
        <v>103</v>
      </c>
      <c r="F49" s="62">
        <v>0</v>
      </c>
      <c r="G49" s="62">
        <v>303536</v>
      </c>
      <c r="H49" s="62">
        <v>304575</v>
      </c>
      <c r="I49" s="62">
        <v>0</v>
      </c>
      <c r="J49" s="62">
        <v>1039</v>
      </c>
      <c r="K49" s="62">
        <v>197850</v>
      </c>
      <c r="L49" s="62">
        <v>198530</v>
      </c>
      <c r="M49" s="62">
        <v>0</v>
      </c>
      <c r="N49" s="62">
        <v>680</v>
      </c>
    </row>
    <row r="50" spans="1:14" x14ac:dyDescent="0.25">
      <c r="A50" s="60">
        <v>147</v>
      </c>
      <c r="B50" s="60" t="s">
        <v>68</v>
      </c>
      <c r="C50" s="61">
        <v>25536</v>
      </c>
      <c r="D50" s="61">
        <v>24040</v>
      </c>
      <c r="E50" s="62">
        <v>0</v>
      </c>
      <c r="F50" s="62">
        <v>1496</v>
      </c>
      <c r="G50" s="62">
        <v>258052</v>
      </c>
      <c r="H50" s="62">
        <v>242940</v>
      </c>
      <c r="I50" s="62">
        <v>15112</v>
      </c>
      <c r="J50" s="62">
        <v>0</v>
      </c>
      <c r="K50" s="62">
        <v>168205</v>
      </c>
      <c r="L50" s="62">
        <v>158355</v>
      </c>
      <c r="M50" s="62">
        <v>9850</v>
      </c>
      <c r="N50" s="62">
        <v>0</v>
      </c>
    </row>
    <row r="51" spans="1:14" x14ac:dyDescent="0.25">
      <c r="A51" s="60">
        <v>148</v>
      </c>
      <c r="B51" s="60" t="s">
        <v>69</v>
      </c>
      <c r="C51" s="61">
        <v>3466</v>
      </c>
      <c r="D51" s="61">
        <v>5251</v>
      </c>
      <c r="E51" s="62">
        <v>1785</v>
      </c>
      <c r="F51" s="62">
        <v>0</v>
      </c>
      <c r="G51" s="62">
        <v>35023</v>
      </c>
      <c r="H51" s="62">
        <v>53069</v>
      </c>
      <c r="I51" s="62">
        <v>0</v>
      </c>
      <c r="J51" s="62">
        <v>18046</v>
      </c>
      <c r="K51" s="62">
        <v>22825</v>
      </c>
      <c r="L51" s="62">
        <v>34592</v>
      </c>
      <c r="M51" s="62">
        <v>0</v>
      </c>
      <c r="N51" s="62">
        <v>11767</v>
      </c>
    </row>
    <row r="52" spans="1:14" x14ac:dyDescent="0.25">
      <c r="A52" s="60">
        <v>149</v>
      </c>
      <c r="B52" s="60" t="s">
        <v>70</v>
      </c>
      <c r="C52" s="61">
        <v>0</v>
      </c>
      <c r="D52" s="61">
        <v>0</v>
      </c>
      <c r="E52" s="62">
        <v>0</v>
      </c>
      <c r="F52" s="62">
        <v>0</v>
      </c>
      <c r="G52" s="62">
        <v>0</v>
      </c>
      <c r="H52" s="62">
        <v>0</v>
      </c>
      <c r="I52" s="62">
        <v>0</v>
      </c>
      <c r="J52" s="62">
        <v>0</v>
      </c>
      <c r="K52" s="62">
        <v>0</v>
      </c>
      <c r="L52" s="62">
        <v>0</v>
      </c>
      <c r="M52" s="62">
        <v>0</v>
      </c>
      <c r="N52" s="62">
        <v>0</v>
      </c>
    </row>
    <row r="53" spans="1:14" x14ac:dyDescent="0.25">
      <c r="A53" s="60">
        <v>150</v>
      </c>
      <c r="B53" s="60" t="s">
        <v>71</v>
      </c>
      <c r="C53" s="61">
        <v>0</v>
      </c>
      <c r="D53" s="61">
        <v>0</v>
      </c>
      <c r="E53" s="62">
        <v>0</v>
      </c>
      <c r="F53" s="62">
        <v>0</v>
      </c>
      <c r="G53" s="62">
        <v>0</v>
      </c>
      <c r="H53" s="62">
        <v>0</v>
      </c>
      <c r="I53" s="62">
        <v>0</v>
      </c>
      <c r="J53" s="62">
        <v>0</v>
      </c>
      <c r="K53" s="62">
        <v>0</v>
      </c>
      <c r="L53" s="62">
        <v>0</v>
      </c>
      <c r="M53" s="62">
        <v>0</v>
      </c>
      <c r="N53" s="62">
        <v>0</v>
      </c>
    </row>
    <row r="54" spans="1:14" x14ac:dyDescent="0.25">
      <c r="A54" s="60">
        <v>151</v>
      </c>
      <c r="B54" s="60" t="s">
        <v>72</v>
      </c>
      <c r="C54" s="61">
        <v>91440</v>
      </c>
      <c r="D54" s="61">
        <v>89129</v>
      </c>
      <c r="E54" s="62">
        <v>0</v>
      </c>
      <c r="F54" s="62">
        <v>2311</v>
      </c>
      <c r="G54" s="62">
        <v>924056</v>
      </c>
      <c r="H54" s="62">
        <v>900708</v>
      </c>
      <c r="I54" s="62">
        <v>23348</v>
      </c>
      <c r="J54" s="62">
        <v>0</v>
      </c>
      <c r="K54" s="62">
        <v>602324</v>
      </c>
      <c r="L54" s="62">
        <v>587104</v>
      </c>
      <c r="M54" s="62">
        <v>15220</v>
      </c>
      <c r="N54" s="62">
        <v>0</v>
      </c>
    </row>
    <row r="55" spans="1:14" x14ac:dyDescent="0.25">
      <c r="A55" s="60">
        <v>152</v>
      </c>
      <c r="B55" s="60" t="s">
        <v>73</v>
      </c>
      <c r="C55" s="61">
        <v>68310</v>
      </c>
      <c r="D55" s="61">
        <v>66468</v>
      </c>
      <c r="E55" s="62">
        <v>0</v>
      </c>
      <c r="F55" s="62">
        <v>1842</v>
      </c>
      <c r="G55" s="62">
        <v>690311</v>
      </c>
      <c r="H55" s="62">
        <v>671702</v>
      </c>
      <c r="I55" s="62">
        <v>18609</v>
      </c>
      <c r="J55" s="62">
        <v>0</v>
      </c>
      <c r="K55" s="62">
        <v>449964</v>
      </c>
      <c r="L55" s="62">
        <v>437832</v>
      </c>
      <c r="M55" s="62">
        <v>12132</v>
      </c>
      <c r="N55" s="62">
        <v>0</v>
      </c>
    </row>
    <row r="56" spans="1:14" x14ac:dyDescent="0.25">
      <c r="A56" s="60">
        <v>154</v>
      </c>
      <c r="B56" s="60" t="s">
        <v>74</v>
      </c>
      <c r="C56" s="61">
        <v>1097052</v>
      </c>
      <c r="D56" s="61">
        <v>1067442</v>
      </c>
      <c r="E56" s="62">
        <v>0</v>
      </c>
      <c r="F56" s="62">
        <v>29610</v>
      </c>
      <c r="G56" s="62">
        <v>11086384</v>
      </c>
      <c r="H56" s="62">
        <v>10787159</v>
      </c>
      <c r="I56" s="62">
        <v>299225</v>
      </c>
      <c r="J56" s="62">
        <v>0</v>
      </c>
      <c r="K56" s="62">
        <v>7226386</v>
      </c>
      <c r="L56" s="62">
        <v>7031346</v>
      </c>
      <c r="M56" s="62">
        <v>195040</v>
      </c>
      <c r="N56" s="62">
        <v>0</v>
      </c>
    </row>
    <row r="57" spans="1:14" x14ac:dyDescent="0.25">
      <c r="A57" s="60">
        <v>156</v>
      </c>
      <c r="B57" s="60" t="s">
        <v>75</v>
      </c>
      <c r="C57" s="61">
        <v>1824132</v>
      </c>
      <c r="D57" s="61">
        <v>1826671</v>
      </c>
      <c r="E57" s="62">
        <v>2539</v>
      </c>
      <c r="F57" s="62">
        <v>0</v>
      </c>
      <c r="G57" s="62">
        <v>18433975</v>
      </c>
      <c r="H57" s="62">
        <v>18459636</v>
      </c>
      <c r="I57" s="62">
        <v>0</v>
      </c>
      <c r="J57" s="62">
        <v>25661</v>
      </c>
      <c r="K57" s="62">
        <v>12015734</v>
      </c>
      <c r="L57" s="62">
        <v>12032461</v>
      </c>
      <c r="M57" s="62">
        <v>0</v>
      </c>
      <c r="N57" s="62">
        <v>16727</v>
      </c>
    </row>
    <row r="58" spans="1:14" x14ac:dyDescent="0.25">
      <c r="A58" s="60">
        <v>157</v>
      </c>
      <c r="B58" s="60" t="s">
        <v>76</v>
      </c>
      <c r="C58" s="61">
        <v>9732</v>
      </c>
      <c r="D58" s="61">
        <v>8998</v>
      </c>
      <c r="E58" s="62">
        <v>0</v>
      </c>
      <c r="F58" s="62">
        <v>734</v>
      </c>
      <c r="G58" s="62">
        <v>98347</v>
      </c>
      <c r="H58" s="62">
        <v>90935</v>
      </c>
      <c r="I58" s="62">
        <v>7412</v>
      </c>
      <c r="J58" s="62">
        <v>0</v>
      </c>
      <c r="K58" s="62">
        <v>64105</v>
      </c>
      <c r="L58" s="62">
        <v>59274</v>
      </c>
      <c r="M58" s="62">
        <v>4831</v>
      </c>
      <c r="N58" s="62">
        <v>0</v>
      </c>
    </row>
    <row r="59" spans="1:14" x14ac:dyDescent="0.25">
      <c r="A59" s="60">
        <v>158</v>
      </c>
      <c r="B59" s="60" t="s">
        <v>425</v>
      </c>
      <c r="C59" s="61">
        <v>0</v>
      </c>
      <c r="D59" s="61">
        <v>0</v>
      </c>
      <c r="E59" s="62">
        <v>0</v>
      </c>
      <c r="F59" s="62">
        <v>0</v>
      </c>
      <c r="G59" s="62">
        <v>0</v>
      </c>
      <c r="H59" s="62">
        <v>0</v>
      </c>
      <c r="I59" s="62">
        <v>0</v>
      </c>
      <c r="J59" s="62">
        <v>0</v>
      </c>
      <c r="K59" s="62">
        <v>0</v>
      </c>
      <c r="L59" s="62">
        <v>0</v>
      </c>
      <c r="M59" s="62">
        <v>0</v>
      </c>
      <c r="N59" s="62">
        <v>0</v>
      </c>
    </row>
    <row r="60" spans="1:14" x14ac:dyDescent="0.25">
      <c r="A60" s="60">
        <v>160</v>
      </c>
      <c r="B60" s="60" t="s">
        <v>77</v>
      </c>
      <c r="C60" s="61">
        <v>4955</v>
      </c>
      <c r="D60" s="61">
        <v>4938</v>
      </c>
      <c r="E60" s="62">
        <v>0</v>
      </c>
      <c r="F60" s="62">
        <v>17</v>
      </c>
      <c r="G60" s="62">
        <v>50072</v>
      </c>
      <c r="H60" s="62">
        <v>49902</v>
      </c>
      <c r="I60" s="62">
        <v>170</v>
      </c>
      <c r="J60" s="62">
        <v>0</v>
      </c>
      <c r="K60" s="62">
        <v>32637</v>
      </c>
      <c r="L60" s="62">
        <v>32527</v>
      </c>
      <c r="M60" s="62">
        <v>110</v>
      </c>
      <c r="N60" s="62">
        <v>0</v>
      </c>
    </row>
    <row r="61" spans="1:14" x14ac:dyDescent="0.25">
      <c r="A61" s="60">
        <v>161</v>
      </c>
      <c r="B61" s="60" t="s">
        <v>78</v>
      </c>
      <c r="C61" s="61">
        <v>469285</v>
      </c>
      <c r="D61" s="61">
        <v>463568</v>
      </c>
      <c r="E61" s="62">
        <v>0</v>
      </c>
      <c r="F61" s="62">
        <v>5717</v>
      </c>
      <c r="G61" s="62">
        <v>4742412</v>
      </c>
      <c r="H61" s="62">
        <v>4684641</v>
      </c>
      <c r="I61" s="62">
        <v>57771</v>
      </c>
      <c r="J61" s="62">
        <v>0</v>
      </c>
      <c r="K61" s="62">
        <v>3091223</v>
      </c>
      <c r="L61" s="62">
        <v>3053569</v>
      </c>
      <c r="M61" s="62">
        <v>37654</v>
      </c>
      <c r="N61" s="62">
        <v>0</v>
      </c>
    </row>
    <row r="62" spans="1:14" x14ac:dyDescent="0.25">
      <c r="A62" s="60">
        <v>162</v>
      </c>
      <c r="B62" s="60" t="s">
        <v>79</v>
      </c>
      <c r="C62" s="61">
        <v>1030</v>
      </c>
      <c r="D62" s="61">
        <v>1028</v>
      </c>
      <c r="E62" s="62">
        <v>0</v>
      </c>
      <c r="F62" s="62">
        <v>2</v>
      </c>
      <c r="G62" s="62">
        <v>10410</v>
      </c>
      <c r="H62" s="62">
        <v>10386</v>
      </c>
      <c r="I62" s="62">
        <v>24</v>
      </c>
      <c r="J62" s="62">
        <v>0</v>
      </c>
      <c r="K62" s="62">
        <v>6781</v>
      </c>
      <c r="L62" s="62">
        <v>6770</v>
      </c>
      <c r="M62" s="62">
        <v>11</v>
      </c>
      <c r="N62" s="62">
        <v>0</v>
      </c>
    </row>
    <row r="63" spans="1:14" x14ac:dyDescent="0.25">
      <c r="A63" s="60">
        <v>163</v>
      </c>
      <c r="B63" s="60" t="s">
        <v>80</v>
      </c>
      <c r="C63" s="61">
        <v>0</v>
      </c>
      <c r="D63" s="61">
        <v>0</v>
      </c>
      <c r="E63" s="62">
        <v>0</v>
      </c>
      <c r="F63" s="62">
        <v>0</v>
      </c>
      <c r="G63" s="62">
        <v>0</v>
      </c>
      <c r="H63" s="62">
        <v>0</v>
      </c>
      <c r="I63" s="62">
        <v>0</v>
      </c>
      <c r="J63" s="62">
        <v>0</v>
      </c>
      <c r="K63" s="62">
        <v>0</v>
      </c>
      <c r="L63" s="62">
        <v>0</v>
      </c>
      <c r="M63" s="62">
        <v>0</v>
      </c>
      <c r="N63" s="62">
        <v>0</v>
      </c>
    </row>
    <row r="64" spans="1:14" ht="25" x14ac:dyDescent="0.25">
      <c r="A64" s="60">
        <v>164</v>
      </c>
      <c r="B64" s="60" t="s">
        <v>81</v>
      </c>
      <c r="C64" s="61">
        <v>4453</v>
      </c>
      <c r="D64" s="61">
        <v>4428</v>
      </c>
      <c r="E64" s="62">
        <v>0</v>
      </c>
      <c r="F64" s="62">
        <v>25</v>
      </c>
      <c r="G64" s="62">
        <v>45001</v>
      </c>
      <c r="H64" s="62">
        <v>44753</v>
      </c>
      <c r="I64" s="62">
        <v>248</v>
      </c>
      <c r="J64" s="62">
        <v>0</v>
      </c>
      <c r="K64" s="62">
        <v>29334</v>
      </c>
      <c r="L64" s="62">
        <v>29171</v>
      </c>
      <c r="M64" s="62">
        <v>163</v>
      </c>
      <c r="N64" s="62">
        <v>0</v>
      </c>
    </row>
    <row r="65" spans="1:14" x14ac:dyDescent="0.25">
      <c r="A65" s="60">
        <v>165</v>
      </c>
      <c r="B65" s="60" t="s">
        <v>82</v>
      </c>
      <c r="C65" s="61">
        <v>80369</v>
      </c>
      <c r="D65" s="61">
        <v>84285</v>
      </c>
      <c r="E65" s="62">
        <v>3916</v>
      </c>
      <c r="F65" s="62">
        <v>0</v>
      </c>
      <c r="G65" s="62">
        <v>812174</v>
      </c>
      <c r="H65" s="62">
        <v>851752</v>
      </c>
      <c r="I65" s="62">
        <v>0</v>
      </c>
      <c r="J65" s="62">
        <v>39578</v>
      </c>
      <c r="K65" s="62">
        <v>529395</v>
      </c>
      <c r="L65" s="62">
        <v>555194</v>
      </c>
      <c r="M65" s="62">
        <v>0</v>
      </c>
      <c r="N65" s="62">
        <v>25799</v>
      </c>
    </row>
    <row r="66" spans="1:14" x14ac:dyDescent="0.25">
      <c r="A66" s="60">
        <v>166</v>
      </c>
      <c r="B66" s="60" t="s">
        <v>83</v>
      </c>
      <c r="C66" s="61">
        <v>13624</v>
      </c>
      <c r="D66" s="61">
        <v>14337</v>
      </c>
      <c r="E66" s="62">
        <v>713</v>
      </c>
      <c r="F66" s="62">
        <v>0</v>
      </c>
      <c r="G66" s="62">
        <v>137674</v>
      </c>
      <c r="H66" s="62">
        <v>144884</v>
      </c>
      <c r="I66" s="62">
        <v>0</v>
      </c>
      <c r="J66" s="62">
        <v>7210</v>
      </c>
      <c r="K66" s="62">
        <v>89742</v>
      </c>
      <c r="L66" s="62">
        <v>94439</v>
      </c>
      <c r="M66" s="62">
        <v>0</v>
      </c>
      <c r="N66" s="62">
        <v>4697</v>
      </c>
    </row>
    <row r="67" spans="1:14" x14ac:dyDescent="0.25">
      <c r="A67" s="60">
        <v>169</v>
      </c>
      <c r="B67" s="60" t="s">
        <v>84</v>
      </c>
      <c r="C67" s="61">
        <v>0</v>
      </c>
      <c r="D67" s="61">
        <v>0</v>
      </c>
      <c r="E67" s="62">
        <v>0</v>
      </c>
      <c r="F67" s="62">
        <v>0</v>
      </c>
      <c r="G67" s="62">
        <v>0</v>
      </c>
      <c r="H67" s="62">
        <v>0</v>
      </c>
      <c r="I67" s="62">
        <v>0</v>
      </c>
      <c r="J67" s="62">
        <v>0</v>
      </c>
      <c r="K67" s="62">
        <v>0</v>
      </c>
      <c r="L67" s="62">
        <v>0</v>
      </c>
      <c r="M67" s="62">
        <v>0</v>
      </c>
      <c r="N67" s="62">
        <v>0</v>
      </c>
    </row>
    <row r="68" spans="1:14" x14ac:dyDescent="0.25">
      <c r="A68" s="60">
        <v>170</v>
      </c>
      <c r="B68" s="60" t="s">
        <v>85</v>
      </c>
      <c r="C68" s="61">
        <v>0</v>
      </c>
      <c r="D68" s="61">
        <v>0</v>
      </c>
      <c r="E68" s="62">
        <v>0</v>
      </c>
      <c r="F68" s="62">
        <v>0</v>
      </c>
      <c r="G68" s="62">
        <v>0</v>
      </c>
      <c r="H68" s="62">
        <v>0</v>
      </c>
      <c r="I68" s="62">
        <v>0</v>
      </c>
      <c r="J68" s="62">
        <v>0</v>
      </c>
      <c r="K68" s="62">
        <v>0</v>
      </c>
      <c r="L68" s="62">
        <v>0</v>
      </c>
      <c r="M68" s="62">
        <v>0</v>
      </c>
      <c r="N68" s="62">
        <v>0</v>
      </c>
    </row>
    <row r="69" spans="1:14" x14ac:dyDescent="0.25">
      <c r="A69" s="60">
        <v>171</v>
      </c>
      <c r="B69" s="60" t="s">
        <v>86</v>
      </c>
      <c r="C69" s="61">
        <v>415943</v>
      </c>
      <c r="D69" s="61">
        <v>420840</v>
      </c>
      <c r="E69" s="62">
        <v>4897</v>
      </c>
      <c r="F69" s="62">
        <v>0</v>
      </c>
      <c r="G69" s="62">
        <v>4203360</v>
      </c>
      <c r="H69" s="62">
        <v>4252849</v>
      </c>
      <c r="I69" s="62">
        <v>0</v>
      </c>
      <c r="J69" s="62">
        <v>49489</v>
      </c>
      <c r="K69" s="62">
        <v>2739854</v>
      </c>
      <c r="L69" s="62">
        <v>2772115</v>
      </c>
      <c r="M69" s="62">
        <v>0</v>
      </c>
      <c r="N69" s="62">
        <v>32261</v>
      </c>
    </row>
    <row r="70" spans="1:14" x14ac:dyDescent="0.25">
      <c r="A70" s="60">
        <v>172</v>
      </c>
      <c r="B70" s="60" t="s">
        <v>87</v>
      </c>
      <c r="C70" s="61">
        <v>213824</v>
      </c>
      <c r="D70" s="61">
        <v>225160</v>
      </c>
      <c r="E70" s="62">
        <v>11336</v>
      </c>
      <c r="F70" s="62">
        <v>0</v>
      </c>
      <c r="G70" s="62">
        <v>2160823</v>
      </c>
      <c r="H70" s="62">
        <v>2275376</v>
      </c>
      <c r="I70" s="62">
        <v>0</v>
      </c>
      <c r="J70" s="62">
        <v>114553</v>
      </c>
      <c r="K70" s="62">
        <v>1408480</v>
      </c>
      <c r="L70" s="62">
        <v>1483148</v>
      </c>
      <c r="M70" s="62">
        <v>0</v>
      </c>
      <c r="N70" s="62">
        <v>74668</v>
      </c>
    </row>
    <row r="71" spans="1:14" x14ac:dyDescent="0.25">
      <c r="A71" s="60">
        <v>173</v>
      </c>
      <c r="B71" s="60" t="s">
        <v>88</v>
      </c>
      <c r="C71" s="61">
        <v>0</v>
      </c>
      <c r="D71" s="61">
        <v>0</v>
      </c>
      <c r="E71" s="62">
        <v>0</v>
      </c>
      <c r="F71" s="62">
        <v>0</v>
      </c>
      <c r="G71" s="62">
        <v>0</v>
      </c>
      <c r="H71" s="62">
        <v>0</v>
      </c>
      <c r="I71" s="62">
        <v>0</v>
      </c>
      <c r="J71" s="62">
        <v>0</v>
      </c>
      <c r="K71" s="62">
        <v>0</v>
      </c>
      <c r="L71" s="62">
        <v>0</v>
      </c>
      <c r="M71" s="62">
        <v>0</v>
      </c>
      <c r="N71" s="62">
        <v>0</v>
      </c>
    </row>
    <row r="72" spans="1:14" x14ac:dyDescent="0.25">
      <c r="A72" s="60">
        <v>174</v>
      </c>
      <c r="B72" s="60" t="s">
        <v>89</v>
      </c>
      <c r="C72" s="61">
        <v>90163</v>
      </c>
      <c r="D72" s="61">
        <v>92196</v>
      </c>
      <c r="E72" s="62">
        <v>2033</v>
      </c>
      <c r="F72" s="62">
        <v>0</v>
      </c>
      <c r="G72" s="62">
        <v>911153</v>
      </c>
      <c r="H72" s="62">
        <v>931701</v>
      </c>
      <c r="I72" s="62">
        <v>0</v>
      </c>
      <c r="J72" s="62">
        <v>20548</v>
      </c>
      <c r="K72" s="62">
        <v>593911</v>
      </c>
      <c r="L72" s="62">
        <v>607306</v>
      </c>
      <c r="M72" s="62">
        <v>0</v>
      </c>
      <c r="N72" s="62">
        <v>13395</v>
      </c>
    </row>
    <row r="73" spans="1:14" x14ac:dyDescent="0.25">
      <c r="A73" s="60">
        <v>175</v>
      </c>
      <c r="B73" s="60" t="s">
        <v>90</v>
      </c>
      <c r="C73" s="61">
        <v>0</v>
      </c>
      <c r="D73" s="61">
        <v>0</v>
      </c>
      <c r="E73" s="62">
        <v>0</v>
      </c>
      <c r="F73" s="62">
        <v>0</v>
      </c>
      <c r="G73" s="62">
        <v>0</v>
      </c>
      <c r="H73" s="62">
        <v>0</v>
      </c>
      <c r="I73" s="62">
        <v>0</v>
      </c>
      <c r="J73" s="62">
        <v>0</v>
      </c>
      <c r="K73" s="62">
        <v>0</v>
      </c>
      <c r="L73" s="62">
        <v>0</v>
      </c>
      <c r="M73" s="62">
        <v>0</v>
      </c>
      <c r="N73" s="62">
        <v>0</v>
      </c>
    </row>
    <row r="74" spans="1:14" x14ac:dyDescent="0.25">
      <c r="A74" s="60">
        <v>180</v>
      </c>
      <c r="B74" s="60" t="s">
        <v>91</v>
      </c>
      <c r="C74" s="61">
        <v>7027</v>
      </c>
      <c r="D74" s="61">
        <v>11259</v>
      </c>
      <c r="E74" s="62">
        <v>4232</v>
      </c>
      <c r="F74" s="62">
        <v>0</v>
      </c>
      <c r="G74" s="62">
        <v>71009</v>
      </c>
      <c r="H74" s="62">
        <v>113774</v>
      </c>
      <c r="I74" s="62">
        <v>0</v>
      </c>
      <c r="J74" s="62">
        <v>42765</v>
      </c>
      <c r="K74" s="62">
        <v>46282</v>
      </c>
      <c r="L74" s="62">
        <v>74161</v>
      </c>
      <c r="M74" s="62">
        <v>0</v>
      </c>
      <c r="N74" s="62">
        <v>27879</v>
      </c>
    </row>
    <row r="75" spans="1:14" x14ac:dyDescent="0.25">
      <c r="A75" s="60">
        <v>181</v>
      </c>
      <c r="B75" s="60" t="s">
        <v>92</v>
      </c>
      <c r="C75" s="61">
        <v>90919</v>
      </c>
      <c r="D75" s="61">
        <v>89259</v>
      </c>
      <c r="E75" s="62">
        <v>0</v>
      </c>
      <c r="F75" s="62">
        <v>1660</v>
      </c>
      <c r="G75" s="62">
        <v>918794</v>
      </c>
      <c r="H75" s="62">
        <v>902022</v>
      </c>
      <c r="I75" s="62">
        <v>16772</v>
      </c>
      <c r="J75" s="62">
        <v>0</v>
      </c>
      <c r="K75" s="62">
        <v>598894</v>
      </c>
      <c r="L75" s="62">
        <v>587961</v>
      </c>
      <c r="M75" s="62">
        <v>10933</v>
      </c>
      <c r="N75" s="62">
        <v>0</v>
      </c>
    </row>
    <row r="76" spans="1:14" x14ac:dyDescent="0.25">
      <c r="A76" s="60">
        <v>182</v>
      </c>
      <c r="B76" s="60" t="s">
        <v>93</v>
      </c>
      <c r="C76" s="61">
        <v>534077</v>
      </c>
      <c r="D76" s="61">
        <v>481566</v>
      </c>
      <c r="E76" s="62">
        <v>0</v>
      </c>
      <c r="F76" s="62">
        <v>52511</v>
      </c>
      <c r="G76" s="62">
        <v>5397176</v>
      </c>
      <c r="H76" s="62">
        <v>4866518</v>
      </c>
      <c r="I76" s="62">
        <v>530658</v>
      </c>
      <c r="J76" s="62">
        <v>0</v>
      </c>
      <c r="K76" s="62">
        <v>3518013</v>
      </c>
      <c r="L76" s="62">
        <v>3172121</v>
      </c>
      <c r="M76" s="62">
        <v>345892</v>
      </c>
      <c r="N76" s="62">
        <v>0</v>
      </c>
    </row>
    <row r="77" spans="1:14" x14ac:dyDescent="0.25">
      <c r="A77" s="60">
        <v>183</v>
      </c>
      <c r="B77" s="60" t="s">
        <v>94</v>
      </c>
      <c r="C77" s="61">
        <v>2123</v>
      </c>
      <c r="D77" s="61">
        <v>2042</v>
      </c>
      <c r="E77" s="62">
        <v>0</v>
      </c>
      <c r="F77" s="62">
        <v>81</v>
      </c>
      <c r="G77" s="62">
        <v>21449</v>
      </c>
      <c r="H77" s="62">
        <v>20637</v>
      </c>
      <c r="I77" s="62">
        <v>812</v>
      </c>
      <c r="J77" s="62">
        <v>0</v>
      </c>
      <c r="K77" s="62">
        <v>13980</v>
      </c>
      <c r="L77" s="62">
        <v>13452</v>
      </c>
      <c r="M77" s="62">
        <v>528</v>
      </c>
      <c r="N77" s="62">
        <v>0</v>
      </c>
    </row>
    <row r="78" spans="1:14" x14ac:dyDescent="0.25">
      <c r="A78" s="60">
        <v>184</v>
      </c>
      <c r="B78" s="60" t="s">
        <v>95</v>
      </c>
      <c r="C78" s="61">
        <v>0</v>
      </c>
      <c r="D78" s="61">
        <v>0</v>
      </c>
      <c r="E78" s="62">
        <v>0</v>
      </c>
      <c r="F78" s="62">
        <v>0</v>
      </c>
      <c r="G78" s="62">
        <v>0</v>
      </c>
      <c r="H78" s="62">
        <v>0</v>
      </c>
      <c r="I78" s="62">
        <v>0</v>
      </c>
      <c r="J78" s="62">
        <v>0</v>
      </c>
      <c r="K78" s="62">
        <v>0</v>
      </c>
      <c r="L78" s="62">
        <v>0</v>
      </c>
      <c r="M78" s="62">
        <v>0</v>
      </c>
      <c r="N78" s="62">
        <v>0</v>
      </c>
    </row>
    <row r="79" spans="1:14" x14ac:dyDescent="0.25">
      <c r="A79" s="60">
        <v>185</v>
      </c>
      <c r="B79" s="60" t="s">
        <v>96</v>
      </c>
      <c r="C79" s="61">
        <v>804</v>
      </c>
      <c r="D79" s="61">
        <v>3157</v>
      </c>
      <c r="E79" s="62">
        <v>2353</v>
      </c>
      <c r="F79" s="62">
        <v>0</v>
      </c>
      <c r="G79" s="62">
        <v>8128</v>
      </c>
      <c r="H79" s="62">
        <v>31903</v>
      </c>
      <c r="I79" s="62">
        <v>0</v>
      </c>
      <c r="J79" s="62">
        <v>23775</v>
      </c>
      <c r="K79" s="62">
        <v>5301</v>
      </c>
      <c r="L79" s="62">
        <v>20795</v>
      </c>
      <c r="M79" s="62">
        <v>0</v>
      </c>
      <c r="N79" s="62">
        <v>15494</v>
      </c>
    </row>
    <row r="80" spans="1:14" x14ac:dyDescent="0.25">
      <c r="A80" s="60">
        <v>186</v>
      </c>
      <c r="B80" s="60" t="s">
        <v>97</v>
      </c>
      <c r="C80" s="61">
        <v>3001</v>
      </c>
      <c r="D80" s="61">
        <v>3264</v>
      </c>
      <c r="E80" s="62">
        <v>263</v>
      </c>
      <c r="F80" s="62">
        <v>0</v>
      </c>
      <c r="G80" s="62">
        <v>30327</v>
      </c>
      <c r="H80" s="62">
        <v>32984</v>
      </c>
      <c r="I80" s="62">
        <v>0</v>
      </c>
      <c r="J80" s="62">
        <v>2657</v>
      </c>
      <c r="K80" s="62">
        <v>19768</v>
      </c>
      <c r="L80" s="62">
        <v>21500</v>
      </c>
      <c r="M80" s="62">
        <v>0</v>
      </c>
      <c r="N80" s="62">
        <v>1732</v>
      </c>
    </row>
    <row r="81" spans="1:14" x14ac:dyDescent="0.25">
      <c r="A81" s="60">
        <v>187</v>
      </c>
      <c r="B81" s="60" t="s">
        <v>98</v>
      </c>
      <c r="C81" s="61">
        <v>2783</v>
      </c>
      <c r="D81" s="61">
        <v>2280</v>
      </c>
      <c r="E81" s="62">
        <v>0</v>
      </c>
      <c r="F81" s="62">
        <v>503</v>
      </c>
      <c r="G81" s="62">
        <v>28126</v>
      </c>
      <c r="H81" s="62">
        <v>23045</v>
      </c>
      <c r="I81" s="62">
        <v>5081</v>
      </c>
      <c r="J81" s="62">
        <v>0</v>
      </c>
      <c r="K81" s="62">
        <v>18332</v>
      </c>
      <c r="L81" s="62">
        <v>15021</v>
      </c>
      <c r="M81" s="62">
        <v>3311</v>
      </c>
      <c r="N81" s="62">
        <v>0</v>
      </c>
    </row>
    <row r="82" spans="1:14" x14ac:dyDescent="0.25">
      <c r="A82" s="60">
        <v>188</v>
      </c>
      <c r="B82" s="60" t="s">
        <v>99</v>
      </c>
      <c r="C82" s="61">
        <v>2112</v>
      </c>
      <c r="D82" s="61">
        <v>3069</v>
      </c>
      <c r="E82" s="62">
        <v>957</v>
      </c>
      <c r="F82" s="62">
        <v>0</v>
      </c>
      <c r="G82" s="62">
        <v>21344</v>
      </c>
      <c r="H82" s="62">
        <v>31014</v>
      </c>
      <c r="I82" s="62">
        <v>0</v>
      </c>
      <c r="J82" s="62">
        <v>9670</v>
      </c>
      <c r="K82" s="62">
        <v>13910</v>
      </c>
      <c r="L82" s="62">
        <v>20216</v>
      </c>
      <c r="M82" s="62">
        <v>0</v>
      </c>
      <c r="N82" s="62">
        <v>6306</v>
      </c>
    </row>
    <row r="83" spans="1:14" x14ac:dyDescent="0.25">
      <c r="A83" s="60">
        <v>190</v>
      </c>
      <c r="B83" s="60" t="s">
        <v>100</v>
      </c>
      <c r="C83" s="61">
        <v>2594</v>
      </c>
      <c r="D83" s="61">
        <v>3083</v>
      </c>
      <c r="E83" s="62">
        <v>489</v>
      </c>
      <c r="F83" s="62">
        <v>0</v>
      </c>
      <c r="G83" s="62">
        <v>26214</v>
      </c>
      <c r="H83" s="62">
        <v>31156</v>
      </c>
      <c r="I83" s="62">
        <v>0</v>
      </c>
      <c r="J83" s="62">
        <v>4942</v>
      </c>
      <c r="K83" s="62">
        <v>17085</v>
      </c>
      <c r="L83" s="62">
        <v>20308</v>
      </c>
      <c r="M83" s="62">
        <v>0</v>
      </c>
      <c r="N83" s="62">
        <v>3223</v>
      </c>
    </row>
    <row r="84" spans="1:14" x14ac:dyDescent="0.25">
      <c r="A84" s="60">
        <v>191</v>
      </c>
      <c r="B84" s="60" t="s">
        <v>101</v>
      </c>
      <c r="C84" s="61">
        <v>165548</v>
      </c>
      <c r="D84" s="61">
        <v>160702</v>
      </c>
      <c r="E84" s="62">
        <v>0</v>
      </c>
      <c r="F84" s="62">
        <v>4846</v>
      </c>
      <c r="G84" s="62">
        <v>1672964</v>
      </c>
      <c r="H84" s="62">
        <v>1623989</v>
      </c>
      <c r="I84" s="62">
        <v>48975</v>
      </c>
      <c r="J84" s="62">
        <v>0</v>
      </c>
      <c r="K84" s="62">
        <v>1090479</v>
      </c>
      <c r="L84" s="62">
        <v>1058557</v>
      </c>
      <c r="M84" s="62">
        <v>31922</v>
      </c>
      <c r="N84" s="62">
        <v>0</v>
      </c>
    </row>
    <row r="85" spans="1:14" x14ac:dyDescent="0.25">
      <c r="A85" s="60">
        <v>192</v>
      </c>
      <c r="B85" s="60" t="s">
        <v>102</v>
      </c>
      <c r="C85" s="61">
        <v>2977</v>
      </c>
      <c r="D85" s="61">
        <v>4456</v>
      </c>
      <c r="E85" s="62">
        <v>1479</v>
      </c>
      <c r="F85" s="62">
        <v>0</v>
      </c>
      <c r="G85" s="62">
        <v>30088</v>
      </c>
      <c r="H85" s="62">
        <v>45031</v>
      </c>
      <c r="I85" s="62">
        <v>0</v>
      </c>
      <c r="J85" s="62">
        <v>14943</v>
      </c>
      <c r="K85" s="62">
        <v>19613</v>
      </c>
      <c r="L85" s="62">
        <v>29352</v>
      </c>
      <c r="M85" s="62">
        <v>0</v>
      </c>
      <c r="N85" s="62">
        <v>9739</v>
      </c>
    </row>
    <row r="86" spans="1:14" x14ac:dyDescent="0.25">
      <c r="A86" s="60">
        <v>193</v>
      </c>
      <c r="B86" s="60" t="s">
        <v>103</v>
      </c>
      <c r="C86" s="61">
        <v>1428</v>
      </c>
      <c r="D86" s="61">
        <v>1648</v>
      </c>
      <c r="E86" s="62">
        <v>220</v>
      </c>
      <c r="F86" s="62">
        <v>0</v>
      </c>
      <c r="G86" s="62">
        <v>14436</v>
      </c>
      <c r="H86" s="62">
        <v>16658</v>
      </c>
      <c r="I86" s="62">
        <v>0</v>
      </c>
      <c r="J86" s="62">
        <v>2222</v>
      </c>
      <c r="K86" s="62">
        <v>9409</v>
      </c>
      <c r="L86" s="62">
        <v>10858</v>
      </c>
      <c r="M86" s="62">
        <v>0</v>
      </c>
      <c r="N86" s="62">
        <v>1449</v>
      </c>
    </row>
    <row r="87" spans="1:14" x14ac:dyDescent="0.25">
      <c r="A87" s="60">
        <v>194</v>
      </c>
      <c r="B87" s="60" t="s">
        <v>104</v>
      </c>
      <c r="C87" s="61">
        <v>366027</v>
      </c>
      <c r="D87" s="61">
        <v>352434</v>
      </c>
      <c r="E87" s="62">
        <v>0</v>
      </c>
      <c r="F87" s="62">
        <v>13593</v>
      </c>
      <c r="G87" s="62">
        <v>3698927</v>
      </c>
      <c r="H87" s="62">
        <v>3561566</v>
      </c>
      <c r="I87" s="62">
        <v>137361</v>
      </c>
      <c r="J87" s="62">
        <v>0</v>
      </c>
      <c r="K87" s="62">
        <v>2411057</v>
      </c>
      <c r="L87" s="62">
        <v>2321519</v>
      </c>
      <c r="M87" s="62">
        <v>89538</v>
      </c>
      <c r="N87" s="62">
        <v>0</v>
      </c>
    </row>
    <row r="88" spans="1:14" x14ac:dyDescent="0.25">
      <c r="A88" s="60">
        <v>195</v>
      </c>
      <c r="B88" s="60" t="s">
        <v>426</v>
      </c>
      <c r="C88" s="61">
        <v>2374</v>
      </c>
      <c r="D88" s="61">
        <v>1876</v>
      </c>
      <c r="E88" s="62">
        <v>0</v>
      </c>
      <c r="F88" s="62">
        <v>498</v>
      </c>
      <c r="G88" s="62">
        <v>23993</v>
      </c>
      <c r="H88" s="62">
        <v>18958</v>
      </c>
      <c r="I88" s="62">
        <v>5035</v>
      </c>
      <c r="J88" s="62">
        <v>0</v>
      </c>
      <c r="K88" s="62">
        <v>15640</v>
      </c>
      <c r="L88" s="62">
        <v>12357</v>
      </c>
      <c r="M88" s="62">
        <v>3283</v>
      </c>
      <c r="N88" s="62">
        <v>0</v>
      </c>
    </row>
    <row r="89" spans="1:14" x14ac:dyDescent="0.25">
      <c r="A89" s="60">
        <v>197</v>
      </c>
      <c r="B89" s="60" t="s">
        <v>105</v>
      </c>
      <c r="C89" s="61">
        <v>0</v>
      </c>
      <c r="D89" s="61">
        <v>0</v>
      </c>
      <c r="E89" s="62">
        <v>0</v>
      </c>
      <c r="F89" s="62">
        <v>0</v>
      </c>
      <c r="G89" s="62">
        <v>0</v>
      </c>
      <c r="H89" s="62">
        <v>0</v>
      </c>
      <c r="I89" s="62">
        <v>0</v>
      </c>
      <c r="J89" s="62">
        <v>0</v>
      </c>
      <c r="K89" s="62">
        <v>0</v>
      </c>
      <c r="L89" s="62">
        <v>0</v>
      </c>
      <c r="M89" s="62">
        <v>0</v>
      </c>
      <c r="N89" s="62">
        <v>0</v>
      </c>
    </row>
    <row r="90" spans="1:14" x14ac:dyDescent="0.25">
      <c r="A90" s="60">
        <v>199</v>
      </c>
      <c r="B90" s="60" t="s">
        <v>106</v>
      </c>
      <c r="C90" s="61">
        <v>273835</v>
      </c>
      <c r="D90" s="61">
        <v>283990</v>
      </c>
      <c r="E90" s="62">
        <v>10155</v>
      </c>
      <c r="F90" s="62">
        <v>0</v>
      </c>
      <c r="G90" s="62">
        <v>2767275</v>
      </c>
      <c r="H90" s="62">
        <v>2869891</v>
      </c>
      <c r="I90" s="62">
        <v>0</v>
      </c>
      <c r="J90" s="62">
        <v>102616</v>
      </c>
      <c r="K90" s="62">
        <v>1803781</v>
      </c>
      <c r="L90" s="62">
        <v>1870668</v>
      </c>
      <c r="M90" s="62">
        <v>0</v>
      </c>
      <c r="N90" s="62">
        <v>66887</v>
      </c>
    </row>
    <row r="91" spans="1:14" x14ac:dyDescent="0.25">
      <c r="A91" s="60">
        <v>200</v>
      </c>
      <c r="B91" s="60" t="s">
        <v>107</v>
      </c>
      <c r="C91" s="61">
        <v>8679</v>
      </c>
      <c r="D91" s="61">
        <v>8603</v>
      </c>
      <c r="E91" s="62">
        <v>0</v>
      </c>
      <c r="F91" s="62">
        <v>76</v>
      </c>
      <c r="G91" s="62">
        <v>87703</v>
      </c>
      <c r="H91" s="62">
        <v>86937</v>
      </c>
      <c r="I91" s="62">
        <v>766</v>
      </c>
      <c r="J91" s="62">
        <v>0</v>
      </c>
      <c r="K91" s="62">
        <v>57165</v>
      </c>
      <c r="L91" s="62">
        <v>56668</v>
      </c>
      <c r="M91" s="62">
        <v>497</v>
      </c>
      <c r="N91" s="62">
        <v>0</v>
      </c>
    </row>
    <row r="92" spans="1:14" x14ac:dyDescent="0.25">
      <c r="A92" s="60">
        <v>201</v>
      </c>
      <c r="B92" s="60" t="s">
        <v>108</v>
      </c>
      <c r="C92" s="61">
        <v>293753</v>
      </c>
      <c r="D92" s="61">
        <v>309888</v>
      </c>
      <c r="E92" s="62">
        <v>16135</v>
      </c>
      <c r="F92" s="62">
        <v>0</v>
      </c>
      <c r="G92" s="62">
        <v>2968559</v>
      </c>
      <c r="H92" s="62">
        <v>3131611</v>
      </c>
      <c r="I92" s="62">
        <v>0</v>
      </c>
      <c r="J92" s="62">
        <v>163052</v>
      </c>
      <c r="K92" s="62">
        <v>1934985</v>
      </c>
      <c r="L92" s="62">
        <v>2041264</v>
      </c>
      <c r="M92" s="62">
        <v>0</v>
      </c>
      <c r="N92" s="62">
        <v>106279</v>
      </c>
    </row>
    <row r="93" spans="1:14" x14ac:dyDescent="0.25">
      <c r="A93" s="60">
        <v>202</v>
      </c>
      <c r="B93" s="60" t="s">
        <v>109</v>
      </c>
      <c r="C93" s="61">
        <v>63380</v>
      </c>
      <c r="D93" s="61">
        <v>67911</v>
      </c>
      <c r="E93" s="62">
        <v>4531</v>
      </c>
      <c r="F93" s="62">
        <v>0</v>
      </c>
      <c r="G93" s="62">
        <v>640495</v>
      </c>
      <c r="H93" s="62">
        <v>686285</v>
      </c>
      <c r="I93" s="62">
        <v>0</v>
      </c>
      <c r="J93" s="62">
        <v>45790</v>
      </c>
      <c r="K93" s="62">
        <v>417491</v>
      </c>
      <c r="L93" s="62">
        <v>447338</v>
      </c>
      <c r="M93" s="62">
        <v>0</v>
      </c>
      <c r="N93" s="62">
        <v>29847</v>
      </c>
    </row>
    <row r="94" spans="1:14" x14ac:dyDescent="0.25">
      <c r="A94" s="60">
        <v>203</v>
      </c>
      <c r="B94" s="60" t="s">
        <v>110</v>
      </c>
      <c r="C94" s="61">
        <v>105367</v>
      </c>
      <c r="D94" s="61">
        <v>104735</v>
      </c>
      <c r="E94" s="62">
        <v>0</v>
      </c>
      <c r="F94" s="62">
        <v>632</v>
      </c>
      <c r="G94" s="62">
        <v>1064797</v>
      </c>
      <c r="H94" s="62">
        <v>1058412</v>
      </c>
      <c r="I94" s="62">
        <v>6385</v>
      </c>
      <c r="J94" s="62">
        <v>0</v>
      </c>
      <c r="K94" s="62">
        <v>694059</v>
      </c>
      <c r="L94" s="62">
        <v>689900</v>
      </c>
      <c r="M94" s="62">
        <v>4159</v>
      </c>
      <c r="N94" s="62">
        <v>0</v>
      </c>
    </row>
    <row r="95" spans="1:14" x14ac:dyDescent="0.25">
      <c r="A95" s="60">
        <v>204</v>
      </c>
      <c r="B95" s="60" t="s">
        <v>111</v>
      </c>
      <c r="C95" s="61">
        <v>1239386</v>
      </c>
      <c r="D95" s="61">
        <v>1257621</v>
      </c>
      <c r="E95" s="62">
        <v>18235</v>
      </c>
      <c r="F95" s="62">
        <v>0</v>
      </c>
      <c r="G95" s="62">
        <v>12524758</v>
      </c>
      <c r="H95" s="62">
        <v>12709036</v>
      </c>
      <c r="I95" s="62">
        <v>0</v>
      </c>
      <c r="J95" s="62">
        <v>184278</v>
      </c>
      <c r="K95" s="62">
        <v>8163960</v>
      </c>
      <c r="L95" s="62">
        <v>8284074</v>
      </c>
      <c r="M95" s="62">
        <v>0</v>
      </c>
      <c r="N95" s="62">
        <v>120114</v>
      </c>
    </row>
    <row r="96" spans="1:14" x14ac:dyDescent="0.25">
      <c r="A96" s="60">
        <v>206</v>
      </c>
      <c r="B96" s="60" t="s">
        <v>112</v>
      </c>
      <c r="C96" s="61">
        <v>140217</v>
      </c>
      <c r="D96" s="61">
        <v>116712</v>
      </c>
      <c r="E96" s="62">
        <v>0</v>
      </c>
      <c r="F96" s="62">
        <v>23505</v>
      </c>
      <c r="G96" s="62">
        <v>1416983</v>
      </c>
      <c r="H96" s="62">
        <v>1179445</v>
      </c>
      <c r="I96" s="62">
        <v>237538</v>
      </c>
      <c r="J96" s="62">
        <v>0</v>
      </c>
      <c r="K96" s="62">
        <v>923623</v>
      </c>
      <c r="L96" s="62">
        <v>768792</v>
      </c>
      <c r="M96" s="62">
        <v>154831</v>
      </c>
      <c r="N96" s="62">
        <v>0</v>
      </c>
    </row>
    <row r="97" spans="1:14" x14ac:dyDescent="0.25">
      <c r="A97" s="60">
        <v>207</v>
      </c>
      <c r="B97" s="60" t="s">
        <v>113</v>
      </c>
      <c r="C97" s="61">
        <v>0</v>
      </c>
      <c r="D97" s="61">
        <v>0</v>
      </c>
      <c r="E97" s="62">
        <v>0</v>
      </c>
      <c r="F97" s="62">
        <v>0</v>
      </c>
      <c r="G97" s="62">
        <v>0</v>
      </c>
      <c r="H97" s="62">
        <v>0</v>
      </c>
      <c r="I97" s="62">
        <v>0</v>
      </c>
      <c r="J97" s="62">
        <v>0</v>
      </c>
      <c r="K97" s="62">
        <v>0</v>
      </c>
      <c r="L97" s="62">
        <v>0</v>
      </c>
      <c r="M97" s="62">
        <v>0</v>
      </c>
      <c r="N97" s="62">
        <v>0</v>
      </c>
    </row>
    <row r="98" spans="1:14" x14ac:dyDescent="0.25">
      <c r="A98" s="60">
        <v>208</v>
      </c>
      <c r="B98" s="60" t="s">
        <v>114</v>
      </c>
      <c r="C98" s="61">
        <v>4516807</v>
      </c>
      <c r="D98" s="61">
        <v>4601005</v>
      </c>
      <c r="E98" s="62">
        <v>84198</v>
      </c>
      <c r="F98" s="62">
        <v>0</v>
      </c>
      <c r="G98" s="62">
        <v>45645125</v>
      </c>
      <c r="H98" s="62">
        <v>46495997</v>
      </c>
      <c r="I98" s="62">
        <v>0</v>
      </c>
      <c r="J98" s="62">
        <v>850872</v>
      </c>
      <c r="K98" s="62">
        <v>29752653</v>
      </c>
      <c r="L98" s="62">
        <v>30307277</v>
      </c>
      <c r="M98" s="62">
        <v>0</v>
      </c>
      <c r="N98" s="62">
        <v>554624</v>
      </c>
    </row>
    <row r="99" spans="1:14" x14ac:dyDescent="0.25">
      <c r="A99" s="60">
        <v>209</v>
      </c>
      <c r="B99" s="60" t="s">
        <v>115</v>
      </c>
      <c r="C99" s="61">
        <v>0</v>
      </c>
      <c r="D99" s="61">
        <v>0</v>
      </c>
      <c r="E99" s="62">
        <v>0</v>
      </c>
      <c r="F99" s="62">
        <v>0</v>
      </c>
      <c r="G99" s="62">
        <v>0</v>
      </c>
      <c r="H99" s="62">
        <v>0</v>
      </c>
      <c r="I99" s="62">
        <v>0</v>
      </c>
      <c r="J99" s="62">
        <v>0</v>
      </c>
      <c r="K99" s="62">
        <v>0</v>
      </c>
      <c r="L99" s="62">
        <v>0</v>
      </c>
      <c r="M99" s="62">
        <v>0</v>
      </c>
      <c r="N99" s="62">
        <v>0</v>
      </c>
    </row>
    <row r="100" spans="1:14" x14ac:dyDescent="0.25">
      <c r="A100" s="60">
        <v>211</v>
      </c>
      <c r="B100" s="60" t="s">
        <v>116</v>
      </c>
      <c r="C100" s="61">
        <v>363270</v>
      </c>
      <c r="D100" s="61">
        <v>360106</v>
      </c>
      <c r="E100" s="62">
        <v>0</v>
      </c>
      <c r="F100" s="62">
        <v>3164</v>
      </c>
      <c r="G100" s="62">
        <v>3671063</v>
      </c>
      <c r="H100" s="62">
        <v>3639091</v>
      </c>
      <c r="I100" s="62">
        <v>31972</v>
      </c>
      <c r="J100" s="62">
        <v>0</v>
      </c>
      <c r="K100" s="62">
        <v>2392891</v>
      </c>
      <c r="L100" s="62">
        <v>2372052</v>
      </c>
      <c r="M100" s="62">
        <v>20839</v>
      </c>
      <c r="N100" s="62">
        <v>0</v>
      </c>
    </row>
    <row r="101" spans="1:14" x14ac:dyDescent="0.25">
      <c r="A101" s="60">
        <v>212</v>
      </c>
      <c r="B101" s="60" t="s">
        <v>117</v>
      </c>
      <c r="C101" s="61">
        <v>343054</v>
      </c>
      <c r="D101" s="61">
        <v>366748</v>
      </c>
      <c r="E101" s="62">
        <v>23694</v>
      </c>
      <c r="F101" s="62">
        <v>0</v>
      </c>
      <c r="G101" s="62">
        <v>3466768</v>
      </c>
      <c r="H101" s="62">
        <v>3706217</v>
      </c>
      <c r="I101" s="62">
        <v>0</v>
      </c>
      <c r="J101" s="62">
        <v>239449</v>
      </c>
      <c r="K101" s="62">
        <v>2259731</v>
      </c>
      <c r="L101" s="62">
        <v>2415807</v>
      </c>
      <c r="M101" s="62">
        <v>0</v>
      </c>
      <c r="N101" s="62">
        <v>156076</v>
      </c>
    </row>
    <row r="102" spans="1:14" x14ac:dyDescent="0.25">
      <c r="A102" s="60">
        <v>213</v>
      </c>
      <c r="B102" s="60" t="s">
        <v>118</v>
      </c>
      <c r="C102" s="61">
        <v>468581</v>
      </c>
      <c r="D102" s="61">
        <v>463363</v>
      </c>
      <c r="E102" s="62">
        <v>0</v>
      </c>
      <c r="F102" s="62">
        <v>5218</v>
      </c>
      <c r="G102" s="62">
        <v>4735299</v>
      </c>
      <c r="H102" s="62">
        <v>4682570</v>
      </c>
      <c r="I102" s="62">
        <v>52729</v>
      </c>
      <c r="J102" s="62">
        <v>0</v>
      </c>
      <c r="K102" s="62">
        <v>3086589</v>
      </c>
      <c r="L102" s="62">
        <v>3052219</v>
      </c>
      <c r="M102" s="62">
        <v>34370</v>
      </c>
      <c r="N102" s="62">
        <v>0</v>
      </c>
    </row>
    <row r="103" spans="1:14" x14ac:dyDescent="0.25">
      <c r="A103" s="60">
        <v>214</v>
      </c>
      <c r="B103" s="60" t="s">
        <v>119</v>
      </c>
      <c r="C103" s="61">
        <v>455049</v>
      </c>
      <c r="D103" s="61">
        <v>445595</v>
      </c>
      <c r="E103" s="62">
        <v>0</v>
      </c>
      <c r="F103" s="62">
        <v>9454</v>
      </c>
      <c r="G103" s="62">
        <v>4598550</v>
      </c>
      <c r="H103" s="62">
        <v>4503012</v>
      </c>
      <c r="I103" s="62">
        <v>95538</v>
      </c>
      <c r="J103" s="62">
        <v>0</v>
      </c>
      <c r="K103" s="62">
        <v>2997453</v>
      </c>
      <c r="L103" s="62">
        <v>2935178</v>
      </c>
      <c r="M103" s="62">
        <v>62275</v>
      </c>
      <c r="N103" s="62">
        <v>0</v>
      </c>
    </row>
    <row r="104" spans="1:14" x14ac:dyDescent="0.25">
      <c r="A104" s="60">
        <v>215</v>
      </c>
      <c r="B104" s="60" t="s">
        <v>120</v>
      </c>
      <c r="C104" s="61">
        <v>373359</v>
      </c>
      <c r="D104" s="61">
        <v>374084</v>
      </c>
      <c r="E104" s="62">
        <v>725</v>
      </c>
      <c r="F104" s="62">
        <v>0</v>
      </c>
      <c r="G104" s="62">
        <v>3773028</v>
      </c>
      <c r="H104" s="62">
        <v>3780347</v>
      </c>
      <c r="I104" s="62">
        <v>0</v>
      </c>
      <c r="J104" s="62">
        <v>7319</v>
      </c>
      <c r="K104" s="62">
        <v>2459358</v>
      </c>
      <c r="L104" s="62">
        <v>2464127</v>
      </c>
      <c r="M104" s="62">
        <v>0</v>
      </c>
      <c r="N104" s="62">
        <v>4769</v>
      </c>
    </row>
    <row r="105" spans="1:14" x14ac:dyDescent="0.25">
      <c r="A105" s="60">
        <v>216</v>
      </c>
      <c r="B105" s="60" t="s">
        <v>121</v>
      </c>
      <c r="C105" s="61">
        <v>2008016</v>
      </c>
      <c r="D105" s="61">
        <v>2003681</v>
      </c>
      <c r="E105" s="62">
        <v>0</v>
      </c>
      <c r="F105" s="62">
        <v>4335</v>
      </c>
      <c r="G105" s="62">
        <v>20292241</v>
      </c>
      <c r="H105" s="62">
        <v>20248432</v>
      </c>
      <c r="I105" s="62">
        <v>43809</v>
      </c>
      <c r="J105" s="62">
        <v>0</v>
      </c>
      <c r="K105" s="62">
        <v>13227004</v>
      </c>
      <c r="L105" s="62">
        <v>13198445</v>
      </c>
      <c r="M105" s="62">
        <v>28559</v>
      </c>
      <c r="N105" s="62">
        <v>0</v>
      </c>
    </row>
    <row r="106" spans="1:14" x14ac:dyDescent="0.25">
      <c r="A106" s="60">
        <v>217</v>
      </c>
      <c r="B106" s="60" t="s">
        <v>122</v>
      </c>
      <c r="C106" s="61">
        <v>801134</v>
      </c>
      <c r="D106" s="61">
        <v>772311</v>
      </c>
      <c r="E106" s="62">
        <v>0</v>
      </c>
      <c r="F106" s="62">
        <v>28823</v>
      </c>
      <c r="G106" s="62">
        <v>8095958</v>
      </c>
      <c r="H106" s="62">
        <v>7804684</v>
      </c>
      <c r="I106" s="62">
        <v>291274</v>
      </c>
      <c r="J106" s="62">
        <v>0</v>
      </c>
      <c r="K106" s="62">
        <v>5277152</v>
      </c>
      <c r="L106" s="62">
        <v>5087292</v>
      </c>
      <c r="M106" s="62">
        <v>189860</v>
      </c>
      <c r="N106" s="62">
        <v>0</v>
      </c>
    </row>
    <row r="107" spans="1:14" x14ac:dyDescent="0.25">
      <c r="A107" s="60">
        <v>218</v>
      </c>
      <c r="B107" s="60" t="s">
        <v>123</v>
      </c>
      <c r="C107" s="61">
        <v>85151</v>
      </c>
      <c r="D107" s="61">
        <v>86368</v>
      </c>
      <c r="E107" s="62">
        <v>1217</v>
      </c>
      <c r="F107" s="62">
        <v>0</v>
      </c>
      <c r="G107" s="62">
        <v>860500</v>
      </c>
      <c r="H107" s="62">
        <v>872804</v>
      </c>
      <c r="I107" s="62">
        <v>0</v>
      </c>
      <c r="J107" s="62">
        <v>12304</v>
      </c>
      <c r="K107" s="62">
        <v>560892</v>
      </c>
      <c r="L107" s="62">
        <v>568916</v>
      </c>
      <c r="M107" s="62">
        <v>0</v>
      </c>
      <c r="N107" s="62">
        <v>8024</v>
      </c>
    </row>
    <row r="108" spans="1:14" x14ac:dyDescent="0.25">
      <c r="A108" s="60">
        <v>219</v>
      </c>
      <c r="B108" s="60" t="s">
        <v>124</v>
      </c>
      <c r="C108" s="61">
        <v>0</v>
      </c>
      <c r="D108" s="61">
        <v>0</v>
      </c>
      <c r="E108" s="62">
        <v>0</v>
      </c>
      <c r="F108" s="62">
        <v>0</v>
      </c>
      <c r="G108" s="62">
        <v>0</v>
      </c>
      <c r="H108" s="62">
        <v>0</v>
      </c>
      <c r="I108" s="62">
        <v>0</v>
      </c>
      <c r="J108" s="62">
        <v>0</v>
      </c>
      <c r="K108" s="62">
        <v>0</v>
      </c>
      <c r="L108" s="62">
        <v>0</v>
      </c>
      <c r="M108" s="62">
        <v>0</v>
      </c>
      <c r="N108" s="62">
        <v>0</v>
      </c>
    </row>
    <row r="109" spans="1:14" x14ac:dyDescent="0.25">
      <c r="A109" s="60">
        <v>220</v>
      </c>
      <c r="B109" s="60" t="s">
        <v>125</v>
      </c>
      <c r="C109" s="61">
        <v>0</v>
      </c>
      <c r="D109" s="61">
        <v>0</v>
      </c>
      <c r="E109" s="62">
        <v>0</v>
      </c>
      <c r="F109" s="62">
        <v>0</v>
      </c>
      <c r="G109" s="62">
        <v>0</v>
      </c>
      <c r="H109" s="62">
        <v>0</v>
      </c>
      <c r="I109" s="62">
        <v>0</v>
      </c>
      <c r="J109" s="62">
        <v>0</v>
      </c>
      <c r="K109" s="62">
        <v>0</v>
      </c>
      <c r="L109" s="62">
        <v>0</v>
      </c>
      <c r="M109" s="62">
        <v>0</v>
      </c>
      <c r="N109" s="62">
        <v>0</v>
      </c>
    </row>
    <row r="110" spans="1:14" x14ac:dyDescent="0.25">
      <c r="A110" s="60">
        <v>221</v>
      </c>
      <c r="B110" s="60" t="s">
        <v>126</v>
      </c>
      <c r="C110" s="61">
        <v>1389589</v>
      </c>
      <c r="D110" s="61">
        <v>1360242</v>
      </c>
      <c r="E110" s="62">
        <v>0</v>
      </c>
      <c r="F110" s="62">
        <v>29347</v>
      </c>
      <c r="G110" s="62">
        <v>14042652</v>
      </c>
      <c r="H110" s="62">
        <v>13746081</v>
      </c>
      <c r="I110" s="62">
        <v>296571</v>
      </c>
      <c r="J110" s="62">
        <v>0</v>
      </c>
      <c r="K110" s="62">
        <v>9153359</v>
      </c>
      <c r="L110" s="62">
        <v>8960046</v>
      </c>
      <c r="M110" s="62">
        <v>193313</v>
      </c>
      <c r="N110" s="62">
        <v>0</v>
      </c>
    </row>
    <row r="111" spans="1:14" x14ac:dyDescent="0.25">
      <c r="A111" s="60">
        <v>222</v>
      </c>
      <c r="B111" s="60" t="s">
        <v>127</v>
      </c>
      <c r="C111" s="61">
        <v>97661</v>
      </c>
      <c r="D111" s="61">
        <v>98301</v>
      </c>
      <c r="E111" s="62">
        <v>640</v>
      </c>
      <c r="F111" s="62">
        <v>0</v>
      </c>
      <c r="G111" s="62">
        <v>986927</v>
      </c>
      <c r="H111" s="62">
        <v>993388</v>
      </c>
      <c r="I111" s="62">
        <v>0</v>
      </c>
      <c r="J111" s="62">
        <v>6461</v>
      </c>
      <c r="K111" s="62">
        <v>643306</v>
      </c>
      <c r="L111" s="62">
        <v>647516</v>
      </c>
      <c r="M111" s="62">
        <v>0</v>
      </c>
      <c r="N111" s="62">
        <v>4210</v>
      </c>
    </row>
    <row r="112" spans="1:14" x14ac:dyDescent="0.25">
      <c r="A112" s="60">
        <v>223</v>
      </c>
      <c r="B112" s="60" t="s">
        <v>128</v>
      </c>
      <c r="C112" s="61">
        <v>155543</v>
      </c>
      <c r="D112" s="61">
        <v>167961</v>
      </c>
      <c r="E112" s="62">
        <v>12418</v>
      </c>
      <c r="F112" s="62">
        <v>0</v>
      </c>
      <c r="G112" s="62">
        <v>1571860</v>
      </c>
      <c r="H112" s="62">
        <v>1697354</v>
      </c>
      <c r="I112" s="62">
        <v>0</v>
      </c>
      <c r="J112" s="62">
        <v>125494</v>
      </c>
      <c r="K112" s="62">
        <v>1024576</v>
      </c>
      <c r="L112" s="62">
        <v>1106378</v>
      </c>
      <c r="M112" s="62">
        <v>0</v>
      </c>
      <c r="N112" s="62">
        <v>81802</v>
      </c>
    </row>
    <row r="113" spans="1:14" x14ac:dyDescent="0.25">
      <c r="A113" s="60">
        <v>226</v>
      </c>
      <c r="B113" s="60" t="s">
        <v>129</v>
      </c>
      <c r="C113" s="61">
        <v>6491</v>
      </c>
      <c r="D113" s="61">
        <v>6565</v>
      </c>
      <c r="E113" s="62">
        <v>74</v>
      </c>
      <c r="F113" s="62">
        <v>0</v>
      </c>
      <c r="G113" s="62">
        <v>65595</v>
      </c>
      <c r="H113" s="62">
        <v>66345</v>
      </c>
      <c r="I113" s="62">
        <v>0</v>
      </c>
      <c r="J113" s="62">
        <v>750</v>
      </c>
      <c r="K113" s="62">
        <v>42756</v>
      </c>
      <c r="L113" s="62">
        <v>43245</v>
      </c>
      <c r="M113" s="62">
        <v>0</v>
      </c>
      <c r="N113" s="62">
        <v>489</v>
      </c>
    </row>
    <row r="114" spans="1:14" x14ac:dyDescent="0.25">
      <c r="A114" s="60">
        <v>229</v>
      </c>
      <c r="B114" s="60" t="s">
        <v>130</v>
      </c>
      <c r="C114" s="61">
        <v>512134</v>
      </c>
      <c r="D114" s="61">
        <v>503258</v>
      </c>
      <c r="E114" s="62">
        <v>0</v>
      </c>
      <c r="F114" s="62">
        <v>8876</v>
      </c>
      <c r="G114" s="62">
        <v>5175434</v>
      </c>
      <c r="H114" s="62">
        <v>5085730</v>
      </c>
      <c r="I114" s="62">
        <v>89704</v>
      </c>
      <c r="J114" s="62">
        <v>0</v>
      </c>
      <c r="K114" s="62">
        <v>3373480</v>
      </c>
      <c r="L114" s="62">
        <v>3315009</v>
      </c>
      <c r="M114" s="62">
        <v>58471</v>
      </c>
      <c r="N114" s="62">
        <v>0</v>
      </c>
    </row>
    <row r="115" spans="1:14" x14ac:dyDescent="0.25">
      <c r="A115" s="60">
        <v>230</v>
      </c>
      <c r="B115" s="60" t="s">
        <v>131</v>
      </c>
      <c r="C115" s="61">
        <v>0</v>
      </c>
      <c r="D115" s="61">
        <v>0</v>
      </c>
      <c r="E115" s="62">
        <v>0</v>
      </c>
      <c r="F115" s="62">
        <v>0</v>
      </c>
      <c r="G115" s="62">
        <v>0</v>
      </c>
      <c r="H115" s="62">
        <v>0</v>
      </c>
      <c r="I115" s="62">
        <v>0</v>
      </c>
      <c r="J115" s="62">
        <v>0</v>
      </c>
      <c r="K115" s="62">
        <v>0</v>
      </c>
      <c r="L115" s="62">
        <v>0</v>
      </c>
      <c r="M115" s="62">
        <v>0</v>
      </c>
      <c r="N115" s="62">
        <v>0</v>
      </c>
    </row>
    <row r="116" spans="1:14" x14ac:dyDescent="0.25">
      <c r="A116" s="60">
        <v>231</v>
      </c>
      <c r="B116" s="60" t="s">
        <v>132</v>
      </c>
      <c r="C116" s="61">
        <v>0</v>
      </c>
      <c r="D116" s="61">
        <v>0</v>
      </c>
      <c r="E116" s="62">
        <v>0</v>
      </c>
      <c r="F116" s="62">
        <v>0</v>
      </c>
      <c r="G116" s="62">
        <v>0</v>
      </c>
      <c r="H116" s="62">
        <v>0</v>
      </c>
      <c r="I116" s="62">
        <v>0</v>
      </c>
      <c r="J116" s="62">
        <v>0</v>
      </c>
      <c r="K116" s="62">
        <v>0</v>
      </c>
      <c r="L116" s="62">
        <v>0</v>
      </c>
      <c r="M116" s="62">
        <v>0</v>
      </c>
      <c r="N116" s="62">
        <v>0</v>
      </c>
    </row>
    <row r="117" spans="1:14" x14ac:dyDescent="0.25">
      <c r="A117" s="60">
        <v>232</v>
      </c>
      <c r="B117" s="60" t="s">
        <v>133</v>
      </c>
      <c r="C117" s="61">
        <v>0</v>
      </c>
      <c r="D117" s="61">
        <v>0</v>
      </c>
      <c r="E117" s="62">
        <v>0</v>
      </c>
      <c r="F117" s="62">
        <v>0</v>
      </c>
      <c r="G117" s="62">
        <v>0</v>
      </c>
      <c r="H117" s="62">
        <v>0</v>
      </c>
      <c r="I117" s="62">
        <v>0</v>
      </c>
      <c r="J117" s="62">
        <v>0</v>
      </c>
      <c r="K117" s="62">
        <v>0</v>
      </c>
      <c r="L117" s="62">
        <v>0</v>
      </c>
      <c r="M117" s="62">
        <v>0</v>
      </c>
      <c r="N117" s="62">
        <v>0</v>
      </c>
    </row>
    <row r="118" spans="1:14" x14ac:dyDescent="0.25">
      <c r="A118" s="60">
        <v>233</v>
      </c>
      <c r="B118" s="60" t="s">
        <v>134</v>
      </c>
      <c r="C118" s="61">
        <v>3869</v>
      </c>
      <c r="D118" s="61">
        <v>4535</v>
      </c>
      <c r="E118" s="62">
        <v>666</v>
      </c>
      <c r="F118" s="62">
        <v>0</v>
      </c>
      <c r="G118" s="62">
        <v>39101</v>
      </c>
      <c r="H118" s="62">
        <v>45832</v>
      </c>
      <c r="I118" s="62">
        <v>0</v>
      </c>
      <c r="J118" s="62">
        <v>6731</v>
      </c>
      <c r="K118" s="62">
        <v>25485</v>
      </c>
      <c r="L118" s="62">
        <v>29874</v>
      </c>
      <c r="M118" s="62">
        <v>0</v>
      </c>
      <c r="N118" s="62">
        <v>4389</v>
      </c>
    </row>
    <row r="119" spans="1:14" x14ac:dyDescent="0.25">
      <c r="A119" s="60">
        <v>234</v>
      </c>
      <c r="B119" s="60" t="s">
        <v>135</v>
      </c>
      <c r="C119" s="61">
        <v>49561</v>
      </c>
      <c r="D119" s="61">
        <v>44539</v>
      </c>
      <c r="E119" s="62">
        <v>0</v>
      </c>
      <c r="F119" s="62">
        <v>5022</v>
      </c>
      <c r="G119" s="62">
        <v>500841</v>
      </c>
      <c r="H119" s="62">
        <v>450090</v>
      </c>
      <c r="I119" s="62">
        <v>50751</v>
      </c>
      <c r="J119" s="62">
        <v>0</v>
      </c>
      <c r="K119" s="62">
        <v>326458</v>
      </c>
      <c r="L119" s="62">
        <v>293380</v>
      </c>
      <c r="M119" s="62">
        <v>33078</v>
      </c>
      <c r="N119" s="62">
        <v>0</v>
      </c>
    </row>
    <row r="120" spans="1:14" x14ac:dyDescent="0.25">
      <c r="A120" s="60">
        <v>236</v>
      </c>
      <c r="B120" s="60" t="s">
        <v>136</v>
      </c>
      <c r="C120" s="61">
        <v>3858287</v>
      </c>
      <c r="D120" s="61">
        <v>4008943</v>
      </c>
      <c r="E120" s="62">
        <v>150656</v>
      </c>
      <c r="F120" s="62">
        <v>0</v>
      </c>
      <c r="G120" s="62">
        <v>38990370</v>
      </c>
      <c r="H120" s="62">
        <v>40512842</v>
      </c>
      <c r="I120" s="62">
        <v>0</v>
      </c>
      <c r="J120" s="62">
        <v>1522472</v>
      </c>
      <c r="K120" s="62">
        <v>25414914</v>
      </c>
      <c r="L120" s="62">
        <v>26407304</v>
      </c>
      <c r="M120" s="62">
        <v>0</v>
      </c>
      <c r="N120" s="62">
        <v>992390</v>
      </c>
    </row>
    <row r="121" spans="1:14" x14ac:dyDescent="0.25">
      <c r="A121" s="60">
        <v>238</v>
      </c>
      <c r="B121" s="60" t="s">
        <v>137</v>
      </c>
      <c r="C121" s="61">
        <v>128006</v>
      </c>
      <c r="D121" s="61">
        <v>123224</v>
      </c>
      <c r="E121" s="62">
        <v>0</v>
      </c>
      <c r="F121" s="62">
        <v>4782</v>
      </c>
      <c r="G121" s="62">
        <v>1293577</v>
      </c>
      <c r="H121" s="62">
        <v>1245257</v>
      </c>
      <c r="I121" s="62">
        <v>48320</v>
      </c>
      <c r="J121" s="62">
        <v>0</v>
      </c>
      <c r="K121" s="62">
        <v>843186</v>
      </c>
      <c r="L121" s="62">
        <v>811690</v>
      </c>
      <c r="M121" s="62">
        <v>31496</v>
      </c>
      <c r="N121" s="62">
        <v>0</v>
      </c>
    </row>
    <row r="122" spans="1:14" x14ac:dyDescent="0.25">
      <c r="A122" s="60">
        <v>239</v>
      </c>
      <c r="B122" s="60" t="s">
        <v>138</v>
      </c>
      <c r="C122" s="61">
        <v>17313</v>
      </c>
      <c r="D122" s="61">
        <v>15980</v>
      </c>
      <c r="E122" s="62">
        <v>0</v>
      </c>
      <c r="F122" s="62">
        <v>1333</v>
      </c>
      <c r="G122" s="62">
        <v>174957</v>
      </c>
      <c r="H122" s="62">
        <v>161486</v>
      </c>
      <c r="I122" s="62">
        <v>13471</v>
      </c>
      <c r="J122" s="62">
        <v>0</v>
      </c>
      <c r="K122" s="62">
        <v>114044</v>
      </c>
      <c r="L122" s="62">
        <v>105261</v>
      </c>
      <c r="M122" s="62">
        <v>8783</v>
      </c>
      <c r="N122" s="62">
        <v>0</v>
      </c>
    </row>
    <row r="123" spans="1:14" x14ac:dyDescent="0.25">
      <c r="A123" s="60">
        <v>241</v>
      </c>
      <c r="B123" s="60" t="s">
        <v>139</v>
      </c>
      <c r="C123" s="61">
        <v>64381</v>
      </c>
      <c r="D123" s="61">
        <v>65276</v>
      </c>
      <c r="E123" s="62">
        <v>895</v>
      </c>
      <c r="F123" s="62">
        <v>0</v>
      </c>
      <c r="G123" s="62">
        <v>650610</v>
      </c>
      <c r="H123" s="62">
        <v>659653</v>
      </c>
      <c r="I123" s="62">
        <v>0</v>
      </c>
      <c r="J123" s="62">
        <v>9043</v>
      </c>
      <c r="K123" s="62">
        <v>424082</v>
      </c>
      <c r="L123" s="62">
        <v>429979</v>
      </c>
      <c r="M123" s="62">
        <v>0</v>
      </c>
      <c r="N123" s="62">
        <v>5897</v>
      </c>
    </row>
    <row r="124" spans="1:14" x14ac:dyDescent="0.25">
      <c r="A124" s="60">
        <v>242</v>
      </c>
      <c r="B124" s="60" t="s">
        <v>140</v>
      </c>
      <c r="C124" s="61">
        <v>544251</v>
      </c>
      <c r="D124" s="61">
        <v>539161</v>
      </c>
      <c r="E124" s="62">
        <v>0</v>
      </c>
      <c r="F124" s="62">
        <v>5090</v>
      </c>
      <c r="G124" s="62">
        <v>5499992</v>
      </c>
      <c r="H124" s="62">
        <v>5448556</v>
      </c>
      <c r="I124" s="62">
        <v>51436</v>
      </c>
      <c r="J124" s="62">
        <v>0</v>
      </c>
      <c r="K124" s="62">
        <v>3585032</v>
      </c>
      <c r="L124" s="62">
        <v>3551508</v>
      </c>
      <c r="M124" s="62">
        <v>33524</v>
      </c>
      <c r="N124" s="62">
        <v>0</v>
      </c>
    </row>
    <row r="125" spans="1:14" x14ac:dyDescent="0.25">
      <c r="A125" s="60">
        <v>245</v>
      </c>
      <c r="B125" s="60" t="s">
        <v>141</v>
      </c>
      <c r="C125" s="61">
        <v>26488</v>
      </c>
      <c r="D125" s="61">
        <v>27760</v>
      </c>
      <c r="E125" s="62">
        <v>1272</v>
      </c>
      <c r="F125" s="62">
        <v>0</v>
      </c>
      <c r="G125" s="62">
        <v>267677</v>
      </c>
      <c r="H125" s="62">
        <v>280528</v>
      </c>
      <c r="I125" s="62">
        <v>0</v>
      </c>
      <c r="J125" s="62">
        <v>12851</v>
      </c>
      <c r="K125" s="62">
        <v>174481</v>
      </c>
      <c r="L125" s="62">
        <v>182855</v>
      </c>
      <c r="M125" s="62">
        <v>0</v>
      </c>
      <c r="N125" s="62">
        <v>8374</v>
      </c>
    </row>
    <row r="126" spans="1:14" x14ac:dyDescent="0.25">
      <c r="A126" s="60">
        <v>246</v>
      </c>
      <c r="B126" s="60" t="s">
        <v>142</v>
      </c>
      <c r="C126" s="61">
        <v>0</v>
      </c>
      <c r="D126" s="61">
        <v>0</v>
      </c>
      <c r="E126" s="62">
        <v>0</v>
      </c>
      <c r="F126" s="62">
        <v>0</v>
      </c>
      <c r="G126" s="62">
        <v>0</v>
      </c>
      <c r="H126" s="62">
        <v>0</v>
      </c>
      <c r="I126" s="62">
        <v>0</v>
      </c>
      <c r="J126" s="62">
        <v>0</v>
      </c>
      <c r="K126" s="62">
        <v>0</v>
      </c>
      <c r="L126" s="62">
        <v>0</v>
      </c>
      <c r="M126" s="62">
        <v>0</v>
      </c>
      <c r="N126" s="62">
        <v>0</v>
      </c>
    </row>
    <row r="127" spans="1:14" x14ac:dyDescent="0.25">
      <c r="A127" s="60">
        <v>247</v>
      </c>
      <c r="B127" s="60" t="s">
        <v>143</v>
      </c>
      <c r="C127" s="61">
        <v>2493246</v>
      </c>
      <c r="D127" s="61">
        <v>2587374</v>
      </c>
      <c r="E127" s="62">
        <v>94128</v>
      </c>
      <c r="F127" s="62">
        <v>0</v>
      </c>
      <c r="G127" s="62">
        <v>25195792</v>
      </c>
      <c r="H127" s="62">
        <v>26147012</v>
      </c>
      <c r="I127" s="62">
        <v>0</v>
      </c>
      <c r="J127" s="62">
        <v>951220</v>
      </c>
      <c r="K127" s="62">
        <v>16423258</v>
      </c>
      <c r="L127" s="62">
        <v>17043289</v>
      </c>
      <c r="M127" s="62">
        <v>0</v>
      </c>
      <c r="N127" s="62">
        <v>620031</v>
      </c>
    </row>
    <row r="128" spans="1:14" x14ac:dyDescent="0.25">
      <c r="A128" s="60">
        <v>261</v>
      </c>
      <c r="B128" s="60" t="s">
        <v>144</v>
      </c>
      <c r="C128" s="61">
        <v>137165</v>
      </c>
      <c r="D128" s="61">
        <v>134987</v>
      </c>
      <c r="E128" s="62">
        <v>0</v>
      </c>
      <c r="F128" s="62">
        <v>2178</v>
      </c>
      <c r="G128" s="62">
        <v>1386136</v>
      </c>
      <c r="H128" s="62">
        <v>1364127</v>
      </c>
      <c r="I128" s="62">
        <v>22009</v>
      </c>
      <c r="J128" s="62">
        <v>0</v>
      </c>
      <c r="K128" s="62">
        <v>903519</v>
      </c>
      <c r="L128" s="62">
        <v>889173</v>
      </c>
      <c r="M128" s="62">
        <v>14346</v>
      </c>
      <c r="N128" s="62">
        <v>0</v>
      </c>
    </row>
    <row r="129" spans="1:14" x14ac:dyDescent="0.25">
      <c r="A129" s="60">
        <v>262</v>
      </c>
      <c r="B129" s="60" t="s">
        <v>145</v>
      </c>
      <c r="C129" s="61">
        <v>515521</v>
      </c>
      <c r="D129" s="61">
        <v>507214</v>
      </c>
      <c r="E129" s="62">
        <v>0</v>
      </c>
      <c r="F129" s="62">
        <v>8307</v>
      </c>
      <c r="G129" s="62">
        <v>5209658</v>
      </c>
      <c r="H129" s="62">
        <v>5125711</v>
      </c>
      <c r="I129" s="62">
        <v>83947</v>
      </c>
      <c r="J129" s="62">
        <v>0</v>
      </c>
      <c r="K129" s="62">
        <v>3395786</v>
      </c>
      <c r="L129" s="62">
        <v>3341069</v>
      </c>
      <c r="M129" s="62">
        <v>54717</v>
      </c>
      <c r="N129" s="62">
        <v>0</v>
      </c>
    </row>
    <row r="130" spans="1:14" x14ac:dyDescent="0.25">
      <c r="A130" s="60">
        <v>263</v>
      </c>
      <c r="B130" s="60" t="s">
        <v>146</v>
      </c>
      <c r="C130" s="61">
        <v>10440</v>
      </c>
      <c r="D130" s="61">
        <v>8471</v>
      </c>
      <c r="E130" s="62">
        <v>0</v>
      </c>
      <c r="F130" s="62">
        <v>1969</v>
      </c>
      <c r="G130" s="62">
        <v>105500</v>
      </c>
      <c r="H130" s="62">
        <v>85604</v>
      </c>
      <c r="I130" s="62">
        <v>19896</v>
      </c>
      <c r="J130" s="62">
        <v>0</v>
      </c>
      <c r="K130" s="62">
        <v>68769</v>
      </c>
      <c r="L130" s="62">
        <v>55799</v>
      </c>
      <c r="M130" s="62">
        <v>12970</v>
      </c>
      <c r="N130" s="62">
        <v>0</v>
      </c>
    </row>
    <row r="131" spans="1:14" x14ac:dyDescent="0.25">
      <c r="A131" s="60">
        <v>268</v>
      </c>
      <c r="B131" s="60" t="s">
        <v>147</v>
      </c>
      <c r="C131" s="61">
        <v>189356</v>
      </c>
      <c r="D131" s="61">
        <v>189762</v>
      </c>
      <c r="E131" s="62">
        <v>406</v>
      </c>
      <c r="F131" s="62">
        <v>0</v>
      </c>
      <c r="G131" s="62">
        <v>1913560</v>
      </c>
      <c r="H131" s="62">
        <v>1917662</v>
      </c>
      <c r="I131" s="62">
        <v>0</v>
      </c>
      <c r="J131" s="62">
        <v>4102</v>
      </c>
      <c r="K131" s="62">
        <v>1247308</v>
      </c>
      <c r="L131" s="62">
        <v>1249981</v>
      </c>
      <c r="M131" s="62">
        <v>0</v>
      </c>
      <c r="N131" s="62">
        <v>2673</v>
      </c>
    </row>
    <row r="132" spans="1:14" x14ac:dyDescent="0.25">
      <c r="A132" s="60">
        <v>270</v>
      </c>
      <c r="B132" s="60" t="s">
        <v>148</v>
      </c>
      <c r="C132" s="61">
        <v>54200</v>
      </c>
      <c r="D132" s="61">
        <v>56356</v>
      </c>
      <c r="E132" s="62">
        <v>2156</v>
      </c>
      <c r="F132" s="62">
        <v>0</v>
      </c>
      <c r="G132" s="62">
        <v>547721</v>
      </c>
      <c r="H132" s="62">
        <v>569510</v>
      </c>
      <c r="I132" s="62">
        <v>0</v>
      </c>
      <c r="J132" s="62">
        <v>21789</v>
      </c>
      <c r="K132" s="62">
        <v>357019</v>
      </c>
      <c r="L132" s="62">
        <v>371221</v>
      </c>
      <c r="M132" s="62">
        <v>0</v>
      </c>
      <c r="N132" s="62">
        <v>14202</v>
      </c>
    </row>
    <row r="133" spans="1:14" x14ac:dyDescent="0.25">
      <c r="A133" s="60">
        <v>275</v>
      </c>
      <c r="B133" s="60" t="s">
        <v>149</v>
      </c>
      <c r="C133" s="61">
        <v>81638</v>
      </c>
      <c r="D133" s="61">
        <v>81948</v>
      </c>
      <c r="E133" s="62">
        <v>310</v>
      </c>
      <c r="F133" s="62">
        <v>0</v>
      </c>
      <c r="G133" s="62">
        <v>825000</v>
      </c>
      <c r="H133" s="62">
        <v>828139</v>
      </c>
      <c r="I133" s="62">
        <v>0</v>
      </c>
      <c r="J133" s="62">
        <v>3139</v>
      </c>
      <c r="K133" s="62">
        <v>537751</v>
      </c>
      <c r="L133" s="62">
        <v>539802</v>
      </c>
      <c r="M133" s="62">
        <v>0</v>
      </c>
      <c r="N133" s="62">
        <v>2051</v>
      </c>
    </row>
    <row r="134" spans="1:14" x14ac:dyDescent="0.25">
      <c r="A134" s="60">
        <v>276</v>
      </c>
      <c r="B134" s="60" t="s">
        <v>150</v>
      </c>
      <c r="C134" s="61">
        <v>96358</v>
      </c>
      <c r="D134" s="61">
        <v>93797</v>
      </c>
      <c r="E134" s="62">
        <v>0</v>
      </c>
      <c r="F134" s="62">
        <v>2561</v>
      </c>
      <c r="G134" s="62">
        <v>973752</v>
      </c>
      <c r="H134" s="62">
        <v>947879</v>
      </c>
      <c r="I134" s="62">
        <v>25873</v>
      </c>
      <c r="J134" s="62">
        <v>0</v>
      </c>
      <c r="K134" s="62">
        <v>634714</v>
      </c>
      <c r="L134" s="62">
        <v>617852</v>
      </c>
      <c r="M134" s="62">
        <v>16862</v>
      </c>
      <c r="N134" s="62">
        <v>0</v>
      </c>
    </row>
    <row r="135" spans="1:14" x14ac:dyDescent="0.25">
      <c r="A135" s="60">
        <v>277</v>
      </c>
      <c r="B135" s="60" t="s">
        <v>151</v>
      </c>
      <c r="C135" s="61">
        <v>39233</v>
      </c>
      <c r="D135" s="61">
        <v>36622</v>
      </c>
      <c r="E135" s="62">
        <v>0</v>
      </c>
      <c r="F135" s="62">
        <v>2611</v>
      </c>
      <c r="G135" s="62">
        <v>396471</v>
      </c>
      <c r="H135" s="62">
        <v>370090</v>
      </c>
      <c r="I135" s="62">
        <v>26381</v>
      </c>
      <c r="J135" s="62">
        <v>0</v>
      </c>
      <c r="K135" s="62">
        <v>258432</v>
      </c>
      <c r="L135" s="62">
        <v>241234</v>
      </c>
      <c r="M135" s="62">
        <v>17198</v>
      </c>
      <c r="N135" s="62">
        <v>0</v>
      </c>
    </row>
    <row r="136" spans="1:14" x14ac:dyDescent="0.25">
      <c r="A136" s="60">
        <v>278</v>
      </c>
      <c r="B136" s="60" t="s">
        <v>152</v>
      </c>
      <c r="C136" s="61">
        <v>71380</v>
      </c>
      <c r="D136" s="61">
        <v>70825</v>
      </c>
      <c r="E136" s="62">
        <v>0</v>
      </c>
      <c r="F136" s="62">
        <v>555</v>
      </c>
      <c r="G136" s="62">
        <v>721340</v>
      </c>
      <c r="H136" s="62">
        <v>715730</v>
      </c>
      <c r="I136" s="62">
        <v>5610</v>
      </c>
      <c r="J136" s="62">
        <v>0</v>
      </c>
      <c r="K136" s="62">
        <v>470191</v>
      </c>
      <c r="L136" s="62">
        <v>466531</v>
      </c>
      <c r="M136" s="62">
        <v>3660</v>
      </c>
      <c r="N136" s="62">
        <v>0</v>
      </c>
    </row>
    <row r="137" spans="1:14" x14ac:dyDescent="0.25">
      <c r="A137" s="60">
        <v>279</v>
      </c>
      <c r="B137" s="60" t="s">
        <v>153</v>
      </c>
      <c r="C137" s="61">
        <v>72886</v>
      </c>
      <c r="D137" s="61">
        <v>72604</v>
      </c>
      <c r="E137" s="62">
        <v>0</v>
      </c>
      <c r="F137" s="62">
        <v>282</v>
      </c>
      <c r="G137" s="62">
        <v>736556</v>
      </c>
      <c r="H137" s="62">
        <v>733705</v>
      </c>
      <c r="I137" s="62">
        <v>2851</v>
      </c>
      <c r="J137" s="62">
        <v>0</v>
      </c>
      <c r="K137" s="62">
        <v>480109</v>
      </c>
      <c r="L137" s="62">
        <v>478248</v>
      </c>
      <c r="M137" s="62">
        <v>1861</v>
      </c>
      <c r="N137" s="62">
        <v>0</v>
      </c>
    </row>
    <row r="138" spans="1:14" x14ac:dyDescent="0.25">
      <c r="A138" s="60">
        <v>280</v>
      </c>
      <c r="B138" s="60" t="s">
        <v>154</v>
      </c>
      <c r="C138" s="61">
        <v>862655</v>
      </c>
      <c r="D138" s="61">
        <v>844695</v>
      </c>
      <c r="E138" s="62">
        <v>0</v>
      </c>
      <c r="F138" s="62">
        <v>17960</v>
      </c>
      <c r="G138" s="62">
        <v>8717663</v>
      </c>
      <c r="H138" s="62">
        <v>8536160</v>
      </c>
      <c r="I138" s="62">
        <v>181503</v>
      </c>
      <c r="J138" s="62">
        <v>0</v>
      </c>
      <c r="K138" s="62">
        <v>5682395</v>
      </c>
      <c r="L138" s="62">
        <v>5564087</v>
      </c>
      <c r="M138" s="62">
        <v>118308</v>
      </c>
      <c r="N138" s="62">
        <v>0</v>
      </c>
    </row>
    <row r="139" spans="1:14" x14ac:dyDescent="0.25">
      <c r="A139" s="60">
        <v>282</v>
      </c>
      <c r="B139" s="60" t="s">
        <v>155</v>
      </c>
      <c r="C139" s="61">
        <v>122848</v>
      </c>
      <c r="D139" s="61">
        <v>116146</v>
      </c>
      <c r="E139" s="62">
        <v>0</v>
      </c>
      <c r="F139" s="62">
        <v>6702</v>
      </c>
      <c r="G139" s="62">
        <v>1241454</v>
      </c>
      <c r="H139" s="62">
        <v>1173728</v>
      </c>
      <c r="I139" s="62">
        <v>67726</v>
      </c>
      <c r="J139" s="62">
        <v>0</v>
      </c>
      <c r="K139" s="62">
        <v>809214</v>
      </c>
      <c r="L139" s="62">
        <v>765066</v>
      </c>
      <c r="M139" s="62">
        <v>44148</v>
      </c>
      <c r="N139" s="62">
        <v>0</v>
      </c>
    </row>
    <row r="140" spans="1:14" x14ac:dyDescent="0.25">
      <c r="A140" s="60">
        <v>283</v>
      </c>
      <c r="B140" s="60" t="s">
        <v>156</v>
      </c>
      <c r="C140" s="61">
        <v>212834</v>
      </c>
      <c r="D140" s="61">
        <v>200879</v>
      </c>
      <c r="E140" s="62">
        <v>0</v>
      </c>
      <c r="F140" s="62">
        <v>11955</v>
      </c>
      <c r="G140" s="62">
        <v>2150823</v>
      </c>
      <c r="H140" s="62">
        <v>2030006</v>
      </c>
      <c r="I140" s="62">
        <v>120817</v>
      </c>
      <c r="J140" s="62">
        <v>0</v>
      </c>
      <c r="K140" s="62">
        <v>1401962</v>
      </c>
      <c r="L140" s="62">
        <v>1323210</v>
      </c>
      <c r="M140" s="62">
        <v>78752</v>
      </c>
      <c r="N140" s="62">
        <v>0</v>
      </c>
    </row>
    <row r="141" spans="1:14" x14ac:dyDescent="0.25">
      <c r="A141" s="60">
        <v>284</v>
      </c>
      <c r="B141" s="60" t="s">
        <v>157</v>
      </c>
      <c r="C141" s="61">
        <v>31494</v>
      </c>
      <c r="D141" s="61">
        <v>30365</v>
      </c>
      <c r="E141" s="62">
        <v>0</v>
      </c>
      <c r="F141" s="62">
        <v>1129</v>
      </c>
      <c r="G141" s="62">
        <v>318265</v>
      </c>
      <c r="H141" s="62">
        <v>306856</v>
      </c>
      <c r="I141" s="62">
        <v>11409</v>
      </c>
      <c r="J141" s="62">
        <v>0</v>
      </c>
      <c r="K141" s="62">
        <v>207454</v>
      </c>
      <c r="L141" s="62">
        <v>200016</v>
      </c>
      <c r="M141" s="62">
        <v>7438</v>
      </c>
      <c r="N141" s="62">
        <v>0</v>
      </c>
    </row>
    <row r="142" spans="1:14" x14ac:dyDescent="0.25">
      <c r="A142" s="60">
        <v>285</v>
      </c>
      <c r="B142" s="60" t="s">
        <v>158</v>
      </c>
      <c r="C142" s="61">
        <v>121216</v>
      </c>
      <c r="D142" s="61">
        <v>120951</v>
      </c>
      <c r="E142" s="62">
        <v>0</v>
      </c>
      <c r="F142" s="62">
        <v>265</v>
      </c>
      <c r="G142" s="62">
        <v>1224960</v>
      </c>
      <c r="H142" s="62">
        <v>1222287</v>
      </c>
      <c r="I142" s="62">
        <v>2673</v>
      </c>
      <c r="J142" s="62">
        <v>0</v>
      </c>
      <c r="K142" s="62">
        <v>798461</v>
      </c>
      <c r="L142" s="62">
        <v>796718</v>
      </c>
      <c r="M142" s="62">
        <v>1743</v>
      </c>
      <c r="N142" s="62">
        <v>0</v>
      </c>
    </row>
    <row r="143" spans="1:14" x14ac:dyDescent="0.25">
      <c r="A143" s="60">
        <v>286</v>
      </c>
      <c r="B143" s="60" t="s">
        <v>159</v>
      </c>
      <c r="C143" s="61">
        <v>148248</v>
      </c>
      <c r="D143" s="61">
        <v>144524</v>
      </c>
      <c r="E143" s="62">
        <v>0</v>
      </c>
      <c r="F143" s="62">
        <v>3724</v>
      </c>
      <c r="G143" s="62">
        <v>1498135</v>
      </c>
      <c r="H143" s="62">
        <v>1460499</v>
      </c>
      <c r="I143" s="62">
        <v>37636</v>
      </c>
      <c r="J143" s="62">
        <v>0</v>
      </c>
      <c r="K143" s="62">
        <v>976524</v>
      </c>
      <c r="L143" s="62">
        <v>951991</v>
      </c>
      <c r="M143" s="62">
        <v>24533</v>
      </c>
      <c r="N143" s="62">
        <v>0</v>
      </c>
    </row>
    <row r="144" spans="1:14" x14ac:dyDescent="0.25">
      <c r="A144" s="60">
        <v>287</v>
      </c>
      <c r="B144" s="60" t="s">
        <v>160</v>
      </c>
      <c r="C144" s="61">
        <v>39812</v>
      </c>
      <c r="D144" s="61">
        <v>41974</v>
      </c>
      <c r="E144" s="62">
        <v>2162</v>
      </c>
      <c r="F144" s="62">
        <v>0</v>
      </c>
      <c r="G144" s="62">
        <v>402325</v>
      </c>
      <c r="H144" s="62">
        <v>424173</v>
      </c>
      <c r="I144" s="62">
        <v>0</v>
      </c>
      <c r="J144" s="62">
        <v>21848</v>
      </c>
      <c r="K144" s="62">
        <v>262247</v>
      </c>
      <c r="L144" s="62">
        <v>276487</v>
      </c>
      <c r="M144" s="62">
        <v>0</v>
      </c>
      <c r="N144" s="62">
        <v>14240</v>
      </c>
    </row>
    <row r="145" spans="1:14" x14ac:dyDescent="0.25">
      <c r="A145" s="60">
        <v>288</v>
      </c>
      <c r="B145" s="60" t="s">
        <v>161</v>
      </c>
      <c r="C145" s="61">
        <v>60259</v>
      </c>
      <c r="D145" s="61">
        <v>65392</v>
      </c>
      <c r="E145" s="62">
        <v>5133</v>
      </c>
      <c r="F145" s="62">
        <v>0</v>
      </c>
      <c r="G145" s="62">
        <v>608957</v>
      </c>
      <c r="H145" s="62">
        <v>660826</v>
      </c>
      <c r="I145" s="62">
        <v>0</v>
      </c>
      <c r="J145" s="62">
        <v>51869</v>
      </c>
      <c r="K145" s="62">
        <v>396933</v>
      </c>
      <c r="L145" s="62">
        <v>430743</v>
      </c>
      <c r="M145" s="62">
        <v>0</v>
      </c>
      <c r="N145" s="62">
        <v>33810</v>
      </c>
    </row>
    <row r="146" spans="1:14" x14ac:dyDescent="0.25">
      <c r="A146" s="60">
        <v>290</v>
      </c>
      <c r="B146" s="60" t="s">
        <v>162</v>
      </c>
      <c r="C146" s="61">
        <v>172711</v>
      </c>
      <c r="D146" s="61">
        <v>175349</v>
      </c>
      <c r="E146" s="62">
        <v>2638</v>
      </c>
      <c r="F146" s="62">
        <v>0</v>
      </c>
      <c r="G146" s="62">
        <v>1745356</v>
      </c>
      <c r="H146" s="62">
        <v>1772005</v>
      </c>
      <c r="I146" s="62">
        <v>0</v>
      </c>
      <c r="J146" s="62">
        <v>26649</v>
      </c>
      <c r="K146" s="62">
        <v>1137669</v>
      </c>
      <c r="L146" s="62">
        <v>1155038</v>
      </c>
      <c r="M146" s="62">
        <v>0</v>
      </c>
      <c r="N146" s="62">
        <v>17369</v>
      </c>
    </row>
    <row r="147" spans="1:14" x14ac:dyDescent="0.25">
      <c r="A147" s="60">
        <v>291</v>
      </c>
      <c r="B147" s="60" t="s">
        <v>163</v>
      </c>
      <c r="C147" s="61">
        <v>118551</v>
      </c>
      <c r="D147" s="61">
        <v>125716</v>
      </c>
      <c r="E147" s="62">
        <v>7165</v>
      </c>
      <c r="F147" s="62">
        <v>0</v>
      </c>
      <c r="G147" s="62">
        <v>1198027</v>
      </c>
      <c r="H147" s="62">
        <v>1270442</v>
      </c>
      <c r="I147" s="62">
        <v>0</v>
      </c>
      <c r="J147" s="62">
        <v>72415</v>
      </c>
      <c r="K147" s="62">
        <v>780901</v>
      </c>
      <c r="L147" s="62">
        <v>828106</v>
      </c>
      <c r="M147" s="62">
        <v>0</v>
      </c>
      <c r="N147" s="62">
        <v>47205</v>
      </c>
    </row>
    <row r="148" spans="1:14" x14ac:dyDescent="0.25">
      <c r="A148" s="60">
        <v>292</v>
      </c>
      <c r="B148" s="60" t="s">
        <v>164</v>
      </c>
      <c r="C148" s="61">
        <v>99346</v>
      </c>
      <c r="D148" s="61">
        <v>105180</v>
      </c>
      <c r="E148" s="62">
        <v>5834</v>
      </c>
      <c r="F148" s="62">
        <v>0</v>
      </c>
      <c r="G148" s="62">
        <v>1003957</v>
      </c>
      <c r="H148" s="62">
        <v>1062907</v>
      </c>
      <c r="I148" s="62">
        <v>0</v>
      </c>
      <c r="J148" s="62">
        <v>58950</v>
      </c>
      <c r="K148" s="62">
        <v>654407</v>
      </c>
      <c r="L148" s="62">
        <v>692830</v>
      </c>
      <c r="M148" s="62">
        <v>0</v>
      </c>
      <c r="N148" s="62">
        <v>38423</v>
      </c>
    </row>
    <row r="149" spans="1:14" x14ac:dyDescent="0.25">
      <c r="A149" s="60">
        <v>293</v>
      </c>
      <c r="B149" s="60" t="s">
        <v>165</v>
      </c>
      <c r="C149" s="61">
        <v>139573</v>
      </c>
      <c r="D149" s="61">
        <v>126488</v>
      </c>
      <c r="E149" s="62">
        <v>0</v>
      </c>
      <c r="F149" s="62">
        <v>13085</v>
      </c>
      <c r="G149" s="62">
        <v>1410476</v>
      </c>
      <c r="H149" s="62">
        <v>1278241</v>
      </c>
      <c r="I149" s="62">
        <v>132235</v>
      </c>
      <c r="J149" s="62">
        <v>0</v>
      </c>
      <c r="K149" s="62">
        <v>919382</v>
      </c>
      <c r="L149" s="62">
        <v>833190</v>
      </c>
      <c r="M149" s="62">
        <v>86192</v>
      </c>
      <c r="N149" s="62">
        <v>0</v>
      </c>
    </row>
    <row r="150" spans="1:14" x14ac:dyDescent="0.25">
      <c r="A150" s="60">
        <v>294</v>
      </c>
      <c r="B150" s="60" t="s">
        <v>166</v>
      </c>
      <c r="C150" s="61">
        <v>99262</v>
      </c>
      <c r="D150" s="61">
        <v>102736</v>
      </c>
      <c r="E150" s="62">
        <v>3474</v>
      </c>
      <c r="F150" s="62">
        <v>0</v>
      </c>
      <c r="G150" s="62">
        <v>1003099</v>
      </c>
      <c r="H150" s="62">
        <v>1038209</v>
      </c>
      <c r="I150" s="62">
        <v>0</v>
      </c>
      <c r="J150" s="62">
        <v>35110</v>
      </c>
      <c r="K150" s="62">
        <v>653842</v>
      </c>
      <c r="L150" s="62">
        <v>676731</v>
      </c>
      <c r="M150" s="62">
        <v>0</v>
      </c>
      <c r="N150" s="62">
        <v>22889</v>
      </c>
    </row>
    <row r="151" spans="1:14" x14ac:dyDescent="0.25">
      <c r="A151" s="60">
        <v>295</v>
      </c>
      <c r="B151" s="60" t="s">
        <v>167</v>
      </c>
      <c r="C151" s="61">
        <v>432014</v>
      </c>
      <c r="D151" s="61">
        <v>417977</v>
      </c>
      <c r="E151" s="62">
        <v>0</v>
      </c>
      <c r="F151" s="62">
        <v>14037</v>
      </c>
      <c r="G151" s="62">
        <v>4365771</v>
      </c>
      <c r="H151" s="62">
        <v>4223920</v>
      </c>
      <c r="I151" s="62">
        <v>141851</v>
      </c>
      <c r="J151" s="62">
        <v>0</v>
      </c>
      <c r="K151" s="62">
        <v>2845724</v>
      </c>
      <c r="L151" s="62">
        <v>2753259</v>
      </c>
      <c r="M151" s="62">
        <v>92465</v>
      </c>
      <c r="N151" s="62">
        <v>0</v>
      </c>
    </row>
    <row r="152" spans="1:14" x14ac:dyDescent="0.25">
      <c r="A152" s="60">
        <v>296</v>
      </c>
      <c r="B152" s="60" t="s">
        <v>168</v>
      </c>
      <c r="C152" s="61">
        <v>71168</v>
      </c>
      <c r="D152" s="61">
        <v>70695</v>
      </c>
      <c r="E152" s="62">
        <v>0</v>
      </c>
      <c r="F152" s="62">
        <v>473</v>
      </c>
      <c r="G152" s="62">
        <v>719192</v>
      </c>
      <c r="H152" s="62">
        <v>714418</v>
      </c>
      <c r="I152" s="62">
        <v>4774</v>
      </c>
      <c r="J152" s="62">
        <v>0</v>
      </c>
      <c r="K152" s="62">
        <v>468788</v>
      </c>
      <c r="L152" s="62">
        <v>465676</v>
      </c>
      <c r="M152" s="62">
        <v>3112</v>
      </c>
      <c r="N152" s="62">
        <v>0</v>
      </c>
    </row>
    <row r="153" spans="1:14" x14ac:dyDescent="0.25">
      <c r="A153" s="60">
        <v>297</v>
      </c>
      <c r="B153" s="60" t="s">
        <v>169</v>
      </c>
      <c r="C153" s="61">
        <v>140433</v>
      </c>
      <c r="D153" s="61">
        <v>151920</v>
      </c>
      <c r="E153" s="62">
        <v>11487</v>
      </c>
      <c r="F153" s="62">
        <v>0</v>
      </c>
      <c r="G153" s="62">
        <v>1419161</v>
      </c>
      <c r="H153" s="62">
        <v>1535245</v>
      </c>
      <c r="I153" s="62">
        <v>0</v>
      </c>
      <c r="J153" s="62">
        <v>116084</v>
      </c>
      <c r="K153" s="62">
        <v>925048</v>
      </c>
      <c r="L153" s="62">
        <v>1000712</v>
      </c>
      <c r="M153" s="62">
        <v>0</v>
      </c>
      <c r="N153" s="62">
        <v>75664</v>
      </c>
    </row>
    <row r="154" spans="1:14" x14ac:dyDescent="0.25">
      <c r="A154" s="60">
        <v>298</v>
      </c>
      <c r="B154" s="60" t="s">
        <v>170</v>
      </c>
      <c r="C154" s="61">
        <v>141065</v>
      </c>
      <c r="D154" s="61">
        <v>137999</v>
      </c>
      <c r="E154" s="62">
        <v>0</v>
      </c>
      <c r="F154" s="62">
        <v>3066</v>
      </c>
      <c r="G154" s="62">
        <v>1425551</v>
      </c>
      <c r="H154" s="62">
        <v>1394566</v>
      </c>
      <c r="I154" s="62">
        <v>30985</v>
      </c>
      <c r="J154" s="62">
        <v>0</v>
      </c>
      <c r="K154" s="62">
        <v>929211</v>
      </c>
      <c r="L154" s="62">
        <v>909014</v>
      </c>
      <c r="M154" s="62">
        <v>20197</v>
      </c>
      <c r="N154" s="62">
        <v>0</v>
      </c>
    </row>
    <row r="155" spans="1:14" x14ac:dyDescent="0.25">
      <c r="A155" s="60">
        <v>299</v>
      </c>
      <c r="B155" s="60" t="s">
        <v>171</v>
      </c>
      <c r="C155" s="61">
        <v>87235</v>
      </c>
      <c r="D155" s="61">
        <v>89722</v>
      </c>
      <c r="E155" s="62">
        <v>2487</v>
      </c>
      <c r="F155" s="62">
        <v>0</v>
      </c>
      <c r="G155" s="62">
        <v>881563</v>
      </c>
      <c r="H155" s="62">
        <v>906694</v>
      </c>
      <c r="I155" s="62">
        <v>0</v>
      </c>
      <c r="J155" s="62">
        <v>25131</v>
      </c>
      <c r="K155" s="62">
        <v>574627</v>
      </c>
      <c r="L155" s="62">
        <v>591006</v>
      </c>
      <c r="M155" s="62">
        <v>0</v>
      </c>
      <c r="N155" s="62">
        <v>16379</v>
      </c>
    </row>
    <row r="156" spans="1:14" x14ac:dyDescent="0.25">
      <c r="A156" s="60">
        <v>301</v>
      </c>
      <c r="B156" s="60" t="s">
        <v>172</v>
      </c>
      <c r="C156" s="61">
        <v>274455</v>
      </c>
      <c r="D156" s="61">
        <v>288937</v>
      </c>
      <c r="E156" s="62">
        <v>14482</v>
      </c>
      <c r="F156" s="62">
        <v>0</v>
      </c>
      <c r="G156" s="62">
        <v>2773539</v>
      </c>
      <c r="H156" s="62">
        <v>2919888</v>
      </c>
      <c r="I156" s="62">
        <v>0</v>
      </c>
      <c r="J156" s="62">
        <v>146349</v>
      </c>
      <c r="K156" s="62">
        <v>1807861</v>
      </c>
      <c r="L156" s="62">
        <v>1903257</v>
      </c>
      <c r="M156" s="62">
        <v>0</v>
      </c>
      <c r="N156" s="62">
        <v>95396</v>
      </c>
    </row>
    <row r="157" spans="1:14" x14ac:dyDescent="0.25">
      <c r="A157" s="60">
        <v>305</v>
      </c>
      <c r="B157" s="60" t="s">
        <v>173</v>
      </c>
      <c r="C157" s="61">
        <v>0</v>
      </c>
      <c r="D157" s="61">
        <v>0</v>
      </c>
      <c r="E157" s="62">
        <v>0</v>
      </c>
      <c r="F157" s="62">
        <v>0</v>
      </c>
      <c r="G157" s="62">
        <v>0</v>
      </c>
      <c r="H157" s="62">
        <v>0</v>
      </c>
      <c r="I157" s="62">
        <v>0</v>
      </c>
      <c r="J157" s="62">
        <v>0</v>
      </c>
      <c r="K157" s="62">
        <v>0</v>
      </c>
      <c r="L157" s="62">
        <v>0</v>
      </c>
      <c r="M157" s="62">
        <v>0</v>
      </c>
      <c r="N157" s="62">
        <v>0</v>
      </c>
    </row>
    <row r="158" spans="1:14" x14ac:dyDescent="0.25">
      <c r="A158" s="60">
        <v>310</v>
      </c>
      <c r="B158" s="60" t="s">
        <v>174</v>
      </c>
      <c r="C158" s="61">
        <v>89810</v>
      </c>
      <c r="D158" s="61">
        <v>100274</v>
      </c>
      <c r="E158" s="62">
        <v>10464</v>
      </c>
      <c r="F158" s="62">
        <v>0</v>
      </c>
      <c r="G158" s="62">
        <v>907582</v>
      </c>
      <c r="H158" s="62">
        <v>1013336</v>
      </c>
      <c r="I158" s="62">
        <v>0</v>
      </c>
      <c r="J158" s="62">
        <v>105754</v>
      </c>
      <c r="K158" s="62">
        <v>591583</v>
      </c>
      <c r="L158" s="62">
        <v>660518</v>
      </c>
      <c r="M158" s="62">
        <v>0</v>
      </c>
      <c r="N158" s="62">
        <v>68935</v>
      </c>
    </row>
    <row r="159" spans="1:14" x14ac:dyDescent="0.25">
      <c r="A159" s="60">
        <v>311</v>
      </c>
      <c r="B159" s="60" t="s">
        <v>175</v>
      </c>
      <c r="C159" s="61">
        <v>0</v>
      </c>
      <c r="D159" s="61">
        <v>0</v>
      </c>
      <c r="E159" s="62">
        <v>0</v>
      </c>
      <c r="F159" s="62">
        <v>0</v>
      </c>
      <c r="G159" s="62">
        <v>0</v>
      </c>
      <c r="H159" s="62">
        <v>0</v>
      </c>
      <c r="I159" s="62">
        <v>0</v>
      </c>
      <c r="J159" s="62">
        <v>0</v>
      </c>
      <c r="K159" s="62">
        <v>0</v>
      </c>
      <c r="L159" s="62">
        <v>0</v>
      </c>
      <c r="M159" s="62">
        <v>0</v>
      </c>
      <c r="N159" s="62">
        <v>0</v>
      </c>
    </row>
    <row r="160" spans="1:14" x14ac:dyDescent="0.25">
      <c r="A160" s="60">
        <v>319</v>
      </c>
      <c r="B160" s="60" t="s">
        <v>176</v>
      </c>
      <c r="C160" s="61">
        <v>0</v>
      </c>
      <c r="D160" s="61">
        <v>0</v>
      </c>
      <c r="E160" s="62">
        <v>0</v>
      </c>
      <c r="F160" s="62">
        <v>0</v>
      </c>
      <c r="G160" s="62">
        <v>0</v>
      </c>
      <c r="H160" s="62">
        <v>0</v>
      </c>
      <c r="I160" s="62">
        <v>0</v>
      </c>
      <c r="J160" s="62">
        <v>0</v>
      </c>
      <c r="K160" s="62">
        <v>0</v>
      </c>
      <c r="L160" s="62">
        <v>0</v>
      </c>
      <c r="M160" s="62">
        <v>0</v>
      </c>
      <c r="N160" s="62">
        <v>0</v>
      </c>
    </row>
    <row r="161" spans="1:14" x14ac:dyDescent="0.25">
      <c r="A161" s="60">
        <v>320</v>
      </c>
      <c r="B161" s="60" t="s">
        <v>177</v>
      </c>
      <c r="C161" s="61">
        <v>47736</v>
      </c>
      <c r="D161" s="61">
        <v>48918</v>
      </c>
      <c r="E161" s="62">
        <v>1182</v>
      </c>
      <c r="F161" s="62">
        <v>0</v>
      </c>
      <c r="G161" s="62">
        <v>482403</v>
      </c>
      <c r="H161" s="62">
        <v>494346</v>
      </c>
      <c r="I161" s="62">
        <v>0</v>
      </c>
      <c r="J161" s="62">
        <v>11943</v>
      </c>
      <c r="K161" s="62">
        <v>314443</v>
      </c>
      <c r="L161" s="62">
        <v>322227</v>
      </c>
      <c r="M161" s="62">
        <v>0</v>
      </c>
      <c r="N161" s="62">
        <v>7784</v>
      </c>
    </row>
    <row r="162" spans="1:14" x14ac:dyDescent="0.25">
      <c r="A162" s="60">
        <v>325</v>
      </c>
      <c r="B162" s="60" t="s">
        <v>178</v>
      </c>
      <c r="C162" s="61">
        <v>0</v>
      </c>
      <c r="D162" s="61">
        <v>0</v>
      </c>
      <c r="E162" s="62">
        <v>0</v>
      </c>
      <c r="F162" s="62">
        <v>0</v>
      </c>
      <c r="G162" s="62">
        <v>0</v>
      </c>
      <c r="H162" s="62">
        <v>0</v>
      </c>
      <c r="I162" s="62">
        <v>0</v>
      </c>
      <c r="J162" s="62">
        <v>0</v>
      </c>
      <c r="K162" s="62">
        <v>0</v>
      </c>
      <c r="L162" s="62">
        <v>0</v>
      </c>
      <c r="M162" s="62">
        <v>0</v>
      </c>
      <c r="N162" s="62">
        <v>0</v>
      </c>
    </row>
    <row r="163" spans="1:14" x14ac:dyDescent="0.25">
      <c r="A163" s="60">
        <v>326</v>
      </c>
      <c r="B163" s="60" t="s">
        <v>179</v>
      </c>
      <c r="C163" s="61">
        <v>0</v>
      </c>
      <c r="D163" s="61">
        <v>0</v>
      </c>
      <c r="E163" s="62">
        <v>0</v>
      </c>
      <c r="F163" s="62">
        <v>0</v>
      </c>
      <c r="G163" s="62">
        <v>0</v>
      </c>
      <c r="H163" s="62">
        <v>0</v>
      </c>
      <c r="I163" s="62">
        <v>0</v>
      </c>
      <c r="J163" s="62">
        <v>0</v>
      </c>
      <c r="K163" s="62">
        <v>0</v>
      </c>
      <c r="L163" s="62">
        <v>0</v>
      </c>
      <c r="M163" s="62">
        <v>0</v>
      </c>
      <c r="N163" s="62">
        <v>0</v>
      </c>
    </row>
    <row r="164" spans="1:14" x14ac:dyDescent="0.25">
      <c r="A164" s="60">
        <v>330</v>
      </c>
      <c r="B164" s="60" t="s">
        <v>180</v>
      </c>
      <c r="C164" s="61">
        <v>703</v>
      </c>
      <c r="D164" s="61">
        <v>546</v>
      </c>
      <c r="E164" s="62">
        <v>0</v>
      </c>
      <c r="F164" s="62">
        <v>157</v>
      </c>
      <c r="G164" s="62">
        <v>7101</v>
      </c>
      <c r="H164" s="62">
        <v>5523</v>
      </c>
      <c r="I164" s="62">
        <v>1578</v>
      </c>
      <c r="J164" s="62">
        <v>0</v>
      </c>
      <c r="K164" s="62">
        <v>4629</v>
      </c>
      <c r="L164" s="62">
        <v>3600</v>
      </c>
      <c r="M164" s="62">
        <v>1029</v>
      </c>
      <c r="N164" s="62">
        <v>0</v>
      </c>
    </row>
    <row r="165" spans="1:14" x14ac:dyDescent="0.25">
      <c r="A165" s="60">
        <v>350</v>
      </c>
      <c r="B165" s="60" t="s">
        <v>181</v>
      </c>
      <c r="C165" s="61">
        <v>23959</v>
      </c>
      <c r="D165" s="61">
        <v>24621</v>
      </c>
      <c r="E165" s="62">
        <v>662</v>
      </c>
      <c r="F165" s="62">
        <v>0</v>
      </c>
      <c r="G165" s="62">
        <v>242116</v>
      </c>
      <c r="H165" s="62">
        <v>248806</v>
      </c>
      <c r="I165" s="62">
        <v>0</v>
      </c>
      <c r="J165" s="62">
        <v>6690</v>
      </c>
      <c r="K165" s="62">
        <v>157816</v>
      </c>
      <c r="L165" s="62">
        <v>162178</v>
      </c>
      <c r="M165" s="62">
        <v>0</v>
      </c>
      <c r="N165" s="62">
        <v>4362</v>
      </c>
    </row>
    <row r="166" spans="1:14" x14ac:dyDescent="0.25">
      <c r="A166" s="60">
        <v>360</v>
      </c>
      <c r="B166" s="60" t="s">
        <v>182</v>
      </c>
      <c r="C166" s="61">
        <v>13164</v>
      </c>
      <c r="D166" s="61">
        <v>12476</v>
      </c>
      <c r="E166" s="62">
        <v>0</v>
      </c>
      <c r="F166" s="62">
        <v>688</v>
      </c>
      <c r="G166" s="62">
        <v>133027</v>
      </c>
      <c r="H166" s="62">
        <v>126075</v>
      </c>
      <c r="I166" s="62">
        <v>6952</v>
      </c>
      <c r="J166" s="62">
        <v>0</v>
      </c>
      <c r="K166" s="62">
        <v>86708</v>
      </c>
      <c r="L166" s="62">
        <v>82179</v>
      </c>
      <c r="M166" s="62">
        <v>4529</v>
      </c>
      <c r="N166" s="62">
        <v>0</v>
      </c>
    </row>
    <row r="167" spans="1:14" x14ac:dyDescent="0.25">
      <c r="A167" s="60">
        <v>400</v>
      </c>
      <c r="B167" s="60" t="s">
        <v>183</v>
      </c>
      <c r="C167" s="61">
        <v>429</v>
      </c>
      <c r="D167" s="61">
        <v>1288</v>
      </c>
      <c r="E167" s="62">
        <v>859</v>
      </c>
      <c r="F167" s="62">
        <v>0</v>
      </c>
      <c r="G167" s="62">
        <v>4338</v>
      </c>
      <c r="H167" s="62">
        <v>13020</v>
      </c>
      <c r="I167" s="62">
        <v>0</v>
      </c>
      <c r="J167" s="62">
        <v>8682</v>
      </c>
      <c r="K167" s="62">
        <v>2827</v>
      </c>
      <c r="L167" s="62">
        <v>8487</v>
      </c>
      <c r="M167" s="62">
        <v>0</v>
      </c>
      <c r="N167" s="62">
        <v>5660</v>
      </c>
    </row>
    <row r="168" spans="1:14" x14ac:dyDescent="0.25">
      <c r="A168" s="60">
        <v>402</v>
      </c>
      <c r="B168" s="60" t="s">
        <v>184</v>
      </c>
      <c r="C168" s="61">
        <v>95566</v>
      </c>
      <c r="D168" s="61">
        <v>97363</v>
      </c>
      <c r="E168" s="62">
        <v>1797</v>
      </c>
      <c r="F168" s="62">
        <v>0</v>
      </c>
      <c r="G168" s="62">
        <v>965753</v>
      </c>
      <c r="H168" s="62">
        <v>983911</v>
      </c>
      <c r="I168" s="62">
        <v>0</v>
      </c>
      <c r="J168" s="62">
        <v>18158</v>
      </c>
      <c r="K168" s="62">
        <v>629503</v>
      </c>
      <c r="L168" s="62">
        <v>641338</v>
      </c>
      <c r="M168" s="62">
        <v>0</v>
      </c>
      <c r="N168" s="62">
        <v>11835</v>
      </c>
    </row>
    <row r="169" spans="1:14" x14ac:dyDescent="0.25">
      <c r="A169" s="60">
        <v>403</v>
      </c>
      <c r="B169" s="60" t="s">
        <v>185</v>
      </c>
      <c r="C169" s="61">
        <v>285249</v>
      </c>
      <c r="D169" s="61">
        <v>287935</v>
      </c>
      <c r="E169" s="62">
        <v>2686</v>
      </c>
      <c r="F169" s="62">
        <v>0</v>
      </c>
      <c r="G169" s="62">
        <v>2882621</v>
      </c>
      <c r="H169" s="62">
        <v>2909756</v>
      </c>
      <c r="I169" s="62">
        <v>0</v>
      </c>
      <c r="J169" s="62">
        <v>27135</v>
      </c>
      <c r="K169" s="62">
        <v>1878966</v>
      </c>
      <c r="L169" s="62">
        <v>1896654</v>
      </c>
      <c r="M169" s="62">
        <v>0</v>
      </c>
      <c r="N169" s="62">
        <v>17688</v>
      </c>
    </row>
    <row r="170" spans="1:14" x14ac:dyDescent="0.25">
      <c r="A170" s="60">
        <v>405</v>
      </c>
      <c r="B170" s="60" t="s">
        <v>186</v>
      </c>
      <c r="C170" s="61">
        <v>2763</v>
      </c>
      <c r="D170" s="61">
        <v>2920</v>
      </c>
      <c r="E170" s="62">
        <v>157</v>
      </c>
      <c r="F170" s="62">
        <v>0</v>
      </c>
      <c r="G170" s="62">
        <v>27922</v>
      </c>
      <c r="H170" s="62">
        <v>29506</v>
      </c>
      <c r="I170" s="62">
        <v>0</v>
      </c>
      <c r="J170" s="62">
        <v>1584</v>
      </c>
      <c r="K170" s="62">
        <v>18201</v>
      </c>
      <c r="L170" s="62">
        <v>19233</v>
      </c>
      <c r="M170" s="62">
        <v>0</v>
      </c>
      <c r="N170" s="62">
        <v>1032</v>
      </c>
    </row>
    <row r="171" spans="1:14" x14ac:dyDescent="0.25">
      <c r="A171" s="60">
        <v>407</v>
      </c>
      <c r="B171" s="60" t="s">
        <v>187</v>
      </c>
      <c r="C171" s="61">
        <v>0</v>
      </c>
      <c r="D171" s="61">
        <v>0</v>
      </c>
      <c r="E171" s="62">
        <v>0</v>
      </c>
      <c r="F171" s="62">
        <v>0</v>
      </c>
      <c r="G171" s="62">
        <v>0</v>
      </c>
      <c r="H171" s="62">
        <v>0</v>
      </c>
      <c r="I171" s="62">
        <v>0</v>
      </c>
      <c r="J171" s="62">
        <v>0</v>
      </c>
      <c r="K171" s="62">
        <v>0</v>
      </c>
      <c r="L171" s="62">
        <v>0</v>
      </c>
      <c r="M171" s="62">
        <v>0</v>
      </c>
      <c r="N171" s="62">
        <v>0</v>
      </c>
    </row>
    <row r="172" spans="1:14" x14ac:dyDescent="0.25">
      <c r="A172" s="60">
        <v>408</v>
      </c>
      <c r="B172" s="60" t="s">
        <v>188</v>
      </c>
      <c r="C172" s="61">
        <v>0</v>
      </c>
      <c r="D172" s="61">
        <v>0</v>
      </c>
      <c r="E172" s="62">
        <v>0</v>
      </c>
      <c r="F172" s="62">
        <v>0</v>
      </c>
      <c r="G172" s="62">
        <v>0</v>
      </c>
      <c r="H172" s="62">
        <v>0</v>
      </c>
      <c r="I172" s="62">
        <v>0</v>
      </c>
      <c r="J172" s="62">
        <v>0</v>
      </c>
      <c r="K172" s="62">
        <v>0</v>
      </c>
      <c r="L172" s="62">
        <v>0</v>
      </c>
      <c r="M172" s="62">
        <v>0</v>
      </c>
      <c r="N172" s="62">
        <v>0</v>
      </c>
    </row>
    <row r="173" spans="1:14" x14ac:dyDescent="0.25">
      <c r="A173" s="60">
        <v>409</v>
      </c>
      <c r="B173" s="60" t="s">
        <v>189</v>
      </c>
      <c r="C173" s="61">
        <v>114339</v>
      </c>
      <c r="D173" s="61">
        <v>114402</v>
      </c>
      <c r="E173" s="62">
        <v>63</v>
      </c>
      <c r="F173" s="62">
        <v>0</v>
      </c>
      <c r="G173" s="62">
        <v>1155465</v>
      </c>
      <c r="H173" s="62">
        <v>1156107</v>
      </c>
      <c r="I173" s="62">
        <v>0</v>
      </c>
      <c r="J173" s="62">
        <v>642</v>
      </c>
      <c r="K173" s="62">
        <v>753163</v>
      </c>
      <c r="L173" s="62">
        <v>753580</v>
      </c>
      <c r="M173" s="62">
        <v>0</v>
      </c>
      <c r="N173" s="62">
        <v>417</v>
      </c>
    </row>
    <row r="174" spans="1:14" x14ac:dyDescent="0.25">
      <c r="A174" s="60">
        <v>411</v>
      </c>
      <c r="B174" s="60" t="s">
        <v>190</v>
      </c>
      <c r="C174" s="61">
        <v>158418</v>
      </c>
      <c r="D174" s="61">
        <v>153625</v>
      </c>
      <c r="E174" s="62">
        <v>0</v>
      </c>
      <c r="F174" s="62">
        <v>4793</v>
      </c>
      <c r="G174" s="62">
        <v>1600914</v>
      </c>
      <c r="H174" s="62">
        <v>1552473</v>
      </c>
      <c r="I174" s="62">
        <v>48441</v>
      </c>
      <c r="J174" s="62">
        <v>0</v>
      </c>
      <c r="K174" s="62">
        <v>1043517</v>
      </c>
      <c r="L174" s="62">
        <v>1011942</v>
      </c>
      <c r="M174" s="62">
        <v>31575</v>
      </c>
      <c r="N174" s="62">
        <v>0</v>
      </c>
    </row>
    <row r="175" spans="1:14" x14ac:dyDescent="0.25">
      <c r="A175" s="60">
        <v>413</v>
      </c>
      <c r="B175" s="60" t="s">
        <v>191</v>
      </c>
      <c r="C175" s="61">
        <v>5056</v>
      </c>
      <c r="D175" s="61">
        <v>4697</v>
      </c>
      <c r="E175" s="62">
        <v>0</v>
      </c>
      <c r="F175" s="62">
        <v>359</v>
      </c>
      <c r="G175" s="62">
        <v>51093</v>
      </c>
      <c r="H175" s="62">
        <v>47466</v>
      </c>
      <c r="I175" s="62">
        <v>3627</v>
      </c>
      <c r="J175" s="62">
        <v>0</v>
      </c>
      <c r="K175" s="62">
        <v>33306</v>
      </c>
      <c r="L175" s="62">
        <v>30939</v>
      </c>
      <c r="M175" s="62">
        <v>2367</v>
      </c>
      <c r="N175" s="62">
        <v>0</v>
      </c>
    </row>
    <row r="176" spans="1:14" x14ac:dyDescent="0.25">
      <c r="A176" s="60">
        <v>417</v>
      </c>
      <c r="B176" s="60" t="s">
        <v>192</v>
      </c>
      <c r="C176" s="61">
        <v>1912</v>
      </c>
      <c r="D176" s="61">
        <v>2444</v>
      </c>
      <c r="E176" s="62">
        <v>532</v>
      </c>
      <c r="F176" s="62">
        <v>0</v>
      </c>
      <c r="G176" s="62">
        <v>19320</v>
      </c>
      <c r="H176" s="62">
        <v>24698</v>
      </c>
      <c r="I176" s="62">
        <v>0</v>
      </c>
      <c r="J176" s="62">
        <v>5378</v>
      </c>
      <c r="K176" s="62">
        <v>12593</v>
      </c>
      <c r="L176" s="62">
        <v>16099</v>
      </c>
      <c r="M176" s="62">
        <v>0</v>
      </c>
      <c r="N176" s="62">
        <v>3506</v>
      </c>
    </row>
    <row r="177" spans="1:14" x14ac:dyDescent="0.25">
      <c r="A177" s="60">
        <v>423</v>
      </c>
      <c r="B177" s="60" t="s">
        <v>193</v>
      </c>
      <c r="C177" s="61">
        <v>27921</v>
      </c>
      <c r="D177" s="61">
        <v>26920</v>
      </c>
      <c r="E177" s="62">
        <v>0</v>
      </c>
      <c r="F177" s="62">
        <v>1001</v>
      </c>
      <c r="G177" s="62">
        <v>282164</v>
      </c>
      <c r="H177" s="62">
        <v>272038</v>
      </c>
      <c r="I177" s="62">
        <v>10126</v>
      </c>
      <c r="J177" s="62">
        <v>0</v>
      </c>
      <c r="K177" s="62">
        <v>183923</v>
      </c>
      <c r="L177" s="62">
        <v>177322</v>
      </c>
      <c r="M177" s="62">
        <v>6601</v>
      </c>
      <c r="N177" s="62">
        <v>0</v>
      </c>
    </row>
    <row r="178" spans="1:14" x14ac:dyDescent="0.25">
      <c r="A178" s="60">
        <v>425</v>
      </c>
      <c r="B178" s="60" t="s">
        <v>194</v>
      </c>
      <c r="C178" s="61">
        <v>80087</v>
      </c>
      <c r="D178" s="61">
        <v>83733</v>
      </c>
      <c r="E178" s="62">
        <v>3646</v>
      </c>
      <c r="F178" s="62">
        <v>0</v>
      </c>
      <c r="G178" s="62">
        <v>809332</v>
      </c>
      <c r="H178" s="62">
        <v>846170</v>
      </c>
      <c r="I178" s="62">
        <v>0</v>
      </c>
      <c r="J178" s="62">
        <v>36838</v>
      </c>
      <c r="K178" s="62">
        <v>527540</v>
      </c>
      <c r="L178" s="62">
        <v>551555</v>
      </c>
      <c r="M178" s="62">
        <v>0</v>
      </c>
      <c r="N178" s="62">
        <v>24015</v>
      </c>
    </row>
    <row r="179" spans="1:14" x14ac:dyDescent="0.25">
      <c r="A179" s="60">
        <v>440</v>
      </c>
      <c r="B179" s="60" t="s">
        <v>195</v>
      </c>
      <c r="C179" s="61">
        <v>498595</v>
      </c>
      <c r="D179" s="61">
        <v>510190</v>
      </c>
      <c r="E179" s="62">
        <v>11595</v>
      </c>
      <c r="F179" s="62">
        <v>0</v>
      </c>
      <c r="G179" s="62">
        <v>5038612</v>
      </c>
      <c r="H179" s="62">
        <v>5155785</v>
      </c>
      <c r="I179" s="62">
        <v>0</v>
      </c>
      <c r="J179" s="62">
        <v>117173</v>
      </c>
      <c r="K179" s="62">
        <v>3284298</v>
      </c>
      <c r="L179" s="62">
        <v>3360672</v>
      </c>
      <c r="M179" s="62">
        <v>0</v>
      </c>
      <c r="N179" s="62">
        <v>76374</v>
      </c>
    </row>
    <row r="180" spans="1:14" x14ac:dyDescent="0.25">
      <c r="A180" s="60">
        <v>450</v>
      </c>
      <c r="B180" s="60" t="s">
        <v>196</v>
      </c>
      <c r="C180" s="61">
        <v>0</v>
      </c>
      <c r="D180" s="61">
        <v>0</v>
      </c>
      <c r="E180" s="62">
        <v>0</v>
      </c>
      <c r="F180" s="62">
        <v>0</v>
      </c>
      <c r="G180" s="62">
        <v>0</v>
      </c>
      <c r="H180" s="62">
        <v>0</v>
      </c>
      <c r="I180" s="62">
        <v>0</v>
      </c>
      <c r="J180" s="62">
        <v>0</v>
      </c>
      <c r="K180" s="62">
        <v>0</v>
      </c>
      <c r="L180" s="62">
        <v>0</v>
      </c>
      <c r="M180" s="62">
        <v>0</v>
      </c>
      <c r="N180" s="62">
        <v>0</v>
      </c>
    </row>
    <row r="181" spans="1:14" x14ac:dyDescent="0.25">
      <c r="A181" s="60">
        <v>451</v>
      </c>
      <c r="B181" s="60" t="s">
        <v>197</v>
      </c>
      <c r="C181" s="61">
        <v>0</v>
      </c>
      <c r="D181" s="61">
        <v>0</v>
      </c>
      <c r="E181" s="62">
        <v>0</v>
      </c>
      <c r="F181" s="62">
        <v>0</v>
      </c>
      <c r="G181" s="62">
        <v>0</v>
      </c>
      <c r="H181" s="62">
        <v>0</v>
      </c>
      <c r="I181" s="62">
        <v>0</v>
      </c>
      <c r="J181" s="62">
        <v>0</v>
      </c>
      <c r="K181" s="62">
        <v>0</v>
      </c>
      <c r="L181" s="62">
        <v>0</v>
      </c>
      <c r="M181" s="62">
        <v>0</v>
      </c>
      <c r="N181" s="62">
        <v>0</v>
      </c>
    </row>
    <row r="182" spans="1:14" x14ac:dyDescent="0.25">
      <c r="A182" s="60">
        <v>452</v>
      </c>
      <c r="B182" s="60" t="s">
        <v>198</v>
      </c>
      <c r="C182" s="61">
        <v>0</v>
      </c>
      <c r="D182" s="61">
        <v>0</v>
      </c>
      <c r="E182" s="62">
        <v>0</v>
      </c>
      <c r="F182" s="62">
        <v>0</v>
      </c>
      <c r="G182" s="62">
        <v>0</v>
      </c>
      <c r="H182" s="62">
        <v>0</v>
      </c>
      <c r="I182" s="62">
        <v>0</v>
      </c>
      <c r="J182" s="62">
        <v>0</v>
      </c>
      <c r="K182" s="62">
        <v>0</v>
      </c>
      <c r="L182" s="62">
        <v>0</v>
      </c>
      <c r="M182" s="62">
        <v>0</v>
      </c>
      <c r="N182" s="62">
        <v>0</v>
      </c>
    </row>
    <row r="183" spans="1:14" x14ac:dyDescent="0.25">
      <c r="A183" s="60">
        <v>453</v>
      </c>
      <c r="B183" s="60" t="s">
        <v>199</v>
      </c>
      <c r="C183" s="61">
        <v>0</v>
      </c>
      <c r="D183" s="61">
        <v>0</v>
      </c>
      <c r="E183" s="62">
        <v>0</v>
      </c>
      <c r="F183" s="62">
        <v>0</v>
      </c>
      <c r="G183" s="62">
        <v>0</v>
      </c>
      <c r="H183" s="62">
        <v>0</v>
      </c>
      <c r="I183" s="62">
        <v>0</v>
      </c>
      <c r="J183" s="62">
        <v>0</v>
      </c>
      <c r="K183" s="62">
        <v>0</v>
      </c>
      <c r="L183" s="62">
        <v>0</v>
      </c>
      <c r="M183" s="62">
        <v>0</v>
      </c>
      <c r="N183" s="62">
        <v>0</v>
      </c>
    </row>
    <row r="184" spans="1:14" ht="25" x14ac:dyDescent="0.25">
      <c r="A184" s="60">
        <v>454</v>
      </c>
      <c r="B184" s="60" t="s">
        <v>200</v>
      </c>
      <c r="C184" s="61">
        <v>1886</v>
      </c>
      <c r="D184" s="61">
        <v>1989</v>
      </c>
      <c r="E184" s="62">
        <v>103</v>
      </c>
      <c r="F184" s="62">
        <v>0</v>
      </c>
      <c r="G184" s="62">
        <v>19063</v>
      </c>
      <c r="H184" s="62">
        <v>20097</v>
      </c>
      <c r="I184" s="62">
        <v>0</v>
      </c>
      <c r="J184" s="62">
        <v>1034</v>
      </c>
      <c r="K184" s="62">
        <v>12426</v>
      </c>
      <c r="L184" s="62">
        <v>13100</v>
      </c>
      <c r="M184" s="62">
        <v>0</v>
      </c>
      <c r="N184" s="62">
        <v>674</v>
      </c>
    </row>
    <row r="185" spans="1:14" x14ac:dyDescent="0.25">
      <c r="A185" s="60">
        <v>501</v>
      </c>
      <c r="B185" s="60" t="s">
        <v>201</v>
      </c>
      <c r="C185" s="61">
        <v>4867652</v>
      </c>
      <c r="D185" s="61">
        <v>4835853</v>
      </c>
      <c r="E185" s="62">
        <v>0</v>
      </c>
      <c r="F185" s="62">
        <v>31799</v>
      </c>
      <c r="G185" s="62">
        <v>49190642</v>
      </c>
      <c r="H185" s="62">
        <v>48869286</v>
      </c>
      <c r="I185" s="62">
        <v>321356</v>
      </c>
      <c r="J185" s="62">
        <v>0</v>
      </c>
      <c r="K185" s="62">
        <v>32063728</v>
      </c>
      <c r="L185" s="62">
        <v>31854248</v>
      </c>
      <c r="M185" s="62">
        <v>209480</v>
      </c>
      <c r="N185" s="62">
        <v>0</v>
      </c>
    </row>
    <row r="186" spans="1:14" x14ac:dyDescent="0.25">
      <c r="A186" s="60">
        <v>502</v>
      </c>
      <c r="B186" s="60" t="s">
        <v>202</v>
      </c>
      <c r="C186" s="61">
        <v>0</v>
      </c>
      <c r="D186" s="61">
        <v>0</v>
      </c>
      <c r="E186" s="62">
        <v>0</v>
      </c>
      <c r="F186" s="62">
        <v>0</v>
      </c>
      <c r="G186" s="62">
        <v>0</v>
      </c>
      <c r="H186" s="62">
        <v>0</v>
      </c>
      <c r="I186" s="62">
        <v>0</v>
      </c>
      <c r="J186" s="62">
        <v>0</v>
      </c>
      <c r="K186" s="62">
        <v>0</v>
      </c>
      <c r="L186" s="62">
        <v>0</v>
      </c>
      <c r="M186" s="62">
        <v>0</v>
      </c>
      <c r="N186" s="62">
        <v>0</v>
      </c>
    </row>
    <row r="187" spans="1:14" x14ac:dyDescent="0.25">
      <c r="A187" s="60">
        <v>505</v>
      </c>
      <c r="B187" s="60" t="s">
        <v>203</v>
      </c>
      <c r="C187" s="61">
        <v>35344</v>
      </c>
      <c r="D187" s="61">
        <v>37656</v>
      </c>
      <c r="E187" s="62">
        <v>2312</v>
      </c>
      <c r="F187" s="62">
        <v>0</v>
      </c>
      <c r="G187" s="62">
        <v>357169</v>
      </c>
      <c r="H187" s="62">
        <v>380536</v>
      </c>
      <c r="I187" s="62">
        <v>0</v>
      </c>
      <c r="J187" s="62">
        <v>23367</v>
      </c>
      <c r="K187" s="62">
        <v>232812</v>
      </c>
      <c r="L187" s="62">
        <v>248043</v>
      </c>
      <c r="M187" s="62">
        <v>0</v>
      </c>
      <c r="N187" s="62">
        <v>15231</v>
      </c>
    </row>
    <row r="188" spans="1:14" x14ac:dyDescent="0.25">
      <c r="A188" s="60">
        <v>506</v>
      </c>
      <c r="B188" s="60" t="s">
        <v>204</v>
      </c>
      <c r="C188" s="61">
        <v>14082</v>
      </c>
      <c r="D188" s="61">
        <v>14145</v>
      </c>
      <c r="E188" s="62">
        <v>63</v>
      </c>
      <c r="F188" s="62">
        <v>0</v>
      </c>
      <c r="G188" s="62">
        <v>142308</v>
      </c>
      <c r="H188" s="62">
        <v>142943</v>
      </c>
      <c r="I188" s="62">
        <v>0</v>
      </c>
      <c r="J188" s="62">
        <v>635</v>
      </c>
      <c r="K188" s="62">
        <v>92764</v>
      </c>
      <c r="L188" s="62">
        <v>93174</v>
      </c>
      <c r="M188" s="62">
        <v>0</v>
      </c>
      <c r="N188" s="62">
        <v>410</v>
      </c>
    </row>
    <row r="189" spans="1:14" x14ac:dyDescent="0.25">
      <c r="A189" s="60">
        <v>507</v>
      </c>
      <c r="B189" s="60" t="s">
        <v>205</v>
      </c>
      <c r="C189" s="61">
        <v>0</v>
      </c>
      <c r="D189" s="61">
        <v>0</v>
      </c>
      <c r="E189" s="62">
        <v>0</v>
      </c>
      <c r="F189" s="62">
        <v>0</v>
      </c>
      <c r="G189" s="62">
        <v>0</v>
      </c>
      <c r="H189" s="62">
        <v>0</v>
      </c>
      <c r="I189" s="62">
        <v>0</v>
      </c>
      <c r="J189" s="62">
        <v>0</v>
      </c>
      <c r="K189" s="62">
        <v>0</v>
      </c>
      <c r="L189" s="62">
        <v>0</v>
      </c>
      <c r="M189" s="62">
        <v>0</v>
      </c>
      <c r="N189" s="62">
        <v>0</v>
      </c>
    </row>
    <row r="190" spans="1:14" x14ac:dyDescent="0.25">
      <c r="A190" s="60">
        <v>522</v>
      </c>
      <c r="B190" s="60" t="s">
        <v>418</v>
      </c>
      <c r="C190" s="61">
        <v>8778</v>
      </c>
      <c r="D190" s="61">
        <v>20950</v>
      </c>
      <c r="E190" s="62">
        <v>12172</v>
      </c>
      <c r="F190" s="62">
        <v>0</v>
      </c>
      <c r="G190" s="62">
        <v>88703</v>
      </c>
      <c r="H190" s="62">
        <v>211710</v>
      </c>
      <c r="I190" s="62">
        <v>0</v>
      </c>
      <c r="J190" s="62">
        <v>123007</v>
      </c>
      <c r="K190" s="62">
        <v>57820</v>
      </c>
      <c r="L190" s="62">
        <v>137998</v>
      </c>
      <c r="M190" s="62">
        <v>0</v>
      </c>
      <c r="N190" s="62">
        <v>80178</v>
      </c>
    </row>
    <row r="191" spans="1:14" x14ac:dyDescent="0.25">
      <c r="A191" s="60">
        <v>601</v>
      </c>
      <c r="B191" s="60" t="s">
        <v>206</v>
      </c>
      <c r="C191" s="61">
        <v>1842197</v>
      </c>
      <c r="D191" s="61">
        <v>1786392</v>
      </c>
      <c r="E191" s="62">
        <v>0</v>
      </c>
      <c r="F191" s="62">
        <v>55805</v>
      </c>
      <c r="G191" s="62">
        <v>18616539</v>
      </c>
      <c r="H191" s="62">
        <v>18052592</v>
      </c>
      <c r="I191" s="62">
        <v>563947</v>
      </c>
      <c r="J191" s="62">
        <v>0</v>
      </c>
      <c r="K191" s="62">
        <v>12134740</v>
      </c>
      <c r="L191" s="62">
        <v>11767140</v>
      </c>
      <c r="M191" s="62">
        <v>367600</v>
      </c>
      <c r="N191" s="62">
        <v>0</v>
      </c>
    </row>
    <row r="192" spans="1:14" x14ac:dyDescent="0.25">
      <c r="A192" s="60">
        <v>602</v>
      </c>
      <c r="B192" s="60" t="s">
        <v>207</v>
      </c>
      <c r="C192" s="61">
        <v>310173</v>
      </c>
      <c r="D192" s="61">
        <v>300954</v>
      </c>
      <c r="E192" s="62">
        <v>0</v>
      </c>
      <c r="F192" s="62">
        <v>9219</v>
      </c>
      <c r="G192" s="62">
        <v>3134488</v>
      </c>
      <c r="H192" s="62">
        <v>3041327</v>
      </c>
      <c r="I192" s="62">
        <v>93161</v>
      </c>
      <c r="J192" s="62">
        <v>0</v>
      </c>
      <c r="K192" s="62">
        <v>2043136</v>
      </c>
      <c r="L192" s="62">
        <v>1982415</v>
      </c>
      <c r="M192" s="62">
        <v>60721</v>
      </c>
      <c r="N192" s="62">
        <v>0</v>
      </c>
    </row>
    <row r="193" spans="1:14" x14ac:dyDescent="0.25">
      <c r="A193" s="60">
        <v>606</v>
      </c>
      <c r="B193" s="60" t="s">
        <v>208</v>
      </c>
      <c r="C193" s="61">
        <v>5598</v>
      </c>
      <c r="D193" s="61">
        <v>5219</v>
      </c>
      <c r="E193" s="62">
        <v>0</v>
      </c>
      <c r="F193" s="62">
        <v>379</v>
      </c>
      <c r="G193" s="62">
        <v>56570</v>
      </c>
      <c r="H193" s="62">
        <v>52739</v>
      </c>
      <c r="I193" s="62">
        <v>3831</v>
      </c>
      <c r="J193" s="62">
        <v>0</v>
      </c>
      <c r="K193" s="62">
        <v>36877</v>
      </c>
      <c r="L193" s="62">
        <v>34377</v>
      </c>
      <c r="M193" s="62">
        <v>2500</v>
      </c>
      <c r="N193" s="62">
        <v>0</v>
      </c>
    </row>
    <row r="194" spans="1:14" x14ac:dyDescent="0.25">
      <c r="A194" s="60">
        <v>701</v>
      </c>
      <c r="B194" s="60" t="s">
        <v>209</v>
      </c>
      <c r="C194" s="61">
        <v>228404</v>
      </c>
      <c r="D194" s="61">
        <v>239859</v>
      </c>
      <c r="E194" s="62">
        <v>11455</v>
      </c>
      <c r="F194" s="62">
        <v>0</v>
      </c>
      <c r="G194" s="62">
        <v>2308164</v>
      </c>
      <c r="H194" s="62">
        <v>2423920</v>
      </c>
      <c r="I194" s="62">
        <v>0</v>
      </c>
      <c r="J194" s="62">
        <v>115756</v>
      </c>
      <c r="K194" s="62">
        <v>1504522</v>
      </c>
      <c r="L194" s="62">
        <v>1579973</v>
      </c>
      <c r="M194" s="62">
        <v>0</v>
      </c>
      <c r="N194" s="62">
        <v>75451</v>
      </c>
    </row>
    <row r="195" spans="1:14" x14ac:dyDescent="0.25">
      <c r="A195" s="60">
        <v>702</v>
      </c>
      <c r="B195" s="60" t="s">
        <v>210</v>
      </c>
      <c r="C195" s="61">
        <v>131427</v>
      </c>
      <c r="D195" s="61">
        <v>129418</v>
      </c>
      <c r="E195" s="62">
        <v>0</v>
      </c>
      <c r="F195" s="62">
        <v>2009</v>
      </c>
      <c r="G195" s="62">
        <v>1328150</v>
      </c>
      <c r="H195" s="62">
        <v>1307854</v>
      </c>
      <c r="I195" s="62">
        <v>20296</v>
      </c>
      <c r="J195" s="62">
        <v>0</v>
      </c>
      <c r="K195" s="62">
        <v>865721</v>
      </c>
      <c r="L195" s="62">
        <v>852492</v>
      </c>
      <c r="M195" s="62">
        <v>13229</v>
      </c>
      <c r="N195" s="62">
        <v>0</v>
      </c>
    </row>
    <row r="196" spans="1:14" x14ac:dyDescent="0.25">
      <c r="A196" s="60">
        <v>703</v>
      </c>
      <c r="B196" s="60" t="s">
        <v>211</v>
      </c>
      <c r="C196" s="61">
        <v>378069</v>
      </c>
      <c r="D196" s="61">
        <v>364825</v>
      </c>
      <c r="E196" s="62">
        <v>0</v>
      </c>
      <c r="F196" s="62">
        <v>13244</v>
      </c>
      <c r="G196" s="62">
        <v>3820618</v>
      </c>
      <c r="H196" s="62">
        <v>3686785</v>
      </c>
      <c r="I196" s="62">
        <v>133833</v>
      </c>
      <c r="J196" s="62">
        <v>0</v>
      </c>
      <c r="K196" s="62">
        <v>2490377</v>
      </c>
      <c r="L196" s="62">
        <v>2403140</v>
      </c>
      <c r="M196" s="62">
        <v>87237</v>
      </c>
      <c r="N196" s="62">
        <v>0</v>
      </c>
    </row>
    <row r="197" spans="1:14" x14ac:dyDescent="0.25">
      <c r="A197" s="60">
        <v>704</v>
      </c>
      <c r="B197" s="60" t="s">
        <v>212</v>
      </c>
      <c r="C197" s="61">
        <v>316375</v>
      </c>
      <c r="D197" s="61">
        <v>303527</v>
      </c>
      <c r="E197" s="62">
        <v>0</v>
      </c>
      <c r="F197" s="62">
        <v>12848</v>
      </c>
      <c r="G197" s="62">
        <v>3197163</v>
      </c>
      <c r="H197" s="62">
        <v>3067330</v>
      </c>
      <c r="I197" s="62">
        <v>129833</v>
      </c>
      <c r="J197" s="62">
        <v>0</v>
      </c>
      <c r="K197" s="62">
        <v>2083992</v>
      </c>
      <c r="L197" s="62">
        <v>1999364</v>
      </c>
      <c r="M197" s="62">
        <v>84628</v>
      </c>
      <c r="N197" s="62">
        <v>0</v>
      </c>
    </row>
    <row r="198" spans="1:14" x14ac:dyDescent="0.25">
      <c r="A198" s="60">
        <v>705</v>
      </c>
      <c r="B198" s="60" t="s">
        <v>213</v>
      </c>
      <c r="C198" s="61">
        <v>279281</v>
      </c>
      <c r="D198" s="61">
        <v>284340</v>
      </c>
      <c r="E198" s="62">
        <v>5059</v>
      </c>
      <c r="F198" s="62">
        <v>0</v>
      </c>
      <c r="G198" s="62">
        <v>2822309</v>
      </c>
      <c r="H198" s="62">
        <v>2873429</v>
      </c>
      <c r="I198" s="62">
        <v>0</v>
      </c>
      <c r="J198" s="62">
        <v>51120</v>
      </c>
      <c r="K198" s="62">
        <v>1839657</v>
      </c>
      <c r="L198" s="62">
        <v>1872974</v>
      </c>
      <c r="M198" s="62">
        <v>0</v>
      </c>
      <c r="N198" s="62">
        <v>33317</v>
      </c>
    </row>
    <row r="199" spans="1:14" x14ac:dyDescent="0.25">
      <c r="A199" s="60">
        <v>706</v>
      </c>
      <c r="B199" s="60" t="s">
        <v>214</v>
      </c>
      <c r="C199" s="61">
        <v>358839</v>
      </c>
      <c r="D199" s="61">
        <v>346692</v>
      </c>
      <c r="E199" s="62">
        <v>0</v>
      </c>
      <c r="F199" s="62">
        <v>12147</v>
      </c>
      <c r="G199" s="62">
        <v>3626294</v>
      </c>
      <c r="H199" s="62">
        <v>3503538</v>
      </c>
      <c r="I199" s="62">
        <v>122756</v>
      </c>
      <c r="J199" s="62">
        <v>0</v>
      </c>
      <c r="K199" s="62">
        <v>2363710</v>
      </c>
      <c r="L199" s="62">
        <v>2283696</v>
      </c>
      <c r="M199" s="62">
        <v>80014</v>
      </c>
      <c r="N199" s="62">
        <v>0</v>
      </c>
    </row>
    <row r="200" spans="1:14" x14ac:dyDescent="0.25">
      <c r="A200" s="60">
        <v>707</v>
      </c>
      <c r="B200" s="60" t="s">
        <v>215</v>
      </c>
      <c r="C200" s="61">
        <v>975</v>
      </c>
      <c r="D200" s="61">
        <v>392</v>
      </c>
      <c r="E200" s="62">
        <v>0</v>
      </c>
      <c r="F200" s="62">
        <v>583</v>
      </c>
      <c r="G200" s="62">
        <v>9852</v>
      </c>
      <c r="H200" s="62">
        <v>3961</v>
      </c>
      <c r="I200" s="62">
        <v>5891</v>
      </c>
      <c r="J200" s="62">
        <v>0</v>
      </c>
      <c r="K200" s="62">
        <v>6421</v>
      </c>
      <c r="L200" s="62">
        <v>2582</v>
      </c>
      <c r="M200" s="62">
        <v>3839</v>
      </c>
      <c r="N200" s="62">
        <v>0</v>
      </c>
    </row>
    <row r="201" spans="1:14" x14ac:dyDescent="0.25">
      <c r="A201" s="60">
        <v>708</v>
      </c>
      <c r="B201" s="60" t="s">
        <v>216</v>
      </c>
      <c r="C201" s="61">
        <v>61221</v>
      </c>
      <c r="D201" s="61">
        <v>51428</v>
      </c>
      <c r="E201" s="62">
        <v>0</v>
      </c>
      <c r="F201" s="62">
        <v>9793</v>
      </c>
      <c r="G201" s="62">
        <v>618673</v>
      </c>
      <c r="H201" s="62">
        <v>519716</v>
      </c>
      <c r="I201" s="62">
        <v>98957</v>
      </c>
      <c r="J201" s="62">
        <v>0</v>
      </c>
      <c r="K201" s="62">
        <v>403268</v>
      </c>
      <c r="L201" s="62">
        <v>338764</v>
      </c>
      <c r="M201" s="62">
        <v>64504</v>
      </c>
      <c r="N201" s="62">
        <v>0</v>
      </c>
    </row>
    <row r="202" spans="1:14" x14ac:dyDescent="0.25">
      <c r="A202" s="60">
        <v>709</v>
      </c>
      <c r="B202" s="60" t="s">
        <v>217</v>
      </c>
      <c r="C202" s="61">
        <v>0</v>
      </c>
      <c r="D202" s="61">
        <v>0</v>
      </c>
      <c r="E202" s="62">
        <v>0</v>
      </c>
      <c r="F202" s="62">
        <v>0</v>
      </c>
      <c r="G202" s="62">
        <v>0</v>
      </c>
      <c r="H202" s="62">
        <v>0</v>
      </c>
      <c r="I202" s="62">
        <v>0</v>
      </c>
      <c r="J202" s="62">
        <v>0</v>
      </c>
      <c r="K202" s="62">
        <v>0</v>
      </c>
      <c r="L202" s="62">
        <v>0</v>
      </c>
      <c r="M202" s="62">
        <v>0</v>
      </c>
      <c r="N202" s="62">
        <v>0</v>
      </c>
    </row>
    <row r="203" spans="1:14" x14ac:dyDescent="0.25">
      <c r="A203" s="60">
        <v>711</v>
      </c>
      <c r="B203" s="60" t="s">
        <v>218</v>
      </c>
      <c r="C203" s="61">
        <v>98082</v>
      </c>
      <c r="D203" s="61">
        <v>97136</v>
      </c>
      <c r="E203" s="62">
        <v>0</v>
      </c>
      <c r="F203" s="62">
        <v>946</v>
      </c>
      <c r="G203" s="62">
        <v>991177</v>
      </c>
      <c r="H203" s="62">
        <v>981616</v>
      </c>
      <c r="I203" s="62">
        <v>9561</v>
      </c>
      <c r="J203" s="62">
        <v>0</v>
      </c>
      <c r="K203" s="62">
        <v>646073</v>
      </c>
      <c r="L203" s="62">
        <v>639842</v>
      </c>
      <c r="M203" s="62">
        <v>6231</v>
      </c>
      <c r="N203" s="62">
        <v>0</v>
      </c>
    </row>
    <row r="204" spans="1:14" x14ac:dyDescent="0.25">
      <c r="A204" s="60">
        <v>716</v>
      </c>
      <c r="B204" s="60" t="s">
        <v>219</v>
      </c>
      <c r="C204" s="61">
        <v>152522</v>
      </c>
      <c r="D204" s="61">
        <v>134493</v>
      </c>
      <c r="E204" s="62">
        <v>0</v>
      </c>
      <c r="F204" s="62">
        <v>18029</v>
      </c>
      <c r="G204" s="62">
        <v>1541332</v>
      </c>
      <c r="H204" s="62">
        <v>1359130</v>
      </c>
      <c r="I204" s="62">
        <v>182202</v>
      </c>
      <c r="J204" s="62">
        <v>0</v>
      </c>
      <c r="K204" s="62">
        <v>1004679</v>
      </c>
      <c r="L204" s="62">
        <v>885915</v>
      </c>
      <c r="M204" s="62">
        <v>118764</v>
      </c>
      <c r="N204" s="62">
        <v>0</v>
      </c>
    </row>
    <row r="205" spans="1:14" x14ac:dyDescent="0.25">
      <c r="A205" s="60">
        <v>717</v>
      </c>
      <c r="B205" s="60" t="s">
        <v>220</v>
      </c>
      <c r="C205" s="61">
        <v>0</v>
      </c>
      <c r="D205" s="61">
        <v>0</v>
      </c>
      <c r="E205" s="62">
        <v>0</v>
      </c>
      <c r="F205" s="62">
        <v>0</v>
      </c>
      <c r="G205" s="62">
        <v>0</v>
      </c>
      <c r="H205" s="62">
        <v>0</v>
      </c>
      <c r="I205" s="62">
        <v>0</v>
      </c>
      <c r="J205" s="62">
        <v>0</v>
      </c>
      <c r="K205" s="62">
        <v>0</v>
      </c>
      <c r="L205" s="62">
        <v>0</v>
      </c>
      <c r="M205" s="62">
        <v>0</v>
      </c>
      <c r="N205" s="62">
        <v>0</v>
      </c>
    </row>
    <row r="206" spans="1:14" x14ac:dyDescent="0.25">
      <c r="A206" s="60">
        <v>718</v>
      </c>
      <c r="B206" s="60" t="s">
        <v>221</v>
      </c>
      <c r="C206" s="61">
        <v>165350</v>
      </c>
      <c r="D206" s="61">
        <v>168440</v>
      </c>
      <c r="E206" s="62">
        <v>3090</v>
      </c>
      <c r="F206" s="62">
        <v>0</v>
      </c>
      <c r="G206" s="62">
        <v>1670965</v>
      </c>
      <c r="H206" s="62">
        <v>1702190</v>
      </c>
      <c r="I206" s="62">
        <v>0</v>
      </c>
      <c r="J206" s="62">
        <v>31225</v>
      </c>
      <c r="K206" s="62">
        <v>1089179</v>
      </c>
      <c r="L206" s="62">
        <v>1109531</v>
      </c>
      <c r="M206" s="62">
        <v>0</v>
      </c>
      <c r="N206" s="62">
        <v>20352</v>
      </c>
    </row>
    <row r="207" spans="1:14" x14ac:dyDescent="0.25">
      <c r="A207" s="60">
        <v>719</v>
      </c>
      <c r="B207" s="60" t="s">
        <v>222</v>
      </c>
      <c r="C207" s="61">
        <v>0</v>
      </c>
      <c r="D207" s="61">
        <v>0</v>
      </c>
      <c r="E207" s="62">
        <v>0</v>
      </c>
      <c r="F207" s="62">
        <v>0</v>
      </c>
      <c r="G207" s="62">
        <v>0</v>
      </c>
      <c r="H207" s="62">
        <v>0</v>
      </c>
      <c r="I207" s="62">
        <v>0</v>
      </c>
      <c r="J207" s="62">
        <v>0</v>
      </c>
      <c r="K207" s="62">
        <v>0</v>
      </c>
      <c r="L207" s="62">
        <v>0</v>
      </c>
      <c r="M207" s="62">
        <v>0</v>
      </c>
      <c r="N207" s="62">
        <v>0</v>
      </c>
    </row>
    <row r="208" spans="1:14" x14ac:dyDescent="0.25">
      <c r="A208" s="60">
        <v>720</v>
      </c>
      <c r="B208" s="60" t="s">
        <v>223</v>
      </c>
      <c r="C208" s="61">
        <v>322505</v>
      </c>
      <c r="D208" s="61">
        <v>331070</v>
      </c>
      <c r="E208" s="62">
        <v>8565</v>
      </c>
      <c r="F208" s="62">
        <v>0</v>
      </c>
      <c r="G208" s="62">
        <v>3259113</v>
      </c>
      <c r="H208" s="62">
        <v>3345668</v>
      </c>
      <c r="I208" s="62">
        <v>0</v>
      </c>
      <c r="J208" s="62">
        <v>86555</v>
      </c>
      <c r="K208" s="62">
        <v>2124371</v>
      </c>
      <c r="L208" s="62">
        <v>2180792</v>
      </c>
      <c r="M208" s="62">
        <v>0</v>
      </c>
      <c r="N208" s="62">
        <v>56421</v>
      </c>
    </row>
    <row r="209" spans="1:14" x14ac:dyDescent="0.25">
      <c r="A209" s="60">
        <v>721</v>
      </c>
      <c r="B209" s="60" t="s">
        <v>224</v>
      </c>
      <c r="C209" s="61">
        <v>0</v>
      </c>
      <c r="D209" s="61">
        <v>0</v>
      </c>
      <c r="E209" s="62">
        <v>0</v>
      </c>
      <c r="F209" s="62">
        <v>0</v>
      </c>
      <c r="G209" s="62">
        <v>0</v>
      </c>
      <c r="H209" s="62">
        <v>0</v>
      </c>
      <c r="I209" s="62">
        <v>0</v>
      </c>
      <c r="J209" s="62">
        <v>0</v>
      </c>
      <c r="K209" s="62">
        <v>0</v>
      </c>
      <c r="L209" s="62">
        <v>0</v>
      </c>
      <c r="M209" s="62">
        <v>0</v>
      </c>
      <c r="N209" s="62">
        <v>0</v>
      </c>
    </row>
    <row r="210" spans="1:14" x14ac:dyDescent="0.25">
      <c r="A210" s="60">
        <v>722</v>
      </c>
      <c r="B210" s="60" t="s">
        <v>225</v>
      </c>
      <c r="C210" s="61">
        <v>0</v>
      </c>
      <c r="D210" s="61">
        <v>0</v>
      </c>
      <c r="E210" s="62">
        <v>0</v>
      </c>
      <c r="F210" s="62">
        <v>0</v>
      </c>
      <c r="G210" s="62">
        <v>0</v>
      </c>
      <c r="H210" s="62">
        <v>0</v>
      </c>
      <c r="I210" s="62">
        <v>0</v>
      </c>
      <c r="J210" s="62">
        <v>0</v>
      </c>
      <c r="K210" s="62">
        <v>0</v>
      </c>
      <c r="L210" s="62">
        <v>0</v>
      </c>
      <c r="M210" s="62">
        <v>0</v>
      </c>
      <c r="N210" s="62">
        <v>0</v>
      </c>
    </row>
    <row r="211" spans="1:14" x14ac:dyDescent="0.25">
      <c r="A211" s="60">
        <v>723</v>
      </c>
      <c r="B211" s="60" t="s">
        <v>226</v>
      </c>
      <c r="C211" s="61">
        <v>144023</v>
      </c>
      <c r="D211" s="61">
        <v>143031</v>
      </c>
      <c r="E211" s="62">
        <v>0</v>
      </c>
      <c r="F211" s="62">
        <v>992</v>
      </c>
      <c r="G211" s="62">
        <v>1455438</v>
      </c>
      <c r="H211" s="62">
        <v>1445413</v>
      </c>
      <c r="I211" s="62">
        <v>10025</v>
      </c>
      <c r="J211" s="62">
        <v>0</v>
      </c>
      <c r="K211" s="62">
        <v>948687</v>
      </c>
      <c r="L211" s="62">
        <v>942157</v>
      </c>
      <c r="M211" s="62">
        <v>6530</v>
      </c>
      <c r="N211" s="62">
        <v>0</v>
      </c>
    </row>
    <row r="212" spans="1:14" x14ac:dyDescent="0.25">
      <c r="A212" s="60">
        <v>724</v>
      </c>
      <c r="B212" s="60" t="s">
        <v>227</v>
      </c>
      <c r="C212" s="61">
        <v>170107</v>
      </c>
      <c r="D212" s="61">
        <v>167769</v>
      </c>
      <c r="E212" s="62">
        <v>0</v>
      </c>
      <c r="F212" s="62">
        <v>2338</v>
      </c>
      <c r="G212" s="62">
        <v>1719037</v>
      </c>
      <c r="H212" s="62">
        <v>1695411</v>
      </c>
      <c r="I212" s="62">
        <v>23626</v>
      </c>
      <c r="J212" s="62">
        <v>0</v>
      </c>
      <c r="K212" s="62">
        <v>1120512</v>
      </c>
      <c r="L212" s="62">
        <v>1105112</v>
      </c>
      <c r="M212" s="62">
        <v>15400</v>
      </c>
      <c r="N212" s="62">
        <v>0</v>
      </c>
    </row>
    <row r="213" spans="1:14" x14ac:dyDescent="0.25">
      <c r="A213" s="60">
        <v>725</v>
      </c>
      <c r="B213" s="60" t="s">
        <v>228</v>
      </c>
      <c r="C213" s="61">
        <v>0</v>
      </c>
      <c r="D213" s="61">
        <v>0</v>
      </c>
      <c r="E213" s="62">
        <v>0</v>
      </c>
      <c r="F213" s="62">
        <v>0</v>
      </c>
      <c r="G213" s="62">
        <v>0</v>
      </c>
      <c r="H213" s="62">
        <v>0</v>
      </c>
      <c r="I213" s="62">
        <v>0</v>
      </c>
      <c r="J213" s="62">
        <v>0</v>
      </c>
      <c r="K213" s="62">
        <v>0</v>
      </c>
      <c r="L213" s="62">
        <v>0</v>
      </c>
      <c r="M213" s="62">
        <v>0</v>
      </c>
      <c r="N213" s="62">
        <v>0</v>
      </c>
    </row>
    <row r="214" spans="1:14" x14ac:dyDescent="0.25">
      <c r="A214" s="60">
        <v>726</v>
      </c>
      <c r="B214" s="60" t="s">
        <v>229</v>
      </c>
      <c r="C214" s="61">
        <v>0</v>
      </c>
      <c r="D214" s="61">
        <v>0</v>
      </c>
      <c r="E214" s="62">
        <v>0</v>
      </c>
      <c r="F214" s="62">
        <v>0</v>
      </c>
      <c r="G214" s="62">
        <v>0</v>
      </c>
      <c r="H214" s="62">
        <v>0</v>
      </c>
      <c r="I214" s="62">
        <v>0</v>
      </c>
      <c r="J214" s="62">
        <v>0</v>
      </c>
      <c r="K214" s="62">
        <v>0</v>
      </c>
      <c r="L214" s="62">
        <v>0</v>
      </c>
      <c r="M214" s="62">
        <v>0</v>
      </c>
      <c r="N214" s="62">
        <v>0</v>
      </c>
    </row>
    <row r="215" spans="1:14" x14ac:dyDescent="0.25">
      <c r="A215" s="60">
        <v>728</v>
      </c>
      <c r="B215" s="60" t="s">
        <v>230</v>
      </c>
      <c r="C215" s="61">
        <v>197648</v>
      </c>
      <c r="D215" s="61">
        <v>197894</v>
      </c>
      <c r="E215" s="62">
        <v>246</v>
      </c>
      <c r="F215" s="62">
        <v>0</v>
      </c>
      <c r="G215" s="62">
        <v>1997353</v>
      </c>
      <c r="H215" s="62">
        <v>1999843</v>
      </c>
      <c r="I215" s="62">
        <v>0</v>
      </c>
      <c r="J215" s="62">
        <v>2490</v>
      </c>
      <c r="K215" s="62">
        <v>1301928</v>
      </c>
      <c r="L215" s="62">
        <v>1303549</v>
      </c>
      <c r="M215" s="62">
        <v>0</v>
      </c>
      <c r="N215" s="62">
        <v>1621</v>
      </c>
    </row>
    <row r="216" spans="1:14" x14ac:dyDescent="0.25">
      <c r="A216" s="60">
        <v>729</v>
      </c>
      <c r="B216" s="60" t="s">
        <v>231</v>
      </c>
      <c r="C216" s="61">
        <v>156788</v>
      </c>
      <c r="D216" s="61">
        <v>158724</v>
      </c>
      <c r="E216" s="62">
        <v>1936</v>
      </c>
      <c r="F216" s="62">
        <v>0</v>
      </c>
      <c r="G216" s="62">
        <v>1584443</v>
      </c>
      <c r="H216" s="62">
        <v>1604004</v>
      </c>
      <c r="I216" s="62">
        <v>0</v>
      </c>
      <c r="J216" s="62">
        <v>19561</v>
      </c>
      <c r="K216" s="62">
        <v>1032781</v>
      </c>
      <c r="L216" s="62">
        <v>1045531</v>
      </c>
      <c r="M216" s="62">
        <v>0</v>
      </c>
      <c r="N216" s="62">
        <v>12750</v>
      </c>
    </row>
    <row r="217" spans="1:14" x14ac:dyDescent="0.25">
      <c r="A217" s="60">
        <v>730</v>
      </c>
      <c r="B217" s="60" t="s">
        <v>232</v>
      </c>
      <c r="C217" s="61">
        <v>0</v>
      </c>
      <c r="D217" s="61">
        <v>0</v>
      </c>
      <c r="E217" s="62">
        <v>0</v>
      </c>
      <c r="F217" s="62">
        <v>0</v>
      </c>
      <c r="G217" s="62">
        <v>0</v>
      </c>
      <c r="H217" s="62">
        <v>0</v>
      </c>
      <c r="I217" s="62">
        <v>0</v>
      </c>
      <c r="J217" s="62">
        <v>0</v>
      </c>
      <c r="K217" s="62">
        <v>0</v>
      </c>
      <c r="L217" s="62">
        <v>0</v>
      </c>
      <c r="M217" s="62">
        <v>0</v>
      </c>
      <c r="N217" s="62">
        <v>0</v>
      </c>
    </row>
    <row r="218" spans="1:14" x14ac:dyDescent="0.25">
      <c r="A218" s="60">
        <v>731</v>
      </c>
      <c r="B218" s="60" t="s">
        <v>233</v>
      </c>
      <c r="C218" s="61">
        <v>0</v>
      </c>
      <c r="D218" s="61">
        <v>0</v>
      </c>
      <c r="E218" s="62">
        <v>0</v>
      </c>
      <c r="F218" s="62">
        <v>0</v>
      </c>
      <c r="G218" s="62">
        <v>0</v>
      </c>
      <c r="H218" s="62">
        <v>0</v>
      </c>
      <c r="I218" s="62">
        <v>0</v>
      </c>
      <c r="J218" s="62">
        <v>0</v>
      </c>
      <c r="K218" s="62">
        <v>0</v>
      </c>
      <c r="L218" s="62">
        <v>0</v>
      </c>
      <c r="M218" s="62">
        <v>0</v>
      </c>
      <c r="N218" s="62">
        <v>0</v>
      </c>
    </row>
    <row r="219" spans="1:14" x14ac:dyDescent="0.25">
      <c r="A219" s="60">
        <v>733</v>
      </c>
      <c r="B219" s="60" t="s">
        <v>234</v>
      </c>
      <c r="C219" s="61">
        <v>11446</v>
      </c>
      <c r="D219" s="61">
        <v>0</v>
      </c>
      <c r="E219" s="62">
        <v>0</v>
      </c>
      <c r="F219" s="62">
        <v>11446</v>
      </c>
      <c r="G219" s="62">
        <v>115671</v>
      </c>
      <c r="H219" s="62">
        <v>0</v>
      </c>
      <c r="I219" s="62">
        <v>115671</v>
      </c>
      <c r="J219" s="62">
        <v>0</v>
      </c>
      <c r="K219" s="62">
        <v>75397</v>
      </c>
      <c r="L219" s="62">
        <v>0</v>
      </c>
      <c r="M219" s="62">
        <v>75397</v>
      </c>
      <c r="N219" s="62">
        <v>0</v>
      </c>
    </row>
    <row r="220" spans="1:14" x14ac:dyDescent="0.25">
      <c r="A220" s="60">
        <v>734</v>
      </c>
      <c r="B220" s="60" t="s">
        <v>235</v>
      </c>
      <c r="C220" s="61">
        <v>10439</v>
      </c>
      <c r="D220" s="61">
        <v>0</v>
      </c>
      <c r="E220" s="62">
        <v>0</v>
      </c>
      <c r="F220" s="62">
        <v>10439</v>
      </c>
      <c r="G220" s="62">
        <v>105492</v>
      </c>
      <c r="H220" s="62">
        <v>0</v>
      </c>
      <c r="I220" s="62">
        <v>105492</v>
      </c>
      <c r="J220" s="62">
        <v>0</v>
      </c>
      <c r="K220" s="62">
        <v>68763</v>
      </c>
      <c r="L220" s="62">
        <v>0</v>
      </c>
      <c r="M220" s="62">
        <v>68763</v>
      </c>
      <c r="N220" s="62">
        <v>0</v>
      </c>
    </row>
    <row r="221" spans="1:14" x14ac:dyDescent="0.25">
      <c r="A221" s="60">
        <v>735</v>
      </c>
      <c r="B221" s="60" t="s">
        <v>236</v>
      </c>
      <c r="C221" s="61">
        <v>284901</v>
      </c>
      <c r="D221" s="61">
        <v>279181</v>
      </c>
      <c r="E221" s="62">
        <v>0</v>
      </c>
      <c r="F221" s="62">
        <v>5720</v>
      </c>
      <c r="G221" s="62">
        <v>2879105</v>
      </c>
      <c r="H221" s="62">
        <v>2821298</v>
      </c>
      <c r="I221" s="62">
        <v>57807</v>
      </c>
      <c r="J221" s="62">
        <v>0</v>
      </c>
      <c r="K221" s="62">
        <v>1876671</v>
      </c>
      <c r="L221" s="62">
        <v>1838994</v>
      </c>
      <c r="M221" s="62">
        <v>37677</v>
      </c>
      <c r="N221" s="62">
        <v>0</v>
      </c>
    </row>
    <row r="222" spans="1:14" x14ac:dyDescent="0.25">
      <c r="A222" s="60">
        <v>736</v>
      </c>
      <c r="B222" s="60" t="s">
        <v>237</v>
      </c>
      <c r="C222" s="61">
        <v>0</v>
      </c>
      <c r="D222" s="61">
        <v>0</v>
      </c>
      <c r="E222" s="62">
        <v>0</v>
      </c>
      <c r="F222" s="62">
        <v>0</v>
      </c>
      <c r="G222" s="62">
        <v>0</v>
      </c>
      <c r="H222" s="62">
        <v>0</v>
      </c>
      <c r="I222" s="62">
        <v>0</v>
      </c>
      <c r="J222" s="62">
        <v>0</v>
      </c>
      <c r="K222" s="62">
        <v>0</v>
      </c>
      <c r="L222" s="62">
        <v>0</v>
      </c>
      <c r="M222" s="62">
        <v>0</v>
      </c>
      <c r="N222" s="62">
        <v>0</v>
      </c>
    </row>
    <row r="223" spans="1:14" x14ac:dyDescent="0.25">
      <c r="A223" s="60">
        <v>737</v>
      </c>
      <c r="B223" s="60" t="s">
        <v>238</v>
      </c>
      <c r="C223" s="61">
        <v>123314</v>
      </c>
      <c r="D223" s="61">
        <v>112486</v>
      </c>
      <c r="E223" s="62">
        <v>0</v>
      </c>
      <c r="F223" s="62">
        <v>10828</v>
      </c>
      <c r="G223" s="62">
        <v>1246167</v>
      </c>
      <c r="H223" s="62">
        <v>1136742</v>
      </c>
      <c r="I223" s="62">
        <v>109425</v>
      </c>
      <c r="J223" s="62">
        <v>0</v>
      </c>
      <c r="K223" s="62">
        <v>812283</v>
      </c>
      <c r="L223" s="62">
        <v>740958</v>
      </c>
      <c r="M223" s="62">
        <v>71325</v>
      </c>
      <c r="N223" s="62">
        <v>0</v>
      </c>
    </row>
    <row r="224" spans="1:14" x14ac:dyDescent="0.25">
      <c r="A224" s="60">
        <v>738</v>
      </c>
      <c r="B224" s="60" t="s">
        <v>239</v>
      </c>
      <c r="C224" s="61">
        <v>0</v>
      </c>
      <c r="D224" s="61">
        <v>0</v>
      </c>
      <c r="E224" s="62">
        <v>0</v>
      </c>
      <c r="F224" s="62">
        <v>0</v>
      </c>
      <c r="G224" s="62">
        <v>0</v>
      </c>
      <c r="H224" s="62">
        <v>0</v>
      </c>
      <c r="I224" s="62">
        <v>0</v>
      </c>
      <c r="J224" s="62">
        <v>0</v>
      </c>
      <c r="K224" s="62">
        <v>0</v>
      </c>
      <c r="L224" s="62">
        <v>0</v>
      </c>
      <c r="M224" s="62">
        <v>0</v>
      </c>
      <c r="N224" s="62">
        <v>0</v>
      </c>
    </row>
    <row r="225" spans="1:14" x14ac:dyDescent="0.25">
      <c r="A225" s="60">
        <v>739</v>
      </c>
      <c r="B225" s="60" t="s">
        <v>240</v>
      </c>
      <c r="C225" s="61">
        <v>89834</v>
      </c>
      <c r="D225" s="61">
        <v>84478</v>
      </c>
      <c r="E225" s="62">
        <v>0</v>
      </c>
      <c r="F225" s="62">
        <v>5356</v>
      </c>
      <c r="G225" s="62">
        <v>907824</v>
      </c>
      <c r="H225" s="62">
        <v>853704</v>
      </c>
      <c r="I225" s="62">
        <v>54120</v>
      </c>
      <c r="J225" s="62">
        <v>0</v>
      </c>
      <c r="K225" s="62">
        <v>591744</v>
      </c>
      <c r="L225" s="62">
        <v>556466</v>
      </c>
      <c r="M225" s="62">
        <v>35278</v>
      </c>
      <c r="N225" s="62">
        <v>0</v>
      </c>
    </row>
    <row r="226" spans="1:14" x14ac:dyDescent="0.25">
      <c r="A226" s="60">
        <v>740</v>
      </c>
      <c r="B226" s="60" t="s">
        <v>241</v>
      </c>
      <c r="C226" s="61">
        <v>0</v>
      </c>
      <c r="D226" s="61">
        <v>0</v>
      </c>
      <c r="E226" s="62">
        <v>0</v>
      </c>
      <c r="F226" s="62">
        <v>0</v>
      </c>
      <c r="G226" s="62">
        <v>0</v>
      </c>
      <c r="H226" s="62">
        <v>0</v>
      </c>
      <c r="I226" s="62">
        <v>0</v>
      </c>
      <c r="J226" s="62">
        <v>0</v>
      </c>
      <c r="K226" s="62">
        <v>0</v>
      </c>
      <c r="L226" s="62">
        <v>0</v>
      </c>
      <c r="M226" s="62">
        <v>0</v>
      </c>
      <c r="N226" s="62">
        <v>0</v>
      </c>
    </row>
    <row r="227" spans="1:14" x14ac:dyDescent="0.25">
      <c r="A227" s="60">
        <v>741</v>
      </c>
      <c r="B227" s="60" t="s">
        <v>242</v>
      </c>
      <c r="C227" s="61">
        <v>265330</v>
      </c>
      <c r="D227" s="61">
        <v>264365</v>
      </c>
      <c r="E227" s="62">
        <v>0</v>
      </c>
      <c r="F227" s="62">
        <v>965</v>
      </c>
      <c r="G227" s="62">
        <v>2681326</v>
      </c>
      <c r="H227" s="62">
        <v>2671572</v>
      </c>
      <c r="I227" s="62">
        <v>9754</v>
      </c>
      <c r="J227" s="62">
        <v>0</v>
      </c>
      <c r="K227" s="62">
        <v>1747758</v>
      </c>
      <c r="L227" s="62">
        <v>1741399</v>
      </c>
      <c r="M227" s="62">
        <v>6359</v>
      </c>
      <c r="N227" s="62">
        <v>0</v>
      </c>
    </row>
    <row r="228" spans="1:14" x14ac:dyDescent="0.25">
      <c r="A228" s="60">
        <v>742</v>
      </c>
      <c r="B228" s="60" t="s">
        <v>243</v>
      </c>
      <c r="C228" s="61">
        <v>87127</v>
      </c>
      <c r="D228" s="61">
        <v>94629</v>
      </c>
      <c r="E228" s="62">
        <v>7502</v>
      </c>
      <c r="F228" s="62">
        <v>0</v>
      </c>
      <c r="G228" s="62">
        <v>880476</v>
      </c>
      <c r="H228" s="62">
        <v>956282</v>
      </c>
      <c r="I228" s="62">
        <v>0</v>
      </c>
      <c r="J228" s="62">
        <v>75806</v>
      </c>
      <c r="K228" s="62">
        <v>573922</v>
      </c>
      <c r="L228" s="62">
        <v>623329</v>
      </c>
      <c r="M228" s="62">
        <v>0</v>
      </c>
      <c r="N228" s="62">
        <v>49407</v>
      </c>
    </row>
    <row r="229" spans="1:14" x14ac:dyDescent="0.25">
      <c r="A229" s="60">
        <v>743</v>
      </c>
      <c r="B229" s="60" t="s">
        <v>244</v>
      </c>
      <c r="C229" s="61">
        <v>174784</v>
      </c>
      <c r="D229" s="61">
        <v>151872</v>
      </c>
      <c r="E229" s="62">
        <v>0</v>
      </c>
      <c r="F229" s="62">
        <v>22912</v>
      </c>
      <c r="G229" s="62">
        <v>1766299</v>
      </c>
      <c r="H229" s="62">
        <v>1534762</v>
      </c>
      <c r="I229" s="62">
        <v>231537</v>
      </c>
      <c r="J229" s="62">
        <v>0</v>
      </c>
      <c r="K229" s="62">
        <v>1151318</v>
      </c>
      <c r="L229" s="62">
        <v>1000397</v>
      </c>
      <c r="M229" s="62">
        <v>150921</v>
      </c>
      <c r="N229" s="62">
        <v>0</v>
      </c>
    </row>
    <row r="230" spans="1:14" x14ac:dyDescent="0.25">
      <c r="A230" s="60">
        <v>744</v>
      </c>
      <c r="B230" s="60" t="s">
        <v>245</v>
      </c>
      <c r="C230" s="61">
        <v>0</v>
      </c>
      <c r="D230" s="61">
        <v>0</v>
      </c>
      <c r="E230" s="62">
        <v>0</v>
      </c>
      <c r="F230" s="62">
        <v>0</v>
      </c>
      <c r="G230" s="62">
        <v>0</v>
      </c>
      <c r="H230" s="62">
        <v>0</v>
      </c>
      <c r="I230" s="62">
        <v>0</v>
      </c>
      <c r="J230" s="62">
        <v>0</v>
      </c>
      <c r="K230" s="62">
        <v>0</v>
      </c>
      <c r="L230" s="62">
        <v>0</v>
      </c>
      <c r="M230" s="62">
        <v>0</v>
      </c>
      <c r="N230" s="62">
        <v>0</v>
      </c>
    </row>
    <row r="231" spans="1:14" x14ac:dyDescent="0.25">
      <c r="A231" s="60">
        <v>745</v>
      </c>
      <c r="B231" s="60" t="s">
        <v>246</v>
      </c>
      <c r="C231" s="61">
        <v>197500</v>
      </c>
      <c r="D231" s="61">
        <v>179726</v>
      </c>
      <c r="E231" s="62">
        <v>0</v>
      </c>
      <c r="F231" s="62">
        <v>17774</v>
      </c>
      <c r="G231" s="62">
        <v>1995863</v>
      </c>
      <c r="H231" s="62">
        <v>1816238</v>
      </c>
      <c r="I231" s="62">
        <v>179625</v>
      </c>
      <c r="J231" s="62">
        <v>0</v>
      </c>
      <c r="K231" s="62">
        <v>1300955</v>
      </c>
      <c r="L231" s="62">
        <v>1183870</v>
      </c>
      <c r="M231" s="62">
        <v>117085</v>
      </c>
      <c r="N231" s="62">
        <v>0</v>
      </c>
    </row>
    <row r="232" spans="1:14" x14ac:dyDescent="0.25">
      <c r="A232" s="60">
        <v>747</v>
      </c>
      <c r="B232" s="60" t="s">
        <v>247</v>
      </c>
      <c r="C232" s="61">
        <v>153754</v>
      </c>
      <c r="D232" s="61">
        <v>149390</v>
      </c>
      <c r="E232" s="62">
        <v>0</v>
      </c>
      <c r="F232" s="62">
        <v>4364</v>
      </c>
      <c r="G232" s="62">
        <v>1553779</v>
      </c>
      <c r="H232" s="62">
        <v>1509678</v>
      </c>
      <c r="I232" s="62">
        <v>44101</v>
      </c>
      <c r="J232" s="62">
        <v>0</v>
      </c>
      <c r="K232" s="62">
        <v>1012795</v>
      </c>
      <c r="L232" s="62">
        <v>984047</v>
      </c>
      <c r="M232" s="62">
        <v>28748</v>
      </c>
      <c r="N232" s="62">
        <v>0</v>
      </c>
    </row>
    <row r="233" spans="1:14" x14ac:dyDescent="0.25">
      <c r="A233" s="60">
        <v>748</v>
      </c>
      <c r="B233" s="60" t="s">
        <v>248</v>
      </c>
      <c r="C233" s="61">
        <v>88431</v>
      </c>
      <c r="D233" s="61">
        <v>85087</v>
      </c>
      <c r="E233" s="62">
        <v>0</v>
      </c>
      <c r="F233" s="62">
        <v>3344</v>
      </c>
      <c r="G233" s="62">
        <v>893645</v>
      </c>
      <c r="H233" s="62">
        <v>859858</v>
      </c>
      <c r="I233" s="62">
        <v>33787</v>
      </c>
      <c r="J233" s="62">
        <v>0</v>
      </c>
      <c r="K233" s="62">
        <v>582502</v>
      </c>
      <c r="L233" s="62">
        <v>560478</v>
      </c>
      <c r="M233" s="62">
        <v>22024</v>
      </c>
      <c r="N233" s="62">
        <v>0</v>
      </c>
    </row>
    <row r="234" spans="1:14" x14ac:dyDescent="0.25">
      <c r="A234" s="60">
        <v>749</v>
      </c>
      <c r="B234" s="60" t="s">
        <v>249</v>
      </c>
      <c r="C234" s="61">
        <v>169022</v>
      </c>
      <c r="D234" s="61">
        <v>158170</v>
      </c>
      <c r="E234" s="62">
        <v>0</v>
      </c>
      <c r="F234" s="62">
        <v>10852</v>
      </c>
      <c r="G234" s="62">
        <v>1708072</v>
      </c>
      <c r="H234" s="62">
        <v>1598404</v>
      </c>
      <c r="I234" s="62">
        <v>109668</v>
      </c>
      <c r="J234" s="62">
        <v>0</v>
      </c>
      <c r="K234" s="62">
        <v>1113365</v>
      </c>
      <c r="L234" s="62">
        <v>1041881</v>
      </c>
      <c r="M234" s="62">
        <v>71484</v>
      </c>
      <c r="N234" s="62">
        <v>0</v>
      </c>
    </row>
    <row r="235" spans="1:14" x14ac:dyDescent="0.25">
      <c r="A235" s="60">
        <v>750</v>
      </c>
      <c r="B235" s="60" t="s">
        <v>250</v>
      </c>
      <c r="C235" s="61">
        <v>0</v>
      </c>
      <c r="D235" s="61">
        <v>0</v>
      </c>
      <c r="E235" s="62">
        <v>0</v>
      </c>
      <c r="F235" s="62">
        <v>0</v>
      </c>
      <c r="G235" s="62">
        <v>0</v>
      </c>
      <c r="H235" s="62">
        <v>0</v>
      </c>
      <c r="I235" s="62">
        <v>0</v>
      </c>
      <c r="J235" s="62">
        <v>0</v>
      </c>
      <c r="K235" s="62">
        <v>0</v>
      </c>
      <c r="L235" s="62">
        <v>0</v>
      </c>
      <c r="M235" s="62">
        <v>0</v>
      </c>
      <c r="N235" s="62">
        <v>0</v>
      </c>
    </row>
    <row r="236" spans="1:14" x14ac:dyDescent="0.25">
      <c r="A236" s="60">
        <v>751</v>
      </c>
      <c r="B236" s="60" t="s">
        <v>251</v>
      </c>
      <c r="C236" s="61">
        <v>5430</v>
      </c>
      <c r="D236" s="61">
        <v>6089</v>
      </c>
      <c r="E236" s="62">
        <v>659</v>
      </c>
      <c r="F236" s="62">
        <v>0</v>
      </c>
      <c r="G236" s="62">
        <v>54869</v>
      </c>
      <c r="H236" s="62">
        <v>61531</v>
      </c>
      <c r="I236" s="62">
        <v>0</v>
      </c>
      <c r="J236" s="62">
        <v>6662</v>
      </c>
      <c r="K236" s="62">
        <v>35765</v>
      </c>
      <c r="L236" s="62">
        <v>40107</v>
      </c>
      <c r="M236" s="62">
        <v>0</v>
      </c>
      <c r="N236" s="62">
        <v>4342</v>
      </c>
    </row>
    <row r="237" spans="1:14" x14ac:dyDescent="0.25">
      <c r="A237" s="60">
        <v>752</v>
      </c>
      <c r="B237" s="60" t="s">
        <v>252</v>
      </c>
      <c r="C237" s="61">
        <v>260323</v>
      </c>
      <c r="D237" s="61">
        <v>251868</v>
      </c>
      <c r="E237" s="62">
        <v>0</v>
      </c>
      <c r="F237" s="62">
        <v>8455</v>
      </c>
      <c r="G237" s="62">
        <v>2630723</v>
      </c>
      <c r="H237" s="62">
        <v>2545286</v>
      </c>
      <c r="I237" s="62">
        <v>85437</v>
      </c>
      <c r="J237" s="62">
        <v>0</v>
      </c>
      <c r="K237" s="62">
        <v>1714775</v>
      </c>
      <c r="L237" s="62">
        <v>1659082</v>
      </c>
      <c r="M237" s="62">
        <v>55693</v>
      </c>
      <c r="N237" s="62">
        <v>0</v>
      </c>
    </row>
    <row r="238" spans="1:14" x14ac:dyDescent="0.25">
      <c r="A238" s="60">
        <v>753</v>
      </c>
      <c r="B238" s="60" t="s">
        <v>253</v>
      </c>
      <c r="C238" s="61">
        <v>193895</v>
      </c>
      <c r="D238" s="61">
        <v>201384</v>
      </c>
      <c r="E238" s="62">
        <v>7489</v>
      </c>
      <c r="F238" s="62">
        <v>0</v>
      </c>
      <c r="G238" s="62">
        <v>1959432</v>
      </c>
      <c r="H238" s="62">
        <v>2035111</v>
      </c>
      <c r="I238" s="62">
        <v>0</v>
      </c>
      <c r="J238" s="62">
        <v>75679</v>
      </c>
      <c r="K238" s="62">
        <v>1277207</v>
      </c>
      <c r="L238" s="62">
        <v>1326537</v>
      </c>
      <c r="M238" s="62">
        <v>0</v>
      </c>
      <c r="N238" s="62">
        <v>49330</v>
      </c>
    </row>
    <row r="239" spans="1:14" x14ac:dyDescent="0.25">
      <c r="A239" s="60">
        <v>754</v>
      </c>
      <c r="B239" s="60" t="s">
        <v>254</v>
      </c>
      <c r="C239" s="61">
        <v>128628</v>
      </c>
      <c r="D239" s="61">
        <v>101019</v>
      </c>
      <c r="E239" s="62">
        <v>0</v>
      </c>
      <c r="F239" s="62">
        <v>27609</v>
      </c>
      <c r="G239" s="62">
        <v>1299864</v>
      </c>
      <c r="H239" s="62">
        <v>1020858</v>
      </c>
      <c r="I239" s="62">
        <v>279006</v>
      </c>
      <c r="J239" s="62">
        <v>0</v>
      </c>
      <c r="K239" s="62">
        <v>847285</v>
      </c>
      <c r="L239" s="62">
        <v>665421</v>
      </c>
      <c r="M239" s="62">
        <v>181864</v>
      </c>
      <c r="N239" s="62">
        <v>0</v>
      </c>
    </row>
    <row r="240" spans="1:14" x14ac:dyDescent="0.25">
      <c r="A240" s="60">
        <v>756</v>
      </c>
      <c r="B240" s="60" t="s">
        <v>255</v>
      </c>
      <c r="C240" s="61">
        <v>402808</v>
      </c>
      <c r="D240" s="61">
        <v>415722</v>
      </c>
      <c r="E240" s="62">
        <v>12914</v>
      </c>
      <c r="F240" s="62">
        <v>0</v>
      </c>
      <c r="G240" s="62">
        <v>4070628</v>
      </c>
      <c r="H240" s="62">
        <v>4201124</v>
      </c>
      <c r="I240" s="62">
        <v>0</v>
      </c>
      <c r="J240" s="62">
        <v>130496</v>
      </c>
      <c r="K240" s="62">
        <v>2653341</v>
      </c>
      <c r="L240" s="62">
        <v>2738400</v>
      </c>
      <c r="M240" s="62">
        <v>0</v>
      </c>
      <c r="N240" s="62">
        <v>85059</v>
      </c>
    </row>
    <row r="241" spans="1:14" x14ac:dyDescent="0.25">
      <c r="A241" s="60">
        <v>757</v>
      </c>
      <c r="B241" s="60" t="s">
        <v>256</v>
      </c>
      <c r="C241" s="61">
        <v>87942</v>
      </c>
      <c r="D241" s="61">
        <v>86925</v>
      </c>
      <c r="E241" s="62">
        <v>0</v>
      </c>
      <c r="F241" s="62">
        <v>1017</v>
      </c>
      <c r="G241" s="62">
        <v>888706</v>
      </c>
      <c r="H241" s="62">
        <v>878434</v>
      </c>
      <c r="I241" s="62">
        <v>10272</v>
      </c>
      <c r="J241" s="62">
        <v>0</v>
      </c>
      <c r="K241" s="62">
        <v>579281</v>
      </c>
      <c r="L241" s="62">
        <v>572585</v>
      </c>
      <c r="M241" s="62">
        <v>6696</v>
      </c>
      <c r="N241" s="62">
        <v>0</v>
      </c>
    </row>
    <row r="242" spans="1:14" x14ac:dyDescent="0.25">
      <c r="A242" s="60">
        <v>759</v>
      </c>
      <c r="B242" s="60" t="s">
        <v>257</v>
      </c>
      <c r="C242" s="61">
        <v>0</v>
      </c>
      <c r="D242" s="61">
        <v>0</v>
      </c>
      <c r="E242" s="62">
        <v>0</v>
      </c>
      <c r="F242" s="62">
        <v>0</v>
      </c>
      <c r="G242" s="62">
        <v>0</v>
      </c>
      <c r="H242" s="62">
        <v>0</v>
      </c>
      <c r="I242" s="62">
        <v>0</v>
      </c>
      <c r="J242" s="62">
        <v>0</v>
      </c>
      <c r="K242" s="62">
        <v>0</v>
      </c>
      <c r="L242" s="62">
        <v>0</v>
      </c>
      <c r="M242" s="62">
        <v>0</v>
      </c>
      <c r="N242" s="62">
        <v>0</v>
      </c>
    </row>
    <row r="243" spans="1:14" x14ac:dyDescent="0.25">
      <c r="A243" s="60">
        <v>760</v>
      </c>
      <c r="B243" s="60" t="s">
        <v>258</v>
      </c>
      <c r="C243" s="61">
        <v>0</v>
      </c>
      <c r="D243" s="61">
        <v>0</v>
      </c>
      <c r="E243" s="62">
        <v>0</v>
      </c>
      <c r="F243" s="62">
        <v>0</v>
      </c>
      <c r="G243" s="62">
        <v>0</v>
      </c>
      <c r="H243" s="62">
        <v>0</v>
      </c>
      <c r="I243" s="62">
        <v>0</v>
      </c>
      <c r="J243" s="62">
        <v>0</v>
      </c>
      <c r="K243" s="62">
        <v>0</v>
      </c>
      <c r="L243" s="62">
        <v>0</v>
      </c>
      <c r="M243" s="62">
        <v>0</v>
      </c>
      <c r="N243" s="62">
        <v>0</v>
      </c>
    </row>
    <row r="244" spans="1:14" x14ac:dyDescent="0.25">
      <c r="A244" s="60">
        <v>761</v>
      </c>
      <c r="B244" s="60" t="s">
        <v>259</v>
      </c>
      <c r="C244" s="61">
        <v>73559</v>
      </c>
      <c r="D244" s="61">
        <v>78847</v>
      </c>
      <c r="E244" s="62">
        <v>5288</v>
      </c>
      <c r="F244" s="62">
        <v>0</v>
      </c>
      <c r="G244" s="62">
        <v>743361</v>
      </c>
      <c r="H244" s="62">
        <v>796802</v>
      </c>
      <c r="I244" s="62">
        <v>0</v>
      </c>
      <c r="J244" s="62">
        <v>53441</v>
      </c>
      <c r="K244" s="62">
        <v>484542</v>
      </c>
      <c r="L244" s="62">
        <v>519376</v>
      </c>
      <c r="M244" s="62">
        <v>0</v>
      </c>
      <c r="N244" s="62">
        <v>34834</v>
      </c>
    </row>
    <row r="245" spans="1:14" x14ac:dyDescent="0.25">
      <c r="A245" s="60">
        <v>762</v>
      </c>
      <c r="B245" s="60" t="s">
        <v>260</v>
      </c>
      <c r="C245" s="61">
        <v>0</v>
      </c>
      <c r="D245" s="61">
        <v>0</v>
      </c>
      <c r="E245" s="62">
        <v>0</v>
      </c>
      <c r="F245" s="62">
        <v>0</v>
      </c>
      <c r="G245" s="62">
        <v>0</v>
      </c>
      <c r="H245" s="62">
        <v>0</v>
      </c>
      <c r="I245" s="62">
        <v>0</v>
      </c>
      <c r="J245" s="62">
        <v>0</v>
      </c>
      <c r="K245" s="62">
        <v>0</v>
      </c>
      <c r="L245" s="62">
        <v>0</v>
      </c>
      <c r="M245" s="62">
        <v>0</v>
      </c>
      <c r="N245" s="62">
        <v>0</v>
      </c>
    </row>
    <row r="246" spans="1:14" x14ac:dyDescent="0.25">
      <c r="A246" s="60">
        <v>765</v>
      </c>
      <c r="B246" s="60" t="s">
        <v>261</v>
      </c>
      <c r="C246" s="61">
        <v>916535</v>
      </c>
      <c r="D246" s="61">
        <v>892494</v>
      </c>
      <c r="E246" s="62">
        <v>0</v>
      </c>
      <c r="F246" s="62">
        <v>24041</v>
      </c>
      <c r="G246" s="62">
        <v>9262151</v>
      </c>
      <c r="H246" s="62">
        <v>9019207</v>
      </c>
      <c r="I246" s="62">
        <v>242944</v>
      </c>
      <c r="J246" s="62">
        <v>0</v>
      </c>
      <c r="K246" s="62">
        <v>6037305</v>
      </c>
      <c r="L246" s="62">
        <v>5878950</v>
      </c>
      <c r="M246" s="62">
        <v>158355</v>
      </c>
      <c r="N246" s="62">
        <v>0</v>
      </c>
    </row>
    <row r="247" spans="1:14" x14ac:dyDescent="0.25">
      <c r="A247" s="60">
        <v>766</v>
      </c>
      <c r="B247" s="60" t="s">
        <v>262</v>
      </c>
      <c r="C247" s="61">
        <v>5738</v>
      </c>
      <c r="D247" s="61">
        <v>6663</v>
      </c>
      <c r="E247" s="62">
        <v>925</v>
      </c>
      <c r="F247" s="62">
        <v>0</v>
      </c>
      <c r="G247" s="62">
        <v>57985</v>
      </c>
      <c r="H247" s="62">
        <v>67337</v>
      </c>
      <c r="I247" s="62">
        <v>0</v>
      </c>
      <c r="J247" s="62">
        <v>9352</v>
      </c>
      <c r="K247" s="62">
        <v>37795</v>
      </c>
      <c r="L247" s="62">
        <v>43892</v>
      </c>
      <c r="M247" s="62">
        <v>0</v>
      </c>
      <c r="N247" s="62">
        <v>6097</v>
      </c>
    </row>
    <row r="248" spans="1:14" x14ac:dyDescent="0.25">
      <c r="A248" s="60">
        <v>767</v>
      </c>
      <c r="B248" s="60" t="s">
        <v>263</v>
      </c>
      <c r="C248" s="61">
        <v>815609</v>
      </c>
      <c r="D248" s="61">
        <v>819723</v>
      </c>
      <c r="E248" s="62">
        <v>4114</v>
      </c>
      <c r="F248" s="62">
        <v>0</v>
      </c>
      <c r="G248" s="62">
        <v>8242233</v>
      </c>
      <c r="H248" s="62">
        <v>8283806</v>
      </c>
      <c r="I248" s="62">
        <v>0</v>
      </c>
      <c r="J248" s="62">
        <v>41573</v>
      </c>
      <c r="K248" s="62">
        <v>5372500</v>
      </c>
      <c r="L248" s="62">
        <v>5399596</v>
      </c>
      <c r="M248" s="62">
        <v>0</v>
      </c>
      <c r="N248" s="62">
        <v>27096</v>
      </c>
    </row>
    <row r="249" spans="1:14" x14ac:dyDescent="0.25">
      <c r="A249" s="60">
        <v>768</v>
      </c>
      <c r="B249" s="60" t="s">
        <v>264</v>
      </c>
      <c r="C249" s="61">
        <v>184412</v>
      </c>
      <c r="D249" s="61">
        <v>178354</v>
      </c>
      <c r="E249" s="62">
        <v>0</v>
      </c>
      <c r="F249" s="62">
        <v>6058</v>
      </c>
      <c r="G249" s="62">
        <v>1863595</v>
      </c>
      <c r="H249" s="62">
        <v>1802375</v>
      </c>
      <c r="I249" s="62">
        <v>61220</v>
      </c>
      <c r="J249" s="62">
        <v>0</v>
      </c>
      <c r="K249" s="62">
        <v>1214742</v>
      </c>
      <c r="L249" s="62">
        <v>1174834</v>
      </c>
      <c r="M249" s="62">
        <v>39908</v>
      </c>
      <c r="N249" s="62">
        <v>0</v>
      </c>
    </row>
    <row r="250" spans="1:14" x14ac:dyDescent="0.25">
      <c r="A250" s="60">
        <v>769</v>
      </c>
      <c r="B250" s="60" t="s">
        <v>265</v>
      </c>
      <c r="C250" s="61">
        <v>336040</v>
      </c>
      <c r="D250" s="61">
        <v>292058</v>
      </c>
      <c r="E250" s="62">
        <v>0</v>
      </c>
      <c r="F250" s="62">
        <v>43982</v>
      </c>
      <c r="G250" s="62">
        <v>3395893</v>
      </c>
      <c r="H250" s="62">
        <v>2951426</v>
      </c>
      <c r="I250" s="62">
        <v>444467</v>
      </c>
      <c r="J250" s="62">
        <v>0</v>
      </c>
      <c r="K250" s="62">
        <v>2213530</v>
      </c>
      <c r="L250" s="62">
        <v>1923815</v>
      </c>
      <c r="M250" s="62">
        <v>289715</v>
      </c>
      <c r="N250" s="62">
        <v>0</v>
      </c>
    </row>
    <row r="251" spans="1:14" x14ac:dyDescent="0.25">
      <c r="A251" s="60">
        <v>770</v>
      </c>
      <c r="B251" s="60" t="s">
        <v>266</v>
      </c>
      <c r="C251" s="61">
        <v>158117</v>
      </c>
      <c r="D251" s="61">
        <v>155560</v>
      </c>
      <c r="E251" s="62">
        <v>0</v>
      </c>
      <c r="F251" s="62">
        <v>2557</v>
      </c>
      <c r="G251" s="62">
        <v>1597875</v>
      </c>
      <c r="H251" s="62">
        <v>1572033</v>
      </c>
      <c r="I251" s="62">
        <v>25842</v>
      </c>
      <c r="J251" s="62">
        <v>0</v>
      </c>
      <c r="K251" s="62">
        <v>1041536</v>
      </c>
      <c r="L251" s="62">
        <v>1024691</v>
      </c>
      <c r="M251" s="62">
        <v>16845</v>
      </c>
      <c r="N251" s="62">
        <v>0</v>
      </c>
    </row>
    <row r="252" spans="1:14" x14ac:dyDescent="0.25">
      <c r="A252" s="60">
        <v>771</v>
      </c>
      <c r="B252" s="60" t="s">
        <v>267</v>
      </c>
      <c r="C252" s="61">
        <v>108742</v>
      </c>
      <c r="D252" s="61">
        <v>107194</v>
      </c>
      <c r="E252" s="62">
        <v>0</v>
      </c>
      <c r="F252" s="62">
        <v>1548</v>
      </c>
      <c r="G252" s="62">
        <v>1098906</v>
      </c>
      <c r="H252" s="62">
        <v>1083258</v>
      </c>
      <c r="I252" s="62">
        <v>15648</v>
      </c>
      <c r="J252" s="62">
        <v>0</v>
      </c>
      <c r="K252" s="62">
        <v>716291</v>
      </c>
      <c r="L252" s="62">
        <v>706095</v>
      </c>
      <c r="M252" s="62">
        <v>10196</v>
      </c>
      <c r="N252" s="62">
        <v>0</v>
      </c>
    </row>
    <row r="253" spans="1:14" x14ac:dyDescent="0.25">
      <c r="A253" s="60">
        <v>772</v>
      </c>
      <c r="B253" s="60" t="s">
        <v>268</v>
      </c>
      <c r="C253" s="61">
        <v>179069</v>
      </c>
      <c r="D253" s="61">
        <v>175026</v>
      </c>
      <c r="E253" s="62">
        <v>0</v>
      </c>
      <c r="F253" s="62">
        <v>4043</v>
      </c>
      <c r="G253" s="62">
        <v>1809604</v>
      </c>
      <c r="H253" s="62">
        <v>1768745</v>
      </c>
      <c r="I253" s="62">
        <v>40859</v>
      </c>
      <c r="J253" s="62">
        <v>0</v>
      </c>
      <c r="K253" s="62">
        <v>1179547</v>
      </c>
      <c r="L253" s="62">
        <v>1152913</v>
      </c>
      <c r="M253" s="62">
        <v>26634</v>
      </c>
      <c r="N253" s="62">
        <v>0</v>
      </c>
    </row>
    <row r="254" spans="1:14" x14ac:dyDescent="0.25">
      <c r="A254" s="60">
        <v>773</v>
      </c>
      <c r="B254" s="60" t="s">
        <v>269</v>
      </c>
      <c r="C254" s="61">
        <v>126207</v>
      </c>
      <c r="D254" s="61">
        <v>111585</v>
      </c>
      <c r="E254" s="62">
        <v>0</v>
      </c>
      <c r="F254" s="62">
        <v>14622</v>
      </c>
      <c r="G254" s="62">
        <v>1275400</v>
      </c>
      <c r="H254" s="62">
        <v>1127632</v>
      </c>
      <c r="I254" s="62">
        <v>147768</v>
      </c>
      <c r="J254" s="62">
        <v>0</v>
      </c>
      <c r="K254" s="62">
        <v>831340</v>
      </c>
      <c r="L254" s="62">
        <v>735019</v>
      </c>
      <c r="M254" s="62">
        <v>96321</v>
      </c>
      <c r="N254" s="62">
        <v>0</v>
      </c>
    </row>
    <row r="255" spans="1:14" x14ac:dyDescent="0.25">
      <c r="A255" s="60">
        <v>774</v>
      </c>
      <c r="B255" s="60" t="s">
        <v>270</v>
      </c>
      <c r="C255" s="61">
        <v>142360</v>
      </c>
      <c r="D255" s="61">
        <v>144774</v>
      </c>
      <c r="E255" s="62">
        <v>2414</v>
      </c>
      <c r="F255" s="62">
        <v>0</v>
      </c>
      <c r="G255" s="62">
        <v>1438633</v>
      </c>
      <c r="H255" s="62">
        <v>1463030</v>
      </c>
      <c r="I255" s="62">
        <v>0</v>
      </c>
      <c r="J255" s="62">
        <v>24397</v>
      </c>
      <c r="K255" s="62">
        <v>937741</v>
      </c>
      <c r="L255" s="62">
        <v>953640</v>
      </c>
      <c r="M255" s="62">
        <v>0</v>
      </c>
      <c r="N255" s="62">
        <v>15899</v>
      </c>
    </row>
    <row r="256" spans="1:14" x14ac:dyDescent="0.25">
      <c r="A256" s="60">
        <v>775</v>
      </c>
      <c r="B256" s="60" t="s">
        <v>271</v>
      </c>
      <c r="C256" s="61">
        <v>177577</v>
      </c>
      <c r="D256" s="61">
        <v>173464</v>
      </c>
      <c r="E256" s="62">
        <v>0</v>
      </c>
      <c r="F256" s="62">
        <v>4113</v>
      </c>
      <c r="G256" s="62">
        <v>1794526</v>
      </c>
      <c r="H256" s="62">
        <v>1752962</v>
      </c>
      <c r="I256" s="62">
        <v>41564</v>
      </c>
      <c r="J256" s="62">
        <v>0</v>
      </c>
      <c r="K256" s="62">
        <v>1169719</v>
      </c>
      <c r="L256" s="62">
        <v>1142625</v>
      </c>
      <c r="M256" s="62">
        <v>27094</v>
      </c>
      <c r="N256" s="62">
        <v>0</v>
      </c>
    </row>
    <row r="257" spans="1:14" x14ac:dyDescent="0.25">
      <c r="A257" s="60">
        <v>776</v>
      </c>
      <c r="B257" s="60" t="s">
        <v>272</v>
      </c>
      <c r="C257" s="61">
        <v>157950</v>
      </c>
      <c r="D257" s="61">
        <v>162704</v>
      </c>
      <c r="E257" s="62">
        <v>4754</v>
      </c>
      <c r="F257" s="62">
        <v>0</v>
      </c>
      <c r="G257" s="62">
        <v>1596182</v>
      </c>
      <c r="H257" s="62">
        <v>1644228</v>
      </c>
      <c r="I257" s="62">
        <v>0</v>
      </c>
      <c r="J257" s="62">
        <v>48046</v>
      </c>
      <c r="K257" s="62">
        <v>1040430</v>
      </c>
      <c r="L257" s="62">
        <v>1071750</v>
      </c>
      <c r="M257" s="62">
        <v>0</v>
      </c>
      <c r="N257" s="62">
        <v>31320</v>
      </c>
    </row>
    <row r="258" spans="1:14" x14ac:dyDescent="0.25">
      <c r="A258" s="60">
        <v>777</v>
      </c>
      <c r="B258" s="60" t="s">
        <v>273</v>
      </c>
      <c r="C258" s="61">
        <v>809161</v>
      </c>
      <c r="D258" s="61">
        <v>784544</v>
      </c>
      <c r="E258" s="62">
        <v>0</v>
      </c>
      <c r="F258" s="62">
        <v>24617</v>
      </c>
      <c r="G258" s="62">
        <v>8177076</v>
      </c>
      <c r="H258" s="62">
        <v>7928297</v>
      </c>
      <c r="I258" s="62">
        <v>248779</v>
      </c>
      <c r="J258" s="62">
        <v>0</v>
      </c>
      <c r="K258" s="62">
        <v>5330023</v>
      </c>
      <c r="L258" s="62">
        <v>5167866</v>
      </c>
      <c r="M258" s="62">
        <v>162157</v>
      </c>
      <c r="N258" s="62">
        <v>0</v>
      </c>
    </row>
    <row r="259" spans="1:14" x14ac:dyDescent="0.25">
      <c r="A259" s="60">
        <v>778</v>
      </c>
      <c r="B259" s="60" t="s">
        <v>274</v>
      </c>
      <c r="C259" s="61">
        <v>205915</v>
      </c>
      <c r="D259" s="61">
        <v>202721</v>
      </c>
      <c r="E259" s="62">
        <v>0</v>
      </c>
      <c r="F259" s="62">
        <v>3194</v>
      </c>
      <c r="G259" s="62">
        <v>2080901</v>
      </c>
      <c r="H259" s="62">
        <v>2048621</v>
      </c>
      <c r="I259" s="62">
        <v>32280</v>
      </c>
      <c r="J259" s="62">
        <v>0</v>
      </c>
      <c r="K259" s="62">
        <v>1356383</v>
      </c>
      <c r="L259" s="62">
        <v>1335344</v>
      </c>
      <c r="M259" s="62">
        <v>21039</v>
      </c>
      <c r="N259" s="62">
        <v>0</v>
      </c>
    </row>
    <row r="260" spans="1:14" x14ac:dyDescent="0.25">
      <c r="A260" s="60">
        <v>779</v>
      </c>
      <c r="B260" s="60" t="s">
        <v>420</v>
      </c>
      <c r="C260" s="61">
        <v>224854</v>
      </c>
      <c r="D260" s="61">
        <v>235415</v>
      </c>
      <c r="E260" s="62">
        <v>10561</v>
      </c>
      <c r="F260" s="62">
        <v>0</v>
      </c>
      <c r="G260" s="62">
        <v>2272292</v>
      </c>
      <c r="H260" s="62">
        <v>2379018</v>
      </c>
      <c r="I260" s="62">
        <v>0</v>
      </c>
      <c r="J260" s="62">
        <v>106726</v>
      </c>
      <c r="K260" s="62">
        <v>1481137</v>
      </c>
      <c r="L260" s="62">
        <v>1550705</v>
      </c>
      <c r="M260" s="62">
        <v>0</v>
      </c>
      <c r="N260" s="62">
        <v>69568</v>
      </c>
    </row>
    <row r="261" spans="1:14" x14ac:dyDescent="0.25">
      <c r="A261" s="60">
        <v>785</v>
      </c>
      <c r="B261" s="60" t="s">
        <v>275</v>
      </c>
      <c r="C261" s="61">
        <v>200498</v>
      </c>
      <c r="D261" s="61">
        <v>201462</v>
      </c>
      <c r="E261" s="62">
        <v>964</v>
      </c>
      <c r="F261" s="62">
        <v>0</v>
      </c>
      <c r="G261" s="62">
        <v>2026153</v>
      </c>
      <c r="H261" s="62">
        <v>2035893</v>
      </c>
      <c r="I261" s="62">
        <v>0</v>
      </c>
      <c r="J261" s="62">
        <v>9740</v>
      </c>
      <c r="K261" s="62">
        <v>1320695</v>
      </c>
      <c r="L261" s="62">
        <v>1327047</v>
      </c>
      <c r="M261" s="62">
        <v>0</v>
      </c>
      <c r="N261" s="62">
        <v>6352</v>
      </c>
    </row>
    <row r="262" spans="1:14" x14ac:dyDescent="0.25">
      <c r="A262" s="60">
        <v>786</v>
      </c>
      <c r="B262" s="60" t="s">
        <v>276</v>
      </c>
      <c r="C262" s="61">
        <v>0</v>
      </c>
      <c r="D262" s="61">
        <v>0</v>
      </c>
      <c r="E262" s="62">
        <v>0</v>
      </c>
      <c r="F262" s="62">
        <v>0</v>
      </c>
      <c r="G262" s="62">
        <v>0</v>
      </c>
      <c r="H262" s="62">
        <v>0</v>
      </c>
      <c r="I262" s="62">
        <v>0</v>
      </c>
      <c r="J262" s="62">
        <v>0</v>
      </c>
      <c r="K262" s="62">
        <v>0</v>
      </c>
      <c r="L262" s="62">
        <v>0</v>
      </c>
      <c r="M262" s="62">
        <v>0</v>
      </c>
      <c r="N262" s="62">
        <v>0</v>
      </c>
    </row>
    <row r="263" spans="1:14" x14ac:dyDescent="0.25">
      <c r="A263" s="60">
        <v>794</v>
      </c>
      <c r="B263" s="60" t="s">
        <v>277</v>
      </c>
      <c r="C263" s="61">
        <v>225900</v>
      </c>
      <c r="D263" s="61">
        <v>232592</v>
      </c>
      <c r="E263" s="62">
        <v>6692</v>
      </c>
      <c r="F263" s="62">
        <v>0</v>
      </c>
      <c r="G263" s="62">
        <v>2282857</v>
      </c>
      <c r="H263" s="62">
        <v>2350483</v>
      </c>
      <c r="I263" s="62">
        <v>0</v>
      </c>
      <c r="J263" s="62">
        <v>67626</v>
      </c>
      <c r="K263" s="62">
        <v>1488018</v>
      </c>
      <c r="L263" s="62">
        <v>1532105</v>
      </c>
      <c r="M263" s="62">
        <v>0</v>
      </c>
      <c r="N263" s="62">
        <v>44087</v>
      </c>
    </row>
    <row r="264" spans="1:14" x14ac:dyDescent="0.25">
      <c r="A264" s="60">
        <v>820</v>
      </c>
      <c r="B264" s="60" t="s">
        <v>278</v>
      </c>
      <c r="C264" s="61">
        <v>258</v>
      </c>
      <c r="D264" s="61">
        <v>0</v>
      </c>
      <c r="E264" s="62">
        <v>0</v>
      </c>
      <c r="F264" s="62">
        <v>258</v>
      </c>
      <c r="G264" s="62">
        <v>2603</v>
      </c>
      <c r="H264" s="62">
        <v>0</v>
      </c>
      <c r="I264" s="62">
        <v>2603</v>
      </c>
      <c r="J264" s="62">
        <v>0</v>
      </c>
      <c r="K264" s="62">
        <v>1698</v>
      </c>
      <c r="L264" s="62">
        <v>0</v>
      </c>
      <c r="M264" s="62">
        <v>1698</v>
      </c>
      <c r="N264" s="62">
        <v>0</v>
      </c>
    </row>
    <row r="265" spans="1:14" x14ac:dyDescent="0.25">
      <c r="A265" s="60">
        <v>834</v>
      </c>
      <c r="B265" s="60" t="s">
        <v>279</v>
      </c>
      <c r="C265" s="61">
        <v>356</v>
      </c>
      <c r="D265" s="61">
        <v>1915</v>
      </c>
      <c r="E265" s="62">
        <v>1559</v>
      </c>
      <c r="F265" s="62">
        <v>0</v>
      </c>
      <c r="G265" s="62">
        <v>3595</v>
      </c>
      <c r="H265" s="62">
        <v>19357</v>
      </c>
      <c r="I265" s="62">
        <v>0</v>
      </c>
      <c r="J265" s="62">
        <v>15762</v>
      </c>
      <c r="K265" s="62">
        <v>2345</v>
      </c>
      <c r="L265" s="62">
        <v>12617</v>
      </c>
      <c r="M265" s="62">
        <v>0</v>
      </c>
      <c r="N265" s="62">
        <v>10272</v>
      </c>
    </row>
    <row r="266" spans="1:14" x14ac:dyDescent="0.25">
      <c r="A266" s="60">
        <v>837</v>
      </c>
      <c r="B266" s="60" t="s">
        <v>280</v>
      </c>
      <c r="C266" s="61">
        <v>0</v>
      </c>
      <c r="D266" s="61">
        <v>0</v>
      </c>
      <c r="E266" s="62">
        <v>0</v>
      </c>
      <c r="F266" s="62">
        <v>0</v>
      </c>
      <c r="G266" s="62">
        <v>0</v>
      </c>
      <c r="H266" s="62">
        <v>0</v>
      </c>
      <c r="I266" s="62">
        <v>0</v>
      </c>
      <c r="J266" s="62">
        <v>0</v>
      </c>
      <c r="K266" s="62">
        <v>0</v>
      </c>
      <c r="L266" s="62">
        <v>0</v>
      </c>
      <c r="M266" s="62">
        <v>0</v>
      </c>
      <c r="N266" s="62">
        <v>0</v>
      </c>
    </row>
    <row r="267" spans="1:14" x14ac:dyDescent="0.25">
      <c r="A267" s="60">
        <v>838</v>
      </c>
      <c r="B267" s="60" t="s">
        <v>281</v>
      </c>
      <c r="C267" s="61">
        <v>0</v>
      </c>
      <c r="D267" s="61">
        <v>0</v>
      </c>
      <c r="E267" s="62">
        <v>0</v>
      </c>
      <c r="F267" s="62">
        <v>0</v>
      </c>
      <c r="G267" s="62">
        <v>0</v>
      </c>
      <c r="H267" s="62">
        <v>0</v>
      </c>
      <c r="I267" s="62">
        <v>0</v>
      </c>
      <c r="J267" s="62">
        <v>0</v>
      </c>
      <c r="K267" s="62">
        <v>0</v>
      </c>
      <c r="L267" s="62">
        <v>0</v>
      </c>
      <c r="M267" s="62">
        <v>0</v>
      </c>
      <c r="N267" s="62">
        <v>0</v>
      </c>
    </row>
    <row r="268" spans="1:14" x14ac:dyDescent="0.25">
      <c r="A268" s="60">
        <v>839</v>
      </c>
      <c r="B268" s="60" t="s">
        <v>282</v>
      </c>
      <c r="C268" s="61">
        <v>354</v>
      </c>
      <c r="D268" s="61">
        <v>1412</v>
      </c>
      <c r="E268" s="62">
        <v>1058</v>
      </c>
      <c r="F268" s="62">
        <v>0</v>
      </c>
      <c r="G268" s="62">
        <v>3576</v>
      </c>
      <c r="H268" s="62">
        <v>14269</v>
      </c>
      <c r="I268" s="62">
        <v>0</v>
      </c>
      <c r="J268" s="62">
        <v>10693</v>
      </c>
      <c r="K268" s="62">
        <v>2332</v>
      </c>
      <c r="L268" s="62">
        <v>9301</v>
      </c>
      <c r="M268" s="62">
        <v>0</v>
      </c>
      <c r="N268" s="62">
        <v>6969</v>
      </c>
    </row>
    <row r="269" spans="1:14" x14ac:dyDescent="0.25">
      <c r="A269" s="60">
        <v>840</v>
      </c>
      <c r="B269" s="60" t="s">
        <v>283</v>
      </c>
      <c r="C269" s="61">
        <v>0</v>
      </c>
      <c r="D269" s="61">
        <v>509</v>
      </c>
      <c r="E269" s="62">
        <v>509</v>
      </c>
      <c r="F269" s="62">
        <v>0</v>
      </c>
      <c r="G269" s="62">
        <v>0</v>
      </c>
      <c r="H269" s="62">
        <v>5142</v>
      </c>
      <c r="I269" s="62">
        <v>0</v>
      </c>
      <c r="J269" s="62">
        <v>5142</v>
      </c>
      <c r="K269" s="62">
        <v>0</v>
      </c>
      <c r="L269" s="62">
        <v>3352</v>
      </c>
      <c r="M269" s="62">
        <v>0</v>
      </c>
      <c r="N269" s="62">
        <v>3352</v>
      </c>
    </row>
    <row r="270" spans="1:14" x14ac:dyDescent="0.25">
      <c r="A270" s="60">
        <v>841</v>
      </c>
      <c r="B270" s="60" t="s">
        <v>284</v>
      </c>
      <c r="C270" s="61">
        <v>20798</v>
      </c>
      <c r="D270" s="61">
        <v>20914</v>
      </c>
      <c r="E270" s="62">
        <v>116</v>
      </c>
      <c r="F270" s="62">
        <v>0</v>
      </c>
      <c r="G270" s="62">
        <v>210175</v>
      </c>
      <c r="H270" s="62">
        <v>211350</v>
      </c>
      <c r="I270" s="62">
        <v>0</v>
      </c>
      <c r="J270" s="62">
        <v>1175</v>
      </c>
      <c r="K270" s="62">
        <v>136998</v>
      </c>
      <c r="L270" s="62">
        <v>137763</v>
      </c>
      <c r="M270" s="62">
        <v>0</v>
      </c>
      <c r="N270" s="62">
        <v>765</v>
      </c>
    </row>
    <row r="271" spans="1:14" x14ac:dyDescent="0.25">
      <c r="A271" s="60">
        <v>842</v>
      </c>
      <c r="B271" s="60" t="s">
        <v>285</v>
      </c>
      <c r="C271" s="61">
        <v>258</v>
      </c>
      <c r="D271" s="61">
        <v>1028</v>
      </c>
      <c r="E271" s="62">
        <v>770</v>
      </c>
      <c r="F271" s="62">
        <v>0</v>
      </c>
      <c r="G271" s="62">
        <v>2603</v>
      </c>
      <c r="H271" s="62">
        <v>10386</v>
      </c>
      <c r="I271" s="62">
        <v>0</v>
      </c>
      <c r="J271" s="62">
        <v>7783</v>
      </c>
      <c r="K271" s="62">
        <v>1698</v>
      </c>
      <c r="L271" s="62">
        <v>6770</v>
      </c>
      <c r="M271" s="62">
        <v>0</v>
      </c>
      <c r="N271" s="62">
        <v>5072</v>
      </c>
    </row>
    <row r="272" spans="1:14" x14ac:dyDescent="0.25">
      <c r="A272" s="60">
        <v>844</v>
      </c>
      <c r="B272" s="60" t="s">
        <v>286</v>
      </c>
      <c r="C272" s="61">
        <v>993</v>
      </c>
      <c r="D272" s="61">
        <v>4193</v>
      </c>
      <c r="E272" s="62">
        <v>3200</v>
      </c>
      <c r="F272" s="62">
        <v>0</v>
      </c>
      <c r="G272" s="62">
        <v>10039</v>
      </c>
      <c r="H272" s="62">
        <v>42372</v>
      </c>
      <c r="I272" s="62">
        <v>0</v>
      </c>
      <c r="J272" s="62">
        <v>32333</v>
      </c>
      <c r="K272" s="62">
        <v>6545</v>
      </c>
      <c r="L272" s="62">
        <v>27619</v>
      </c>
      <c r="M272" s="62">
        <v>0</v>
      </c>
      <c r="N272" s="62">
        <v>21074</v>
      </c>
    </row>
    <row r="273" spans="1:14" x14ac:dyDescent="0.25">
      <c r="A273" s="60">
        <v>845</v>
      </c>
      <c r="B273" s="60" t="s">
        <v>287</v>
      </c>
      <c r="C273" s="61">
        <v>0</v>
      </c>
      <c r="D273" s="61">
        <v>0</v>
      </c>
      <c r="E273" s="62">
        <v>0</v>
      </c>
      <c r="F273" s="62">
        <v>0</v>
      </c>
      <c r="G273" s="62">
        <v>0</v>
      </c>
      <c r="H273" s="62">
        <v>0</v>
      </c>
      <c r="I273" s="62">
        <v>0</v>
      </c>
      <c r="J273" s="62">
        <v>0</v>
      </c>
      <c r="K273" s="62">
        <v>0</v>
      </c>
      <c r="L273" s="62">
        <v>0</v>
      </c>
      <c r="M273" s="62">
        <v>0</v>
      </c>
      <c r="N273" s="62">
        <v>0</v>
      </c>
    </row>
    <row r="274" spans="1:14" x14ac:dyDescent="0.25">
      <c r="A274" s="60">
        <v>847</v>
      </c>
      <c r="B274" s="60" t="s">
        <v>288</v>
      </c>
      <c r="C274" s="61">
        <v>65</v>
      </c>
      <c r="D274" s="61">
        <v>392</v>
      </c>
      <c r="E274" s="62">
        <v>327</v>
      </c>
      <c r="F274" s="62">
        <v>0</v>
      </c>
      <c r="G274" s="62">
        <v>662</v>
      </c>
      <c r="H274" s="62">
        <v>3961</v>
      </c>
      <c r="I274" s="62">
        <v>0</v>
      </c>
      <c r="J274" s="62">
        <v>3299</v>
      </c>
      <c r="K274" s="62">
        <v>431</v>
      </c>
      <c r="L274" s="62">
        <v>2582</v>
      </c>
      <c r="M274" s="62">
        <v>0</v>
      </c>
      <c r="N274" s="62">
        <v>2151</v>
      </c>
    </row>
    <row r="275" spans="1:14" x14ac:dyDescent="0.25">
      <c r="A275" s="60">
        <v>848</v>
      </c>
      <c r="B275" s="60" t="s">
        <v>289</v>
      </c>
      <c r="C275" s="61">
        <v>324667</v>
      </c>
      <c r="D275" s="61">
        <v>335477</v>
      </c>
      <c r="E275" s="62">
        <v>10810</v>
      </c>
      <c r="F275" s="62">
        <v>0</v>
      </c>
      <c r="G275" s="62">
        <v>3280956</v>
      </c>
      <c r="H275" s="62">
        <v>3390201</v>
      </c>
      <c r="I275" s="62">
        <v>0</v>
      </c>
      <c r="J275" s="62">
        <v>109245</v>
      </c>
      <c r="K275" s="62">
        <v>2138613</v>
      </c>
      <c r="L275" s="62">
        <v>2209819</v>
      </c>
      <c r="M275" s="62">
        <v>0</v>
      </c>
      <c r="N275" s="62">
        <v>71206</v>
      </c>
    </row>
    <row r="276" spans="1:14" x14ac:dyDescent="0.25">
      <c r="A276" s="60">
        <v>850</v>
      </c>
      <c r="B276" s="60" t="s">
        <v>290</v>
      </c>
      <c r="C276" s="61">
        <v>0</v>
      </c>
      <c r="D276" s="61">
        <v>0</v>
      </c>
      <c r="E276" s="62">
        <v>0</v>
      </c>
      <c r="F276" s="62">
        <v>0</v>
      </c>
      <c r="G276" s="62">
        <v>0</v>
      </c>
      <c r="H276" s="62">
        <v>0</v>
      </c>
      <c r="I276" s="62">
        <v>0</v>
      </c>
      <c r="J276" s="62">
        <v>0</v>
      </c>
      <c r="K276" s="62">
        <v>0</v>
      </c>
      <c r="L276" s="62">
        <v>0</v>
      </c>
      <c r="M276" s="62">
        <v>0</v>
      </c>
      <c r="N276" s="62">
        <v>0</v>
      </c>
    </row>
    <row r="277" spans="1:14" x14ac:dyDescent="0.25">
      <c r="A277" s="60">
        <v>851</v>
      </c>
      <c r="B277" s="60" t="s">
        <v>291</v>
      </c>
      <c r="C277" s="61">
        <v>9561</v>
      </c>
      <c r="D277" s="61">
        <v>8014</v>
      </c>
      <c r="E277" s="62">
        <v>0</v>
      </c>
      <c r="F277" s="62">
        <v>1547</v>
      </c>
      <c r="G277" s="62">
        <v>96618</v>
      </c>
      <c r="H277" s="62">
        <v>80987</v>
      </c>
      <c r="I277" s="62">
        <v>15631</v>
      </c>
      <c r="J277" s="62">
        <v>0</v>
      </c>
      <c r="K277" s="62">
        <v>62977</v>
      </c>
      <c r="L277" s="62">
        <v>52790</v>
      </c>
      <c r="M277" s="62">
        <v>10187</v>
      </c>
      <c r="N277" s="62">
        <v>0</v>
      </c>
    </row>
    <row r="278" spans="1:14" x14ac:dyDescent="0.25">
      <c r="A278" s="60">
        <v>852</v>
      </c>
      <c r="B278" s="60" t="s">
        <v>292</v>
      </c>
      <c r="C278" s="61">
        <v>11612</v>
      </c>
      <c r="D278" s="61">
        <v>11078</v>
      </c>
      <c r="E278" s="62">
        <v>0</v>
      </c>
      <c r="F278" s="62">
        <v>534</v>
      </c>
      <c r="G278" s="62">
        <v>117342</v>
      </c>
      <c r="H278" s="62">
        <v>111949</v>
      </c>
      <c r="I278" s="62">
        <v>5393</v>
      </c>
      <c r="J278" s="62">
        <v>0</v>
      </c>
      <c r="K278" s="62">
        <v>76489</v>
      </c>
      <c r="L278" s="62">
        <v>72971</v>
      </c>
      <c r="M278" s="62">
        <v>3518</v>
      </c>
      <c r="N278" s="62">
        <v>0</v>
      </c>
    </row>
    <row r="279" spans="1:14" x14ac:dyDescent="0.25">
      <c r="A279" s="60">
        <v>853</v>
      </c>
      <c r="B279" s="60" t="s">
        <v>293</v>
      </c>
      <c r="C279" s="61">
        <v>0</v>
      </c>
      <c r="D279" s="61">
        <v>0</v>
      </c>
      <c r="E279" s="62">
        <v>0</v>
      </c>
      <c r="F279" s="62">
        <v>0</v>
      </c>
      <c r="G279" s="62">
        <v>0</v>
      </c>
      <c r="H279" s="62">
        <v>0</v>
      </c>
      <c r="I279" s="62">
        <v>0</v>
      </c>
      <c r="J279" s="62">
        <v>0</v>
      </c>
      <c r="K279" s="62">
        <v>0</v>
      </c>
      <c r="L279" s="62">
        <v>0</v>
      </c>
      <c r="M279" s="62">
        <v>0</v>
      </c>
      <c r="N279" s="62">
        <v>0</v>
      </c>
    </row>
    <row r="280" spans="1:14" x14ac:dyDescent="0.25">
      <c r="A280" s="60">
        <v>856</v>
      </c>
      <c r="B280" s="60" t="s">
        <v>427</v>
      </c>
      <c r="C280" s="61">
        <v>0</v>
      </c>
      <c r="D280" s="61">
        <v>2267</v>
      </c>
      <c r="E280" s="62">
        <v>2267</v>
      </c>
      <c r="F280" s="62">
        <v>0</v>
      </c>
      <c r="G280" s="62">
        <v>0</v>
      </c>
      <c r="H280" s="62">
        <v>22906</v>
      </c>
      <c r="I280" s="62">
        <v>0</v>
      </c>
      <c r="J280" s="62">
        <v>22906</v>
      </c>
      <c r="K280" s="62">
        <v>0</v>
      </c>
      <c r="L280" s="62">
        <v>14931</v>
      </c>
      <c r="M280" s="62">
        <v>0</v>
      </c>
      <c r="N280" s="62">
        <v>14931</v>
      </c>
    </row>
    <row r="281" spans="1:14" x14ac:dyDescent="0.25">
      <c r="A281" s="60">
        <v>859</v>
      </c>
      <c r="B281" s="60" t="s">
        <v>294</v>
      </c>
      <c r="C281" s="61">
        <v>0</v>
      </c>
      <c r="D281" s="61">
        <v>0</v>
      </c>
      <c r="E281" s="62">
        <v>0</v>
      </c>
      <c r="F281" s="62">
        <v>0</v>
      </c>
      <c r="G281" s="62">
        <v>0</v>
      </c>
      <c r="H281" s="62">
        <v>0</v>
      </c>
      <c r="I281" s="62">
        <v>0</v>
      </c>
      <c r="J281" s="62">
        <v>0</v>
      </c>
      <c r="K281" s="62">
        <v>0</v>
      </c>
      <c r="L281" s="62">
        <v>0</v>
      </c>
      <c r="M281" s="62">
        <v>0</v>
      </c>
      <c r="N281" s="62">
        <v>0</v>
      </c>
    </row>
    <row r="282" spans="1:14" x14ac:dyDescent="0.25">
      <c r="A282" s="60">
        <v>861</v>
      </c>
      <c r="B282" s="60" t="s">
        <v>295</v>
      </c>
      <c r="C282" s="61">
        <v>0</v>
      </c>
      <c r="D282" s="61">
        <v>0</v>
      </c>
      <c r="E282" s="62">
        <v>0</v>
      </c>
      <c r="F282" s="62">
        <v>0</v>
      </c>
      <c r="G282" s="62">
        <v>0</v>
      </c>
      <c r="H282" s="62">
        <v>0</v>
      </c>
      <c r="I282" s="62">
        <v>0</v>
      </c>
      <c r="J282" s="62">
        <v>0</v>
      </c>
      <c r="K282" s="62">
        <v>0</v>
      </c>
      <c r="L282" s="62">
        <v>0</v>
      </c>
      <c r="M282" s="62">
        <v>0</v>
      </c>
      <c r="N282" s="62">
        <v>0</v>
      </c>
    </row>
    <row r="283" spans="1:14" x14ac:dyDescent="0.25">
      <c r="A283" s="60">
        <v>862</v>
      </c>
      <c r="B283" s="60" t="s">
        <v>296</v>
      </c>
      <c r="C283" s="61">
        <v>0</v>
      </c>
      <c r="D283" s="61">
        <v>0</v>
      </c>
      <c r="E283" s="62">
        <v>0</v>
      </c>
      <c r="F283" s="62">
        <v>0</v>
      </c>
      <c r="G283" s="62">
        <v>0</v>
      </c>
      <c r="H283" s="62">
        <v>0</v>
      </c>
      <c r="I283" s="62">
        <v>0</v>
      </c>
      <c r="J283" s="62">
        <v>0</v>
      </c>
      <c r="K283" s="62">
        <v>0</v>
      </c>
      <c r="L283" s="62">
        <v>0</v>
      </c>
      <c r="M283" s="62">
        <v>0</v>
      </c>
      <c r="N283" s="62">
        <v>0</v>
      </c>
    </row>
    <row r="284" spans="1:14" x14ac:dyDescent="0.25">
      <c r="A284" s="60">
        <v>863</v>
      </c>
      <c r="B284" s="60" t="s">
        <v>297</v>
      </c>
      <c r="C284" s="61">
        <v>0</v>
      </c>
      <c r="D284" s="61">
        <v>0</v>
      </c>
      <c r="E284" s="62">
        <v>0</v>
      </c>
      <c r="F284" s="62">
        <v>0</v>
      </c>
      <c r="G284" s="62">
        <v>0</v>
      </c>
      <c r="H284" s="62">
        <v>0</v>
      </c>
      <c r="I284" s="62">
        <v>0</v>
      </c>
      <c r="J284" s="62">
        <v>0</v>
      </c>
      <c r="K284" s="62">
        <v>0</v>
      </c>
      <c r="L284" s="62">
        <v>0</v>
      </c>
      <c r="M284" s="62">
        <v>0</v>
      </c>
      <c r="N284" s="62">
        <v>0</v>
      </c>
    </row>
    <row r="285" spans="1:14" x14ac:dyDescent="0.25">
      <c r="A285" s="60">
        <v>864</v>
      </c>
      <c r="B285" s="60" t="s">
        <v>298</v>
      </c>
      <c r="C285" s="61">
        <v>0</v>
      </c>
      <c r="D285" s="61">
        <v>0</v>
      </c>
      <c r="E285" s="62">
        <v>0</v>
      </c>
      <c r="F285" s="62">
        <v>0</v>
      </c>
      <c r="G285" s="62">
        <v>0</v>
      </c>
      <c r="H285" s="62">
        <v>0</v>
      </c>
      <c r="I285" s="62">
        <v>0</v>
      </c>
      <c r="J285" s="62">
        <v>0</v>
      </c>
      <c r="K285" s="62">
        <v>0</v>
      </c>
      <c r="L285" s="62">
        <v>0</v>
      </c>
      <c r="M285" s="62">
        <v>0</v>
      </c>
      <c r="N285" s="62">
        <v>0</v>
      </c>
    </row>
    <row r="286" spans="1:14" x14ac:dyDescent="0.25">
      <c r="A286" s="60">
        <v>865</v>
      </c>
      <c r="B286" s="60" t="s">
        <v>299</v>
      </c>
      <c r="C286" s="61">
        <v>0</v>
      </c>
      <c r="D286" s="61">
        <v>0</v>
      </c>
      <c r="E286" s="62">
        <v>0</v>
      </c>
      <c r="F286" s="62">
        <v>0</v>
      </c>
      <c r="G286" s="62">
        <v>0</v>
      </c>
      <c r="H286" s="62">
        <v>0</v>
      </c>
      <c r="I286" s="62">
        <v>0</v>
      </c>
      <c r="J286" s="62">
        <v>0</v>
      </c>
      <c r="K286" s="62">
        <v>0</v>
      </c>
      <c r="L286" s="62">
        <v>0</v>
      </c>
      <c r="M286" s="62">
        <v>0</v>
      </c>
      <c r="N286" s="62">
        <v>0</v>
      </c>
    </row>
    <row r="287" spans="1:14" x14ac:dyDescent="0.25">
      <c r="A287" s="60">
        <v>866</v>
      </c>
      <c r="B287" s="60" t="s">
        <v>300</v>
      </c>
      <c r="C287" s="61">
        <v>0</v>
      </c>
      <c r="D287" s="61">
        <v>0</v>
      </c>
      <c r="E287" s="62">
        <v>0</v>
      </c>
      <c r="F287" s="62">
        <v>0</v>
      </c>
      <c r="G287" s="62">
        <v>0</v>
      </c>
      <c r="H287" s="62">
        <v>0</v>
      </c>
      <c r="I287" s="62">
        <v>0</v>
      </c>
      <c r="J287" s="62">
        <v>0</v>
      </c>
      <c r="K287" s="62">
        <v>0</v>
      </c>
      <c r="L287" s="62">
        <v>0</v>
      </c>
      <c r="M287" s="62">
        <v>0</v>
      </c>
      <c r="N287" s="62">
        <v>0</v>
      </c>
    </row>
    <row r="288" spans="1:14" ht="25" x14ac:dyDescent="0.25">
      <c r="A288" s="60">
        <v>867</v>
      </c>
      <c r="B288" s="60" t="s">
        <v>301</v>
      </c>
      <c r="C288" s="61">
        <v>0</v>
      </c>
      <c r="D288" s="61">
        <v>0</v>
      </c>
      <c r="E288" s="62">
        <v>0</v>
      </c>
      <c r="F288" s="62">
        <v>0</v>
      </c>
      <c r="G288" s="62">
        <v>0</v>
      </c>
      <c r="H288" s="62">
        <v>0</v>
      </c>
      <c r="I288" s="62">
        <v>0</v>
      </c>
      <c r="J288" s="62">
        <v>0</v>
      </c>
      <c r="K288" s="62">
        <v>0</v>
      </c>
      <c r="L288" s="62">
        <v>0</v>
      </c>
      <c r="M288" s="62">
        <v>0</v>
      </c>
      <c r="N288" s="62">
        <v>0</v>
      </c>
    </row>
    <row r="289" spans="1:14" x14ac:dyDescent="0.25">
      <c r="A289" s="60">
        <v>868</v>
      </c>
      <c r="B289" s="60" t="s">
        <v>302</v>
      </c>
      <c r="C289" s="61">
        <v>0</v>
      </c>
      <c r="D289" s="61">
        <v>0</v>
      </c>
      <c r="E289" s="62">
        <v>0</v>
      </c>
      <c r="F289" s="62">
        <v>0</v>
      </c>
      <c r="G289" s="62">
        <v>0</v>
      </c>
      <c r="H289" s="62">
        <v>0</v>
      </c>
      <c r="I289" s="62">
        <v>0</v>
      </c>
      <c r="J289" s="62">
        <v>0</v>
      </c>
      <c r="K289" s="62">
        <v>0</v>
      </c>
      <c r="L289" s="62">
        <v>0</v>
      </c>
      <c r="M289" s="62">
        <v>0</v>
      </c>
      <c r="N289" s="62">
        <v>0</v>
      </c>
    </row>
    <row r="290" spans="1:14" x14ac:dyDescent="0.25">
      <c r="A290" s="60">
        <v>869</v>
      </c>
      <c r="B290" s="60" t="s">
        <v>303</v>
      </c>
      <c r="C290" s="61">
        <v>0</v>
      </c>
      <c r="D290" s="61">
        <v>0</v>
      </c>
      <c r="E290" s="62">
        <v>0</v>
      </c>
      <c r="F290" s="62">
        <v>0</v>
      </c>
      <c r="G290" s="62">
        <v>0</v>
      </c>
      <c r="H290" s="62">
        <v>0</v>
      </c>
      <c r="I290" s="62">
        <v>0</v>
      </c>
      <c r="J290" s="62">
        <v>0</v>
      </c>
      <c r="K290" s="62">
        <v>0</v>
      </c>
      <c r="L290" s="62">
        <v>0</v>
      </c>
      <c r="M290" s="62">
        <v>0</v>
      </c>
      <c r="N290" s="62">
        <v>0</v>
      </c>
    </row>
    <row r="291" spans="1:14" ht="25" x14ac:dyDescent="0.25">
      <c r="A291" s="60">
        <v>876</v>
      </c>
      <c r="B291" s="60" t="s">
        <v>421</v>
      </c>
      <c r="C291" s="61">
        <v>649</v>
      </c>
      <c r="D291" s="61">
        <v>2121</v>
      </c>
      <c r="E291" s="62">
        <v>1472</v>
      </c>
      <c r="F291" s="62">
        <v>0</v>
      </c>
      <c r="G291" s="62">
        <v>6554</v>
      </c>
      <c r="H291" s="62">
        <v>21431</v>
      </c>
      <c r="I291" s="62">
        <v>0</v>
      </c>
      <c r="J291" s="62">
        <v>14877</v>
      </c>
      <c r="K291" s="62">
        <v>4273</v>
      </c>
      <c r="L291" s="62">
        <v>13969</v>
      </c>
      <c r="M291" s="62">
        <v>0</v>
      </c>
      <c r="N291" s="62">
        <v>9696</v>
      </c>
    </row>
    <row r="292" spans="1:14" x14ac:dyDescent="0.25">
      <c r="A292" s="60">
        <v>879</v>
      </c>
      <c r="B292" s="60" t="s">
        <v>304</v>
      </c>
      <c r="C292" s="61">
        <v>0</v>
      </c>
      <c r="D292" s="61">
        <v>0</v>
      </c>
      <c r="E292" s="62">
        <v>0</v>
      </c>
      <c r="F292" s="62">
        <v>0</v>
      </c>
      <c r="G292" s="62">
        <v>0</v>
      </c>
      <c r="H292" s="62">
        <v>0</v>
      </c>
      <c r="I292" s="62">
        <v>0</v>
      </c>
      <c r="J292" s="62">
        <v>0</v>
      </c>
      <c r="K292" s="62">
        <v>0</v>
      </c>
      <c r="L292" s="62">
        <v>0</v>
      </c>
      <c r="M292" s="62">
        <v>0</v>
      </c>
      <c r="N292" s="62">
        <v>0</v>
      </c>
    </row>
    <row r="293" spans="1:14" x14ac:dyDescent="0.25">
      <c r="A293" s="60">
        <v>882</v>
      </c>
      <c r="B293" s="60" t="s">
        <v>422</v>
      </c>
      <c r="C293" s="61">
        <v>131</v>
      </c>
      <c r="D293" s="61">
        <v>1805</v>
      </c>
      <c r="E293" s="62">
        <v>1674</v>
      </c>
      <c r="F293" s="62">
        <v>0</v>
      </c>
      <c r="G293" s="62">
        <v>1324</v>
      </c>
      <c r="H293" s="62">
        <v>18244</v>
      </c>
      <c r="I293" s="62">
        <v>0</v>
      </c>
      <c r="J293" s="62">
        <v>16920</v>
      </c>
      <c r="K293" s="62">
        <v>863</v>
      </c>
      <c r="L293" s="62">
        <v>11892</v>
      </c>
      <c r="M293" s="62">
        <v>0</v>
      </c>
      <c r="N293" s="62">
        <v>11029</v>
      </c>
    </row>
    <row r="294" spans="1:14" x14ac:dyDescent="0.25">
      <c r="A294" s="60">
        <v>902</v>
      </c>
      <c r="B294" s="60" t="s">
        <v>428</v>
      </c>
      <c r="C294" s="61">
        <v>0</v>
      </c>
      <c r="D294" s="61">
        <v>3394</v>
      </c>
      <c r="E294" s="62">
        <v>3394</v>
      </c>
      <c r="F294" s="62">
        <v>0</v>
      </c>
      <c r="G294" s="62">
        <v>0</v>
      </c>
      <c r="H294" s="62">
        <v>34297</v>
      </c>
      <c r="I294" s="62">
        <v>0</v>
      </c>
      <c r="J294" s="62">
        <v>34297</v>
      </c>
      <c r="K294" s="62">
        <v>0</v>
      </c>
      <c r="L294" s="62">
        <v>22356</v>
      </c>
      <c r="M294" s="62">
        <v>0</v>
      </c>
      <c r="N294" s="62">
        <v>22356</v>
      </c>
    </row>
    <row r="295" spans="1:14" x14ac:dyDescent="0.25">
      <c r="A295" s="60">
        <v>903</v>
      </c>
      <c r="B295" s="60" t="s">
        <v>429</v>
      </c>
      <c r="C295" s="61">
        <v>0</v>
      </c>
      <c r="D295" s="61">
        <v>7898</v>
      </c>
      <c r="E295" s="62">
        <v>7898</v>
      </c>
      <c r="F295" s="62">
        <v>0</v>
      </c>
      <c r="G295" s="62">
        <v>0</v>
      </c>
      <c r="H295" s="62">
        <v>79812</v>
      </c>
      <c r="I295" s="62">
        <v>0</v>
      </c>
      <c r="J295" s="62">
        <v>79812</v>
      </c>
      <c r="K295" s="62">
        <v>0</v>
      </c>
      <c r="L295" s="62">
        <v>52024</v>
      </c>
      <c r="M295" s="62">
        <v>0</v>
      </c>
      <c r="N295" s="62">
        <v>52024</v>
      </c>
    </row>
    <row r="296" spans="1:14" x14ac:dyDescent="0.25">
      <c r="A296" s="60">
        <v>911</v>
      </c>
      <c r="B296" s="60" t="s">
        <v>305</v>
      </c>
      <c r="C296" s="61">
        <v>0</v>
      </c>
      <c r="D296" s="61">
        <v>0</v>
      </c>
      <c r="E296" s="62">
        <v>0</v>
      </c>
      <c r="F296" s="62">
        <v>0</v>
      </c>
      <c r="G296" s="62">
        <v>0</v>
      </c>
      <c r="H296" s="62">
        <v>0</v>
      </c>
      <c r="I296" s="62">
        <v>0</v>
      </c>
      <c r="J296" s="62">
        <v>0</v>
      </c>
      <c r="K296" s="62">
        <v>0</v>
      </c>
      <c r="L296" s="62">
        <v>0</v>
      </c>
      <c r="M296" s="62">
        <v>0</v>
      </c>
      <c r="N296" s="62">
        <v>0</v>
      </c>
    </row>
    <row r="297" spans="1:14" x14ac:dyDescent="0.25">
      <c r="A297" s="60">
        <v>912</v>
      </c>
      <c r="B297" s="60" t="s">
        <v>306</v>
      </c>
      <c r="C297" s="61">
        <v>108155</v>
      </c>
      <c r="D297" s="61">
        <v>112627</v>
      </c>
      <c r="E297" s="62">
        <v>4472</v>
      </c>
      <c r="F297" s="62">
        <v>0</v>
      </c>
      <c r="G297" s="62">
        <v>1092971</v>
      </c>
      <c r="H297" s="62">
        <v>1138166</v>
      </c>
      <c r="I297" s="62">
        <v>0</v>
      </c>
      <c r="J297" s="62">
        <v>45195</v>
      </c>
      <c r="K297" s="62">
        <v>712423</v>
      </c>
      <c r="L297" s="62">
        <v>741885</v>
      </c>
      <c r="M297" s="62">
        <v>0</v>
      </c>
      <c r="N297" s="62">
        <v>29462</v>
      </c>
    </row>
    <row r="298" spans="1:14" x14ac:dyDescent="0.25">
      <c r="A298" s="60">
        <v>913</v>
      </c>
      <c r="B298" s="60" t="s">
        <v>307</v>
      </c>
      <c r="C298" s="61">
        <v>1080</v>
      </c>
      <c r="D298" s="61">
        <v>392</v>
      </c>
      <c r="E298" s="62">
        <v>0</v>
      </c>
      <c r="F298" s="62">
        <v>688</v>
      </c>
      <c r="G298" s="62">
        <v>10911</v>
      </c>
      <c r="H298" s="62">
        <v>3961</v>
      </c>
      <c r="I298" s="62">
        <v>6950</v>
      </c>
      <c r="J298" s="62">
        <v>0</v>
      </c>
      <c r="K298" s="62">
        <v>7116</v>
      </c>
      <c r="L298" s="62">
        <v>2582</v>
      </c>
      <c r="M298" s="62">
        <v>4534</v>
      </c>
      <c r="N298" s="62">
        <v>0</v>
      </c>
    </row>
    <row r="299" spans="1:14" x14ac:dyDescent="0.25">
      <c r="A299" s="60">
        <v>916</v>
      </c>
      <c r="B299" s="60" t="s">
        <v>308</v>
      </c>
      <c r="C299" s="61">
        <v>0</v>
      </c>
      <c r="D299" s="61">
        <v>0</v>
      </c>
      <c r="E299" s="62">
        <v>0</v>
      </c>
      <c r="F299" s="62">
        <v>0</v>
      </c>
      <c r="G299" s="62">
        <v>0</v>
      </c>
      <c r="H299" s="62">
        <v>0</v>
      </c>
      <c r="I299" s="62">
        <v>0</v>
      </c>
      <c r="J299" s="62">
        <v>0</v>
      </c>
      <c r="K299" s="62">
        <v>0</v>
      </c>
      <c r="L299" s="62">
        <v>0</v>
      </c>
      <c r="M299" s="62">
        <v>0</v>
      </c>
      <c r="N299" s="62">
        <v>0</v>
      </c>
    </row>
    <row r="300" spans="1:14" x14ac:dyDescent="0.25">
      <c r="A300" s="60">
        <v>920</v>
      </c>
      <c r="B300" s="60" t="s">
        <v>309</v>
      </c>
      <c r="C300" s="61">
        <v>0</v>
      </c>
      <c r="D300" s="61">
        <v>0</v>
      </c>
      <c r="E300" s="62">
        <v>0</v>
      </c>
      <c r="F300" s="62">
        <v>0</v>
      </c>
      <c r="G300" s="62">
        <v>0</v>
      </c>
      <c r="H300" s="62">
        <v>0</v>
      </c>
      <c r="I300" s="62">
        <v>0</v>
      </c>
      <c r="J300" s="62">
        <v>0</v>
      </c>
      <c r="K300" s="62">
        <v>0</v>
      </c>
      <c r="L300" s="62">
        <v>0</v>
      </c>
      <c r="M300" s="62">
        <v>0</v>
      </c>
      <c r="N300" s="62">
        <v>0</v>
      </c>
    </row>
    <row r="301" spans="1:14" x14ac:dyDescent="0.25">
      <c r="A301" s="60">
        <v>922</v>
      </c>
      <c r="B301" s="60" t="s">
        <v>310</v>
      </c>
      <c r="C301" s="61">
        <v>135850</v>
      </c>
      <c r="D301" s="61">
        <v>127605</v>
      </c>
      <c r="E301" s="62">
        <v>0</v>
      </c>
      <c r="F301" s="62">
        <v>8245</v>
      </c>
      <c r="G301" s="62">
        <v>1372849</v>
      </c>
      <c r="H301" s="62">
        <v>1289525</v>
      </c>
      <c r="I301" s="62">
        <v>83324</v>
      </c>
      <c r="J301" s="62">
        <v>0</v>
      </c>
      <c r="K301" s="62">
        <v>894858</v>
      </c>
      <c r="L301" s="62">
        <v>840546</v>
      </c>
      <c r="M301" s="62">
        <v>54312</v>
      </c>
      <c r="N301" s="62">
        <v>0</v>
      </c>
    </row>
    <row r="302" spans="1:14" x14ac:dyDescent="0.25">
      <c r="A302" s="60">
        <v>937</v>
      </c>
      <c r="B302" s="60" t="s">
        <v>311</v>
      </c>
      <c r="C302" s="61">
        <v>22026</v>
      </c>
      <c r="D302" s="61">
        <v>22458</v>
      </c>
      <c r="E302" s="62">
        <v>432</v>
      </c>
      <c r="F302" s="62">
        <v>0</v>
      </c>
      <c r="G302" s="62">
        <v>222586</v>
      </c>
      <c r="H302" s="62">
        <v>226953</v>
      </c>
      <c r="I302" s="62">
        <v>0</v>
      </c>
      <c r="J302" s="62">
        <v>4367</v>
      </c>
      <c r="K302" s="62">
        <v>145085</v>
      </c>
      <c r="L302" s="62">
        <v>147934</v>
      </c>
      <c r="M302" s="62">
        <v>0</v>
      </c>
      <c r="N302" s="62">
        <v>2849</v>
      </c>
    </row>
    <row r="303" spans="1:14" x14ac:dyDescent="0.25">
      <c r="A303" s="60">
        <v>938</v>
      </c>
      <c r="B303" s="60" t="s">
        <v>312</v>
      </c>
      <c r="C303" s="61">
        <v>9273</v>
      </c>
      <c r="D303" s="61">
        <v>7623</v>
      </c>
      <c r="E303" s="62">
        <v>0</v>
      </c>
      <c r="F303" s="62">
        <v>1650</v>
      </c>
      <c r="G303" s="62">
        <v>93714</v>
      </c>
      <c r="H303" s="62">
        <v>77033</v>
      </c>
      <c r="I303" s="62">
        <v>16681</v>
      </c>
      <c r="J303" s="62">
        <v>0</v>
      </c>
      <c r="K303" s="62">
        <v>61081</v>
      </c>
      <c r="L303" s="62">
        <v>50212</v>
      </c>
      <c r="M303" s="62">
        <v>10869</v>
      </c>
      <c r="N303" s="62">
        <v>0</v>
      </c>
    </row>
    <row r="304" spans="1:14" x14ac:dyDescent="0.25">
      <c r="A304" s="60">
        <v>942</v>
      </c>
      <c r="B304" s="60" t="s">
        <v>313</v>
      </c>
      <c r="C304" s="61">
        <v>16169</v>
      </c>
      <c r="D304" s="61">
        <v>16565</v>
      </c>
      <c r="E304" s="62">
        <v>396</v>
      </c>
      <c r="F304" s="62">
        <v>0</v>
      </c>
      <c r="G304" s="62">
        <v>163400</v>
      </c>
      <c r="H304" s="62">
        <v>167400</v>
      </c>
      <c r="I304" s="62">
        <v>0</v>
      </c>
      <c r="J304" s="62">
        <v>4000</v>
      </c>
      <c r="K304" s="62">
        <v>106509</v>
      </c>
      <c r="L304" s="62">
        <v>109115</v>
      </c>
      <c r="M304" s="62">
        <v>0</v>
      </c>
      <c r="N304" s="62">
        <v>2606</v>
      </c>
    </row>
    <row r="305" spans="1:14" x14ac:dyDescent="0.25">
      <c r="A305" s="60">
        <v>946</v>
      </c>
      <c r="B305" s="60" t="s">
        <v>314</v>
      </c>
      <c r="C305" s="61">
        <v>0</v>
      </c>
      <c r="D305" s="61">
        <v>0</v>
      </c>
      <c r="E305" s="62">
        <v>0</v>
      </c>
      <c r="F305" s="62">
        <v>0</v>
      </c>
      <c r="G305" s="62">
        <v>0</v>
      </c>
      <c r="H305" s="62">
        <v>0</v>
      </c>
      <c r="I305" s="62">
        <v>0</v>
      </c>
      <c r="J305" s="62">
        <v>0</v>
      </c>
      <c r="K305" s="62">
        <v>0</v>
      </c>
      <c r="L305" s="62">
        <v>0</v>
      </c>
      <c r="M305" s="62">
        <v>0</v>
      </c>
      <c r="N305" s="62">
        <v>0</v>
      </c>
    </row>
    <row r="306" spans="1:14" x14ac:dyDescent="0.25">
      <c r="A306" s="60">
        <v>948</v>
      </c>
      <c r="B306" s="60" t="s">
        <v>315</v>
      </c>
      <c r="C306" s="61">
        <v>10087</v>
      </c>
      <c r="D306" s="61">
        <v>10216</v>
      </c>
      <c r="E306" s="62">
        <v>129</v>
      </c>
      <c r="F306" s="62">
        <v>0</v>
      </c>
      <c r="G306" s="62">
        <v>101938</v>
      </c>
      <c r="H306" s="62">
        <v>103242</v>
      </c>
      <c r="I306" s="62">
        <v>0</v>
      </c>
      <c r="J306" s="62">
        <v>1304</v>
      </c>
      <c r="K306" s="62">
        <v>66446</v>
      </c>
      <c r="L306" s="62">
        <v>67296</v>
      </c>
      <c r="M306" s="62">
        <v>0</v>
      </c>
      <c r="N306" s="62">
        <v>850</v>
      </c>
    </row>
    <row r="307" spans="1:14" x14ac:dyDescent="0.25">
      <c r="A307" s="60">
        <v>957</v>
      </c>
      <c r="B307" s="60" t="s">
        <v>316</v>
      </c>
      <c r="C307" s="61">
        <v>3829</v>
      </c>
      <c r="D307" s="61">
        <v>3507</v>
      </c>
      <c r="E307" s="62">
        <v>0</v>
      </c>
      <c r="F307" s="62">
        <v>322</v>
      </c>
      <c r="G307" s="62">
        <v>38695</v>
      </c>
      <c r="H307" s="62">
        <v>35439</v>
      </c>
      <c r="I307" s="62">
        <v>3256</v>
      </c>
      <c r="J307" s="62">
        <v>0</v>
      </c>
      <c r="K307" s="62">
        <v>25220</v>
      </c>
      <c r="L307" s="62">
        <v>23100</v>
      </c>
      <c r="M307" s="62">
        <v>2120</v>
      </c>
      <c r="N307" s="62">
        <v>0</v>
      </c>
    </row>
    <row r="308" spans="1:14" x14ac:dyDescent="0.25">
      <c r="A308" s="60">
        <v>960</v>
      </c>
      <c r="B308" s="60" t="s">
        <v>317</v>
      </c>
      <c r="C308" s="61">
        <v>45044</v>
      </c>
      <c r="D308" s="61">
        <v>44930</v>
      </c>
      <c r="E308" s="62">
        <v>0</v>
      </c>
      <c r="F308" s="62">
        <v>114</v>
      </c>
      <c r="G308" s="62">
        <v>455198</v>
      </c>
      <c r="H308" s="62">
        <v>454044</v>
      </c>
      <c r="I308" s="62">
        <v>1154</v>
      </c>
      <c r="J308" s="62">
        <v>0</v>
      </c>
      <c r="K308" s="62">
        <v>296712</v>
      </c>
      <c r="L308" s="62">
        <v>295957</v>
      </c>
      <c r="M308" s="62">
        <v>755</v>
      </c>
      <c r="N308" s="62">
        <v>0</v>
      </c>
    </row>
    <row r="309" spans="1:14" x14ac:dyDescent="0.25">
      <c r="A309" s="60">
        <v>961</v>
      </c>
      <c r="B309" s="60" t="s">
        <v>318</v>
      </c>
      <c r="C309" s="61">
        <v>46631</v>
      </c>
      <c r="D309" s="61">
        <v>44326</v>
      </c>
      <c r="E309" s="62">
        <v>0</v>
      </c>
      <c r="F309" s="62">
        <v>2305</v>
      </c>
      <c r="G309" s="62">
        <v>471235</v>
      </c>
      <c r="H309" s="62">
        <v>447940</v>
      </c>
      <c r="I309" s="62">
        <v>23295</v>
      </c>
      <c r="J309" s="62">
        <v>0</v>
      </c>
      <c r="K309" s="62">
        <v>307166</v>
      </c>
      <c r="L309" s="62">
        <v>291979</v>
      </c>
      <c r="M309" s="62">
        <v>15187</v>
      </c>
      <c r="N309" s="62">
        <v>0</v>
      </c>
    </row>
    <row r="310" spans="1:14" x14ac:dyDescent="0.25">
      <c r="A310" s="60">
        <v>962</v>
      </c>
      <c r="B310" s="60" t="s">
        <v>319</v>
      </c>
      <c r="C310" s="61">
        <v>0</v>
      </c>
      <c r="D310" s="61">
        <v>0</v>
      </c>
      <c r="E310" s="62">
        <v>0</v>
      </c>
      <c r="F310" s="62">
        <v>0</v>
      </c>
      <c r="G310" s="62">
        <v>0</v>
      </c>
      <c r="H310" s="62">
        <v>0</v>
      </c>
      <c r="I310" s="62">
        <v>0</v>
      </c>
      <c r="J310" s="62">
        <v>0</v>
      </c>
      <c r="K310" s="62">
        <v>0</v>
      </c>
      <c r="L310" s="62">
        <v>0</v>
      </c>
      <c r="M310" s="62">
        <v>0</v>
      </c>
      <c r="N310" s="62">
        <v>0</v>
      </c>
    </row>
    <row r="311" spans="1:14" x14ac:dyDescent="0.25">
      <c r="A311" s="60">
        <v>963</v>
      </c>
      <c r="B311" s="60" t="s">
        <v>320</v>
      </c>
      <c r="C311" s="61">
        <v>0</v>
      </c>
      <c r="D311" s="61">
        <v>0</v>
      </c>
      <c r="E311" s="62">
        <v>0</v>
      </c>
      <c r="F311" s="62">
        <v>0</v>
      </c>
      <c r="G311" s="62">
        <v>0</v>
      </c>
      <c r="H311" s="62">
        <v>0</v>
      </c>
      <c r="I311" s="62">
        <v>0</v>
      </c>
      <c r="J311" s="62">
        <v>0</v>
      </c>
      <c r="K311" s="62">
        <v>0</v>
      </c>
      <c r="L311" s="62">
        <v>0</v>
      </c>
      <c r="M311" s="62">
        <v>0</v>
      </c>
      <c r="N311" s="62">
        <v>0</v>
      </c>
    </row>
    <row r="312" spans="1:14" x14ac:dyDescent="0.25">
      <c r="A312" s="60">
        <v>964</v>
      </c>
      <c r="B312" s="60" t="s">
        <v>321</v>
      </c>
      <c r="C312" s="61">
        <v>0</v>
      </c>
      <c r="D312" s="61">
        <v>0</v>
      </c>
      <c r="E312" s="62">
        <v>0</v>
      </c>
      <c r="F312" s="62">
        <v>0</v>
      </c>
      <c r="G312" s="62">
        <v>0</v>
      </c>
      <c r="H312" s="62">
        <v>0</v>
      </c>
      <c r="I312" s="62">
        <v>0</v>
      </c>
      <c r="J312" s="62">
        <v>0</v>
      </c>
      <c r="K312" s="62">
        <v>0</v>
      </c>
      <c r="L312" s="62">
        <v>0</v>
      </c>
      <c r="M312" s="62">
        <v>0</v>
      </c>
      <c r="N312" s="62">
        <v>0</v>
      </c>
    </row>
    <row r="313" spans="1:14" x14ac:dyDescent="0.25">
      <c r="A313" s="60">
        <v>968</v>
      </c>
      <c r="B313" s="60" t="s">
        <v>322</v>
      </c>
      <c r="C313" s="61">
        <v>0</v>
      </c>
      <c r="D313" s="61">
        <v>0</v>
      </c>
      <c r="E313" s="62">
        <v>0</v>
      </c>
      <c r="F313" s="62">
        <v>0</v>
      </c>
      <c r="G313" s="62">
        <v>0</v>
      </c>
      <c r="H313" s="62">
        <v>0</v>
      </c>
      <c r="I313" s="62">
        <v>0</v>
      </c>
      <c r="J313" s="62">
        <v>0</v>
      </c>
      <c r="K313" s="62">
        <v>0</v>
      </c>
      <c r="L313" s="62">
        <v>0</v>
      </c>
      <c r="M313" s="62">
        <v>0</v>
      </c>
      <c r="N313" s="62">
        <v>0</v>
      </c>
    </row>
    <row r="314" spans="1:14" x14ac:dyDescent="0.25">
      <c r="A314" s="60">
        <v>972</v>
      </c>
      <c r="B314" s="60" t="s">
        <v>323</v>
      </c>
      <c r="C314" s="61">
        <v>0</v>
      </c>
      <c r="D314" s="61">
        <v>0</v>
      </c>
      <c r="E314" s="62">
        <v>0</v>
      </c>
      <c r="F314" s="62">
        <v>0</v>
      </c>
      <c r="G314" s="62">
        <v>0</v>
      </c>
      <c r="H314" s="62">
        <v>0</v>
      </c>
      <c r="I314" s="62">
        <v>0</v>
      </c>
      <c r="J314" s="62">
        <v>0</v>
      </c>
      <c r="K314" s="62">
        <v>0</v>
      </c>
      <c r="L314" s="62">
        <v>0</v>
      </c>
      <c r="M314" s="62">
        <v>0</v>
      </c>
      <c r="N314" s="62">
        <v>0</v>
      </c>
    </row>
    <row r="315" spans="1:14" x14ac:dyDescent="0.25">
      <c r="A315" s="60">
        <v>977</v>
      </c>
      <c r="B315" s="60" t="s">
        <v>423</v>
      </c>
      <c r="C315" s="61">
        <v>429</v>
      </c>
      <c r="D315" s="61">
        <v>4675</v>
      </c>
      <c r="E315" s="62">
        <v>4246</v>
      </c>
      <c r="F315" s="62">
        <v>0</v>
      </c>
      <c r="G315" s="62">
        <v>4338</v>
      </c>
      <c r="H315" s="62">
        <v>47248</v>
      </c>
      <c r="I315" s="62">
        <v>0</v>
      </c>
      <c r="J315" s="62">
        <v>42910</v>
      </c>
      <c r="K315" s="62">
        <v>2828</v>
      </c>
      <c r="L315" s="62">
        <v>30797</v>
      </c>
      <c r="M315" s="62">
        <v>0</v>
      </c>
      <c r="N315" s="62">
        <v>27969</v>
      </c>
    </row>
    <row r="316" spans="1:14" ht="25" x14ac:dyDescent="0.25">
      <c r="A316" s="60">
        <v>980</v>
      </c>
      <c r="B316" s="60" t="s">
        <v>324</v>
      </c>
      <c r="C316" s="61">
        <v>0</v>
      </c>
      <c r="D316" s="61">
        <v>0</v>
      </c>
      <c r="E316" s="62">
        <v>0</v>
      </c>
      <c r="F316" s="62">
        <v>0</v>
      </c>
      <c r="G316" s="62">
        <v>0</v>
      </c>
      <c r="H316" s="62">
        <v>0</v>
      </c>
      <c r="I316" s="62">
        <v>0</v>
      </c>
      <c r="J316" s="62">
        <v>0</v>
      </c>
      <c r="K316" s="62">
        <v>0</v>
      </c>
      <c r="L316" s="62">
        <v>0</v>
      </c>
      <c r="M316" s="62">
        <v>0</v>
      </c>
      <c r="N316" s="62">
        <v>0</v>
      </c>
    </row>
    <row r="317" spans="1:14" x14ac:dyDescent="0.25">
      <c r="A317" s="60">
        <v>986</v>
      </c>
      <c r="B317" s="60" t="s">
        <v>325</v>
      </c>
      <c r="C317" s="61">
        <v>0</v>
      </c>
      <c r="D317" s="61">
        <v>0</v>
      </c>
      <c r="E317" s="62">
        <v>0</v>
      </c>
      <c r="F317" s="62">
        <v>0</v>
      </c>
      <c r="G317" s="62">
        <v>0</v>
      </c>
      <c r="H317" s="62">
        <v>0</v>
      </c>
      <c r="I317" s="62">
        <v>0</v>
      </c>
      <c r="J317" s="62">
        <v>0</v>
      </c>
      <c r="K317" s="62">
        <v>0</v>
      </c>
      <c r="L317" s="62">
        <v>0</v>
      </c>
      <c r="M317" s="62">
        <v>0</v>
      </c>
      <c r="N317" s="62">
        <v>0</v>
      </c>
    </row>
    <row r="318" spans="1:14" x14ac:dyDescent="0.25">
      <c r="A318" s="60">
        <v>989</v>
      </c>
      <c r="B318" s="60" t="s">
        <v>326</v>
      </c>
      <c r="C318" s="61">
        <v>0</v>
      </c>
      <c r="D318" s="61">
        <v>0</v>
      </c>
      <c r="E318" s="62">
        <v>0</v>
      </c>
      <c r="F318" s="62">
        <v>0</v>
      </c>
      <c r="G318" s="62">
        <v>0</v>
      </c>
      <c r="H318" s="62">
        <v>0</v>
      </c>
      <c r="I318" s="62">
        <v>0</v>
      </c>
      <c r="J318" s="62">
        <v>0</v>
      </c>
      <c r="K318" s="62">
        <v>0</v>
      </c>
      <c r="L318" s="62">
        <v>0</v>
      </c>
      <c r="M318" s="62">
        <v>0</v>
      </c>
      <c r="N318" s="62">
        <v>0</v>
      </c>
    </row>
    <row r="319" spans="1:14" x14ac:dyDescent="0.25">
      <c r="A319" s="60">
        <v>992</v>
      </c>
      <c r="B319" s="60" t="s">
        <v>327</v>
      </c>
      <c r="C319" s="61">
        <v>0</v>
      </c>
      <c r="D319" s="61">
        <v>0</v>
      </c>
      <c r="E319" s="62">
        <v>0</v>
      </c>
      <c r="F319" s="62">
        <v>0</v>
      </c>
      <c r="G319" s="62">
        <v>0</v>
      </c>
      <c r="H319" s="62">
        <v>0</v>
      </c>
      <c r="I319" s="62">
        <v>0</v>
      </c>
      <c r="J319" s="62">
        <v>0</v>
      </c>
      <c r="K319" s="62">
        <v>0</v>
      </c>
      <c r="L319" s="62">
        <v>0</v>
      </c>
      <c r="M319" s="62">
        <v>0</v>
      </c>
      <c r="N319" s="62">
        <v>0</v>
      </c>
    </row>
    <row r="320" spans="1:14" x14ac:dyDescent="0.25">
      <c r="A320" s="60">
        <v>993</v>
      </c>
      <c r="B320" s="60" t="s">
        <v>328</v>
      </c>
      <c r="C320" s="61">
        <v>0</v>
      </c>
      <c r="D320" s="61">
        <v>0</v>
      </c>
      <c r="E320" s="62">
        <v>0</v>
      </c>
      <c r="F320" s="62">
        <v>0</v>
      </c>
      <c r="G320" s="62">
        <v>0</v>
      </c>
      <c r="H320" s="62">
        <v>0</v>
      </c>
      <c r="I320" s="62">
        <v>0</v>
      </c>
      <c r="J320" s="62">
        <v>0</v>
      </c>
      <c r="K320" s="62">
        <v>0</v>
      </c>
      <c r="L320" s="62">
        <v>0</v>
      </c>
      <c r="M320" s="62">
        <v>0</v>
      </c>
      <c r="N320" s="62">
        <v>0</v>
      </c>
    </row>
    <row r="321" spans="1:14" x14ac:dyDescent="0.25">
      <c r="A321" s="60">
        <v>995</v>
      </c>
      <c r="B321" s="60" t="s">
        <v>329</v>
      </c>
      <c r="C321" s="61">
        <v>0</v>
      </c>
      <c r="D321" s="61">
        <v>0</v>
      </c>
      <c r="E321" s="62">
        <v>0</v>
      </c>
      <c r="F321" s="62">
        <v>0</v>
      </c>
      <c r="G321" s="62">
        <v>0</v>
      </c>
      <c r="H321" s="62">
        <v>0</v>
      </c>
      <c r="I321" s="62">
        <v>0</v>
      </c>
      <c r="J321" s="62">
        <v>0</v>
      </c>
      <c r="K321" s="62">
        <v>0</v>
      </c>
      <c r="L321" s="62">
        <v>0</v>
      </c>
      <c r="M321" s="62">
        <v>0</v>
      </c>
      <c r="N321" s="62">
        <v>0</v>
      </c>
    </row>
    <row r="322" spans="1:14" x14ac:dyDescent="0.25">
      <c r="A322" s="60">
        <v>999</v>
      </c>
      <c r="B322" s="60" t="s">
        <v>330</v>
      </c>
      <c r="C322" s="61">
        <v>736741</v>
      </c>
      <c r="D322" s="61">
        <v>771393</v>
      </c>
      <c r="E322" s="62">
        <v>34652</v>
      </c>
      <c r="F322" s="62">
        <v>0</v>
      </c>
      <c r="G322" s="62">
        <v>7445226</v>
      </c>
      <c r="H322" s="62">
        <v>7795401</v>
      </c>
      <c r="I322" s="62">
        <v>0</v>
      </c>
      <c r="J322" s="62">
        <v>350175</v>
      </c>
      <c r="K322" s="62">
        <v>4852992</v>
      </c>
      <c r="L322" s="62">
        <v>5081241</v>
      </c>
      <c r="M322" s="62">
        <v>0</v>
      </c>
      <c r="N322" s="62">
        <v>228249</v>
      </c>
    </row>
    <row r="324" spans="1:14" ht="14.5" x14ac:dyDescent="0.45">
      <c r="B324" s="2" t="s">
        <v>384</v>
      </c>
      <c r="C324" s="59">
        <f t="shared" ref="C324:N324" si="0">SUM(C7:C322)</f>
        <v>55170830</v>
      </c>
      <c r="D324" s="59">
        <f t="shared" si="0"/>
        <v>55170830</v>
      </c>
      <c r="E324" s="59">
        <f t="shared" si="0"/>
        <v>835623</v>
      </c>
      <c r="F324" s="59">
        <f t="shared" si="0"/>
        <v>835623</v>
      </c>
      <c r="G324" s="59">
        <f t="shared" si="0"/>
        <v>557535302</v>
      </c>
      <c r="H324" s="59">
        <f t="shared" si="0"/>
        <v>557535302</v>
      </c>
      <c r="I324" s="59">
        <f t="shared" si="0"/>
        <v>8444446</v>
      </c>
      <c r="J324" s="59">
        <f t="shared" si="0"/>
        <v>8444446</v>
      </c>
      <c r="K324" s="59">
        <f t="shared" si="0"/>
        <v>363415733</v>
      </c>
      <c r="L324" s="59">
        <f t="shared" si="0"/>
        <v>363415733</v>
      </c>
      <c r="M324" s="59">
        <f t="shared" si="0"/>
        <v>5504318</v>
      </c>
      <c r="N324" s="59">
        <f t="shared" si="0"/>
        <v>5504318</v>
      </c>
    </row>
  </sheetData>
  <mergeCells count="7">
    <mergeCell ref="C3:D3"/>
    <mergeCell ref="C4:F4"/>
    <mergeCell ref="G4:J4"/>
    <mergeCell ref="K4:N4"/>
    <mergeCell ref="C5:D5"/>
    <mergeCell ref="G5:H5"/>
    <mergeCell ref="K5:L5"/>
  </mergeCells>
  <pageMargins left="0" right="0" top="0.25" bottom="0.5" header="0.3" footer="0.3"/>
  <pageSetup scale="75" orientation="landscape" r:id="rId1"/>
  <headerFooter>
    <oddFooter>&amp;L&amp;Z&amp;F&amp;R&amp;D</oddFooter>
  </headerFooter>
  <ignoredErrors>
    <ignoredError sqref="C324:D324 G324:H324 K324:L324"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1CB2AC-C3D4-4954-A200-2A4E33A59D17}">
  <dimension ref="A1:AH328"/>
  <sheetViews>
    <sheetView topLeftCell="A292" workbookViewId="0">
      <selection activeCell="H3" sqref="H3"/>
    </sheetView>
  </sheetViews>
  <sheetFormatPr defaultRowHeight="14.5" x14ac:dyDescent="0.35"/>
  <cols>
    <col min="1" max="1" width="10.453125" style="2" customWidth="1"/>
    <col min="2" max="2" width="1.453125" style="2" customWidth="1"/>
    <col min="3" max="3" width="42.453125" style="2" customWidth="1"/>
    <col min="4" max="4" width="1.453125" style="2" customWidth="1"/>
    <col min="5" max="5" width="16.453125" style="2" customWidth="1"/>
    <col min="6" max="6" width="2.54296875" style="2" customWidth="1"/>
    <col min="7" max="7" width="16.54296875" style="2" customWidth="1"/>
    <col min="8" max="8" width="18.54296875" style="149" customWidth="1"/>
    <col min="9" max="9" width="1.453125" style="2" customWidth="1"/>
    <col min="10" max="10" width="18.453125" style="2" customWidth="1"/>
    <col min="11" max="11" width="14.26953125" style="2" bestFit="1" customWidth="1"/>
    <col min="12" max="12" width="1.453125" style="2" customWidth="1"/>
    <col min="13" max="13" width="11.54296875" style="173" bestFit="1" customWidth="1"/>
    <col min="14" max="15" width="1.453125" style="2" customWidth="1"/>
    <col min="16" max="16" width="14" style="2" bestFit="1" customWidth="1"/>
    <col min="17" max="17" width="1.453125" style="2" customWidth="1"/>
    <col min="18" max="18" width="11.54296875" style="33" bestFit="1" customWidth="1"/>
    <col min="19" max="19" width="1.453125" style="2" customWidth="1"/>
    <col min="20" max="20" width="14" style="2" bestFit="1" customWidth="1"/>
    <col min="21" max="21" width="1.453125" style="2" customWidth="1"/>
    <col min="22" max="22" width="11.54296875" style="33" bestFit="1" customWidth="1"/>
    <col min="23" max="23" width="2.81640625" customWidth="1"/>
    <col min="24" max="24" width="10.453125" style="2" bestFit="1" customWidth="1"/>
    <col min="25" max="25" width="1.453125" style="2" customWidth="1"/>
    <col min="26" max="26" width="11.54296875" style="33" bestFit="1" customWidth="1"/>
    <col min="27" max="27" width="2.26953125" customWidth="1"/>
    <col min="28" max="28" width="10.453125" bestFit="1" customWidth="1"/>
    <col min="29" max="29" width="1.1796875" customWidth="1"/>
    <col min="30" max="30" width="12.26953125" bestFit="1" customWidth="1"/>
    <col min="31" max="31" width="2.26953125" customWidth="1"/>
    <col min="32" max="32" width="12.54296875" customWidth="1"/>
    <col min="33" max="33" width="12.26953125" customWidth="1"/>
  </cols>
  <sheetData>
    <row r="1" spans="1:34" ht="15.5" x14ac:dyDescent="0.35">
      <c r="A1" s="1" t="s">
        <v>473</v>
      </c>
      <c r="E1" s="123" t="s">
        <v>1</v>
      </c>
      <c r="F1" s="3"/>
      <c r="G1" s="124" t="s">
        <v>2</v>
      </c>
      <c r="H1" s="3" t="s">
        <v>3</v>
      </c>
      <c r="I1" s="3"/>
      <c r="J1" s="125" t="s">
        <v>4</v>
      </c>
      <c r="K1" s="3" t="s">
        <v>5</v>
      </c>
      <c r="L1" s="3"/>
      <c r="M1" s="124" t="s">
        <v>6</v>
      </c>
      <c r="P1" s="3" t="s">
        <v>7</v>
      </c>
      <c r="Q1" s="3"/>
      <c r="R1" s="124" t="s">
        <v>8</v>
      </c>
      <c r="S1" s="3"/>
      <c r="T1" s="3" t="s">
        <v>9</v>
      </c>
      <c r="U1" s="3"/>
      <c r="V1" s="3" t="s">
        <v>10</v>
      </c>
      <c r="W1" s="3"/>
      <c r="X1" s="3" t="s">
        <v>11</v>
      </c>
      <c r="Y1" s="3"/>
      <c r="Z1" s="3" t="s">
        <v>12</v>
      </c>
      <c r="AB1" s="3" t="s">
        <v>369</v>
      </c>
      <c r="AC1" s="3"/>
      <c r="AD1" s="3" t="s">
        <v>370</v>
      </c>
      <c r="AF1" s="126" t="s">
        <v>371</v>
      </c>
      <c r="AG1" s="3" t="s">
        <v>474</v>
      </c>
    </row>
    <row r="2" spans="1:34" x14ac:dyDescent="0.35">
      <c r="A2" s="2" t="s">
        <v>475</v>
      </c>
      <c r="E2" s="185" t="s">
        <v>476</v>
      </c>
      <c r="F2" s="185"/>
      <c r="G2" s="185"/>
      <c r="H2" s="185" t="s">
        <v>477</v>
      </c>
      <c r="I2" s="185"/>
      <c r="J2" s="185"/>
      <c r="K2" s="186" t="s">
        <v>478</v>
      </c>
      <c r="L2" s="186"/>
      <c r="M2" s="186"/>
      <c r="P2" s="185" t="s">
        <v>479</v>
      </c>
      <c r="Q2" s="185"/>
      <c r="R2" s="185"/>
      <c r="T2" s="185" t="s">
        <v>480</v>
      </c>
      <c r="U2" s="185"/>
      <c r="V2" s="185"/>
      <c r="W2" s="4"/>
      <c r="X2" s="185" t="s">
        <v>481</v>
      </c>
      <c r="Y2" s="185"/>
      <c r="Z2" s="185"/>
      <c r="AA2" s="4"/>
      <c r="AB2" s="181" t="s">
        <v>482</v>
      </c>
      <c r="AC2" s="181"/>
      <c r="AD2" s="181"/>
      <c r="AF2" s="181" t="s">
        <v>483</v>
      </c>
      <c r="AG2" s="181"/>
      <c r="AH2" s="181"/>
    </row>
    <row r="3" spans="1:34" x14ac:dyDescent="0.35">
      <c r="E3" s="127" t="s">
        <v>14</v>
      </c>
      <c r="F3" s="128"/>
      <c r="G3" s="129" t="s">
        <v>484</v>
      </c>
      <c r="H3" s="127" t="s">
        <v>14</v>
      </c>
      <c r="I3" s="128"/>
      <c r="J3" s="129" t="s">
        <v>484</v>
      </c>
      <c r="K3" s="130" t="s">
        <v>14</v>
      </c>
      <c r="L3" s="128"/>
      <c r="M3" s="131" t="s">
        <v>484</v>
      </c>
      <c r="P3" s="5" t="s">
        <v>14</v>
      </c>
      <c r="Q3"/>
      <c r="R3" s="132" t="s">
        <v>484</v>
      </c>
      <c r="T3" s="5" t="s">
        <v>14</v>
      </c>
      <c r="U3"/>
      <c r="V3" s="132" t="s">
        <v>484</v>
      </c>
      <c r="W3" s="2"/>
      <c r="X3" s="5" t="s">
        <v>14</v>
      </c>
      <c r="Y3"/>
      <c r="Z3" s="132" t="s">
        <v>484</v>
      </c>
      <c r="AA3" s="2"/>
      <c r="AB3" s="10" t="s">
        <v>14</v>
      </c>
      <c r="AC3" s="10"/>
      <c r="AD3" s="10" t="s">
        <v>484</v>
      </c>
      <c r="AF3" s="10" t="s">
        <v>14</v>
      </c>
      <c r="AG3" s="10" t="s">
        <v>484</v>
      </c>
      <c r="AH3" s="10"/>
    </row>
    <row r="4" spans="1:34" x14ac:dyDescent="0.35">
      <c r="A4" s="6" t="s">
        <v>18</v>
      </c>
      <c r="B4" s="7"/>
      <c r="C4" s="6" t="s">
        <v>13</v>
      </c>
      <c r="D4" s="8"/>
      <c r="E4" s="8"/>
      <c r="F4" s="8"/>
      <c r="G4" s="8"/>
      <c r="H4" s="133" t="s">
        <v>20</v>
      </c>
      <c r="I4" s="128"/>
      <c r="J4" s="134" t="s">
        <v>485</v>
      </c>
      <c r="K4" s="135" t="s">
        <v>20</v>
      </c>
      <c r="L4" s="128"/>
      <c r="M4" s="136" t="s">
        <v>485</v>
      </c>
      <c r="N4" s="8"/>
      <c r="O4" s="8"/>
      <c r="P4" s="9" t="s">
        <v>20</v>
      </c>
      <c r="Q4"/>
      <c r="R4" s="137" t="s">
        <v>485</v>
      </c>
      <c r="S4" s="8"/>
      <c r="T4" s="9" t="s">
        <v>20</v>
      </c>
      <c r="U4"/>
      <c r="V4" s="137" t="s">
        <v>485</v>
      </c>
      <c r="W4" s="7"/>
      <c r="X4" s="9" t="s">
        <v>20</v>
      </c>
      <c r="Y4"/>
      <c r="Z4" s="137" t="s">
        <v>485</v>
      </c>
      <c r="AA4" s="7"/>
      <c r="AB4" s="6" t="s">
        <v>20</v>
      </c>
      <c r="AC4" s="10"/>
      <c r="AD4" s="6" t="s">
        <v>485</v>
      </c>
      <c r="AF4" s="10" t="s">
        <v>14</v>
      </c>
      <c r="AG4" s="10"/>
      <c r="AH4" s="10" t="s">
        <v>484</v>
      </c>
    </row>
    <row r="5" spans="1:34" x14ac:dyDescent="0.35">
      <c r="D5" s="11"/>
      <c r="E5" s="11"/>
      <c r="F5" s="11"/>
      <c r="G5" s="11"/>
      <c r="H5" s="138"/>
      <c r="I5" s="11"/>
      <c r="J5" s="11"/>
      <c r="L5"/>
      <c r="M5" s="139"/>
      <c r="N5" s="11"/>
      <c r="O5" s="11"/>
      <c r="Q5"/>
      <c r="R5" s="140"/>
      <c r="S5" s="11"/>
      <c r="U5"/>
      <c r="V5" s="140"/>
      <c r="W5" s="2"/>
      <c r="Y5"/>
      <c r="Z5" s="140"/>
      <c r="AA5" s="2"/>
      <c r="AB5" s="2"/>
      <c r="AC5" s="2"/>
      <c r="AD5" s="2"/>
    </row>
    <row r="6" spans="1:34" x14ac:dyDescent="0.35">
      <c r="A6" s="13">
        <v>5</v>
      </c>
      <c r="B6" s="14"/>
      <c r="C6" s="14" t="s">
        <v>25</v>
      </c>
      <c r="D6" s="10"/>
      <c r="E6" s="10"/>
      <c r="F6" s="10"/>
      <c r="G6" s="10"/>
      <c r="H6" s="143">
        <v>0</v>
      </c>
      <c r="I6" s="10"/>
      <c r="J6" s="142">
        <f>$J$323*H6</f>
        <v>0</v>
      </c>
      <c r="K6" s="143">
        <v>0</v>
      </c>
      <c r="L6"/>
      <c r="M6" s="139">
        <v>0</v>
      </c>
      <c r="N6" s="10"/>
      <c r="O6" s="10"/>
      <c r="P6" s="144">
        <v>0</v>
      </c>
      <c r="Q6"/>
      <c r="R6" s="140">
        <v>0</v>
      </c>
      <c r="S6" s="10"/>
      <c r="T6" s="144">
        <v>0</v>
      </c>
      <c r="U6"/>
      <c r="V6" s="140">
        <v>0</v>
      </c>
      <c r="W6" s="10"/>
      <c r="X6" s="144">
        <v>0</v>
      </c>
      <c r="Y6"/>
      <c r="Z6" s="140">
        <v>0</v>
      </c>
      <c r="AA6" s="10"/>
      <c r="AB6" s="144">
        <v>0</v>
      </c>
      <c r="AC6" s="144"/>
      <c r="AD6" s="132">
        <v>0</v>
      </c>
      <c r="AF6" s="91">
        <v>0</v>
      </c>
      <c r="AG6" s="145">
        <f>K6-AF6</f>
        <v>0</v>
      </c>
    </row>
    <row r="7" spans="1:34" x14ac:dyDescent="0.35">
      <c r="A7" s="13">
        <v>6</v>
      </c>
      <c r="B7" s="14"/>
      <c r="C7" s="14" t="s">
        <v>26</v>
      </c>
      <c r="D7" s="10"/>
      <c r="E7" s="10"/>
      <c r="F7" s="10"/>
      <c r="G7" s="10"/>
      <c r="H7" s="143">
        <v>0</v>
      </c>
      <c r="I7" s="10"/>
      <c r="J7" s="142">
        <f t="shared" ref="J7:J70" si="0">$J$323*H7</f>
        <v>0</v>
      </c>
      <c r="K7" s="143">
        <v>0</v>
      </c>
      <c r="L7"/>
      <c r="M7" s="139">
        <v>0</v>
      </c>
      <c r="N7" s="10"/>
      <c r="O7" s="10"/>
      <c r="P7" s="144">
        <v>0</v>
      </c>
      <c r="Q7"/>
      <c r="R7" s="140">
        <v>0</v>
      </c>
      <c r="S7" s="10"/>
      <c r="T7" s="144">
        <v>0</v>
      </c>
      <c r="U7"/>
      <c r="V7" s="140">
        <v>0</v>
      </c>
      <c r="W7" s="10"/>
      <c r="X7" s="144">
        <v>0</v>
      </c>
      <c r="Y7"/>
      <c r="Z7" s="140">
        <v>0</v>
      </c>
      <c r="AA7" s="10"/>
      <c r="AB7" s="144">
        <v>0</v>
      </c>
      <c r="AC7" s="144"/>
      <c r="AD7" s="132">
        <v>0</v>
      </c>
      <c r="AF7" s="91">
        <v>0</v>
      </c>
      <c r="AG7" s="145">
        <f t="shared" ref="AG7:AG70" si="1">K7-AF7</f>
        <v>0</v>
      </c>
    </row>
    <row r="8" spans="1:34" x14ac:dyDescent="0.35">
      <c r="A8" s="13">
        <v>7</v>
      </c>
      <c r="B8" s="14"/>
      <c r="C8" s="14" t="s">
        <v>27</v>
      </c>
      <c r="D8" s="10"/>
      <c r="E8" s="10"/>
      <c r="F8" s="10"/>
      <c r="G8" s="10"/>
      <c r="H8" s="143">
        <v>0</v>
      </c>
      <c r="I8" s="10"/>
      <c r="J8" s="142">
        <f t="shared" si="0"/>
        <v>0</v>
      </c>
      <c r="K8" s="143">
        <v>0</v>
      </c>
      <c r="L8"/>
      <c r="M8" s="139">
        <v>0</v>
      </c>
      <c r="N8" s="10"/>
      <c r="O8" s="10"/>
      <c r="P8" s="144">
        <v>0</v>
      </c>
      <c r="Q8"/>
      <c r="R8" s="140">
        <v>0</v>
      </c>
      <c r="S8" s="10"/>
      <c r="T8" s="144">
        <v>0</v>
      </c>
      <c r="U8"/>
      <c r="V8" s="140">
        <v>0</v>
      </c>
      <c r="W8" s="10"/>
      <c r="X8" s="144">
        <v>0</v>
      </c>
      <c r="Y8"/>
      <c r="Z8" s="140">
        <v>0</v>
      </c>
      <c r="AA8" s="10"/>
      <c r="AB8" s="144">
        <v>0</v>
      </c>
      <c r="AC8" s="144"/>
      <c r="AD8" s="132">
        <v>0</v>
      </c>
      <c r="AF8" s="91">
        <v>0</v>
      </c>
      <c r="AG8" s="145">
        <f t="shared" si="1"/>
        <v>0</v>
      </c>
    </row>
    <row r="9" spans="1:34" x14ac:dyDescent="0.35">
      <c r="A9" s="13">
        <v>47</v>
      </c>
      <c r="B9" s="14"/>
      <c r="C9" s="14" t="s">
        <v>28</v>
      </c>
      <c r="D9" s="10"/>
      <c r="E9" s="10"/>
      <c r="F9" s="10"/>
      <c r="G9" s="10"/>
      <c r="H9" s="143">
        <v>0</v>
      </c>
      <c r="I9" s="10"/>
      <c r="J9" s="142">
        <f t="shared" si="0"/>
        <v>0</v>
      </c>
      <c r="K9" s="143">
        <v>0</v>
      </c>
      <c r="L9"/>
      <c r="M9" s="139">
        <v>0</v>
      </c>
      <c r="N9" s="10"/>
      <c r="O9" s="10"/>
      <c r="P9" s="144">
        <v>0</v>
      </c>
      <c r="Q9"/>
      <c r="R9" s="140">
        <v>0</v>
      </c>
      <c r="S9" s="10"/>
      <c r="T9" s="144">
        <v>0</v>
      </c>
      <c r="U9"/>
      <c r="V9" s="140">
        <v>0</v>
      </c>
      <c r="W9" s="10"/>
      <c r="X9" s="144">
        <v>0</v>
      </c>
      <c r="Y9"/>
      <c r="Z9" s="140">
        <v>0</v>
      </c>
      <c r="AA9" s="10"/>
      <c r="AB9" s="144">
        <v>0</v>
      </c>
      <c r="AC9" s="144"/>
      <c r="AD9" s="132">
        <v>0</v>
      </c>
      <c r="AF9" s="91">
        <v>0</v>
      </c>
      <c r="AG9" s="145">
        <f t="shared" si="1"/>
        <v>0</v>
      </c>
    </row>
    <row r="10" spans="1:34" x14ac:dyDescent="0.35">
      <c r="A10" s="13">
        <v>48</v>
      </c>
      <c r="B10" s="14"/>
      <c r="C10" s="14" t="s">
        <v>29</v>
      </c>
      <c r="D10" s="10"/>
      <c r="E10" s="10"/>
      <c r="F10" s="10"/>
      <c r="G10" s="10"/>
      <c r="H10" s="143">
        <v>0</v>
      </c>
      <c r="I10" s="10"/>
      <c r="J10" s="142">
        <f t="shared" si="0"/>
        <v>0</v>
      </c>
      <c r="K10" s="143">
        <v>0</v>
      </c>
      <c r="L10"/>
      <c r="M10" s="139">
        <v>0</v>
      </c>
      <c r="N10" s="10"/>
      <c r="O10" s="10"/>
      <c r="P10" s="144">
        <v>0</v>
      </c>
      <c r="Q10"/>
      <c r="R10" s="140">
        <v>0</v>
      </c>
      <c r="S10" s="10"/>
      <c r="T10" s="144">
        <v>0</v>
      </c>
      <c r="U10"/>
      <c r="V10" s="140">
        <v>0</v>
      </c>
      <c r="W10" s="10"/>
      <c r="X10" s="144">
        <v>0</v>
      </c>
      <c r="Y10"/>
      <c r="Z10" s="140">
        <v>0</v>
      </c>
      <c r="AA10" s="10"/>
      <c r="AB10" s="144">
        <v>0</v>
      </c>
      <c r="AC10" s="144"/>
      <c r="AD10" s="132">
        <v>0</v>
      </c>
      <c r="AF10" s="91">
        <v>0</v>
      </c>
      <c r="AG10" s="145">
        <f t="shared" si="1"/>
        <v>0</v>
      </c>
    </row>
    <row r="11" spans="1:34" x14ac:dyDescent="0.35">
      <c r="A11" s="13">
        <v>90</v>
      </c>
      <c r="B11" s="14"/>
      <c r="C11" s="14" t="s">
        <v>30</v>
      </c>
      <c r="D11" s="10"/>
      <c r="E11" s="146">
        <f>VLOOKUP(A11,'[2]Employer Allocation'!$A$6:$C$230,3,FALSE)</f>
        <v>4.85036823994008E-5</v>
      </c>
      <c r="F11" s="10"/>
      <c r="G11" s="141">
        <f>$G$323*E11</f>
        <v>1353.2572012820631</v>
      </c>
      <c r="H11" s="143">
        <v>5.1267168306226732E-5</v>
      </c>
      <c r="I11" s="10"/>
      <c r="J11" s="147">
        <f t="shared" si="0"/>
        <v>2037.190445123782</v>
      </c>
      <c r="K11" s="143">
        <v>4.9296331438443833E-5</v>
      </c>
      <c r="L11"/>
      <c r="M11" s="139">
        <f>$M$323*K11</f>
        <v>1617.9115133694993</v>
      </c>
      <c r="N11" s="10"/>
      <c r="O11" s="10"/>
      <c r="P11" s="144">
        <v>4.2878845954412835E-5</v>
      </c>
      <c r="Q11"/>
      <c r="R11" s="140">
        <v>1588</v>
      </c>
      <c r="S11" s="10"/>
      <c r="T11" s="144">
        <v>4.152744606975171E-5</v>
      </c>
      <c r="U11"/>
      <c r="V11" s="140">
        <v>1200</v>
      </c>
      <c r="W11" s="10"/>
      <c r="X11" s="144">
        <v>4.2821431670932617E-5</v>
      </c>
      <c r="Y11"/>
      <c r="Z11" s="140">
        <v>1770.4926250608571</v>
      </c>
      <c r="AA11" s="10"/>
      <c r="AB11" s="144">
        <v>4.3873858427333155E-5</v>
      </c>
      <c r="AC11" s="144"/>
      <c r="AD11" s="132">
        <v>1511.2597545117851</v>
      </c>
      <c r="AF11" s="91">
        <v>5.1267168306226732E-5</v>
      </c>
      <c r="AG11" s="145">
        <f t="shared" si="1"/>
        <v>-1.9708368677828997E-6</v>
      </c>
      <c r="AH11" s="148" t="e">
        <f>M323*C11</f>
        <v>#VALUE!</v>
      </c>
    </row>
    <row r="12" spans="1:34" x14ac:dyDescent="0.35">
      <c r="A12" s="13">
        <v>91</v>
      </c>
      <c r="B12" s="14"/>
      <c r="C12" s="14" t="s">
        <v>31</v>
      </c>
      <c r="D12" s="10"/>
      <c r="E12" s="146">
        <f>VLOOKUP(A12,'[2]Employer Allocation'!$A$6:$C$230,3,FALSE)</f>
        <v>3.7256439595965671E-5</v>
      </c>
      <c r="F12" s="10"/>
      <c r="G12" s="141">
        <f t="shared" ref="G12:G75" si="2">$G$323*E12</f>
        <v>1039.4580923198851</v>
      </c>
      <c r="H12" s="143">
        <v>3.7345423193966384E-5</v>
      </c>
      <c r="I12" s="10"/>
      <c r="J12" s="147">
        <f t="shared" si="0"/>
        <v>1483.985595721151</v>
      </c>
      <c r="K12" s="143">
        <v>3.5790081342273704E-5</v>
      </c>
      <c r="L12"/>
      <c r="M12" s="139">
        <f t="shared" ref="M12:M75" si="3">$M$323*K12</f>
        <v>1174.634764463184</v>
      </c>
      <c r="N12" s="10"/>
      <c r="O12" s="10"/>
      <c r="P12" s="144">
        <v>3.6276188669712289E-5</v>
      </c>
      <c r="Q12"/>
      <c r="R12" s="140">
        <v>1344</v>
      </c>
      <c r="S12" s="10"/>
      <c r="T12" s="144">
        <v>4.328545189054916E-5</v>
      </c>
      <c r="U12"/>
      <c r="V12" s="140">
        <v>1251</v>
      </c>
      <c r="W12" s="10"/>
      <c r="X12" s="144">
        <v>4.7958977024215828E-5</v>
      </c>
      <c r="Y12"/>
      <c r="Z12" s="140">
        <v>1982.9093006359055</v>
      </c>
      <c r="AA12" s="10"/>
      <c r="AB12" s="144">
        <v>6.8271679647436635E-5</v>
      </c>
      <c r="AC12" s="144"/>
      <c r="AD12" s="132">
        <v>2351.6564424115963</v>
      </c>
      <c r="AF12" s="91">
        <v>3.7345423193966384E-5</v>
      </c>
      <c r="AG12" s="145">
        <f t="shared" si="1"/>
        <v>-1.5553418516926795E-6</v>
      </c>
    </row>
    <row r="13" spans="1:34" x14ac:dyDescent="0.35">
      <c r="A13" s="13">
        <v>100</v>
      </c>
      <c r="B13" s="14"/>
      <c r="C13" s="14" t="s">
        <v>32</v>
      </c>
      <c r="D13" s="10"/>
      <c r="E13" s="146">
        <f>VLOOKUP(A13,'[2]Employer Allocation'!$A$6:$C$230,3,FALSE)</f>
        <v>1.086398146038868E-3</v>
      </c>
      <c r="F13" s="10"/>
      <c r="G13" s="141">
        <f t="shared" si="2"/>
        <v>30310.608223113853</v>
      </c>
      <c r="H13" s="143">
        <v>1.0981931767342996E-3</v>
      </c>
      <c r="I13" s="10"/>
      <c r="J13" s="147">
        <f t="shared" si="0"/>
        <v>43638.623322823973</v>
      </c>
      <c r="K13" s="143">
        <v>1.1643183313082945E-3</v>
      </c>
      <c r="L13"/>
      <c r="M13" s="139">
        <f t="shared" si="3"/>
        <v>38213.067351737984</v>
      </c>
      <c r="N13" s="10"/>
      <c r="O13" s="10"/>
      <c r="P13" s="144">
        <v>1.153047503291482E-3</v>
      </c>
      <c r="Q13"/>
      <c r="R13" s="140">
        <v>42708</v>
      </c>
      <c r="S13" s="10"/>
      <c r="T13" s="144">
        <v>1.1735065569356043E-3</v>
      </c>
      <c r="U13"/>
      <c r="V13" s="140">
        <v>33917</v>
      </c>
      <c r="W13" s="10"/>
      <c r="X13" s="144">
        <v>1.1895125288670808E-3</v>
      </c>
      <c r="Y13"/>
      <c r="Z13" s="140">
        <v>49181.521439093653</v>
      </c>
      <c r="AA13" s="10"/>
      <c r="AB13" s="144">
        <v>1.1989305844364426E-3</v>
      </c>
      <c r="AC13" s="144"/>
      <c r="AD13" s="132">
        <v>41297.838978832304</v>
      </c>
      <c r="AF13" s="91">
        <v>1.0981931767342996E-3</v>
      </c>
      <c r="AG13" s="145">
        <f t="shared" si="1"/>
        <v>6.6125154573994874E-5</v>
      </c>
    </row>
    <row r="14" spans="1:34" x14ac:dyDescent="0.35">
      <c r="A14" s="13">
        <v>101</v>
      </c>
      <c r="B14" s="14"/>
      <c r="C14" s="14" t="s">
        <v>33</v>
      </c>
      <c r="D14" s="10"/>
      <c r="E14" s="146">
        <f>VLOOKUP(A14,'[2]Employer Allocation'!$A$6:$C$230,3,FALSE)</f>
        <v>2.4378776635037109E-3</v>
      </c>
      <c r="F14" s="10"/>
      <c r="G14" s="141">
        <f t="shared" si="2"/>
        <v>68017.01109649858</v>
      </c>
      <c r="H14" s="143">
        <v>2.4055076263870957E-3</v>
      </c>
      <c r="I14" s="10"/>
      <c r="J14" s="147">
        <f t="shared" si="0"/>
        <v>95587.045550806914</v>
      </c>
      <c r="K14" s="143">
        <v>2.3853417499836872E-3</v>
      </c>
      <c r="L14"/>
      <c r="M14" s="139">
        <f t="shared" si="3"/>
        <v>78287.202475474609</v>
      </c>
      <c r="N14" s="10"/>
      <c r="O14" s="10"/>
      <c r="P14" s="144">
        <v>2.4216481919167262E-3</v>
      </c>
      <c r="Q14"/>
      <c r="R14" s="140">
        <v>89697</v>
      </c>
      <c r="S14" s="10"/>
      <c r="T14" s="144">
        <v>2.4910967595068814E-3</v>
      </c>
      <c r="U14"/>
      <c r="V14" s="140">
        <v>72000</v>
      </c>
      <c r="W14" s="10"/>
      <c r="X14" s="144">
        <v>2.4702647130773214E-3</v>
      </c>
      <c r="Y14"/>
      <c r="Z14" s="140">
        <v>102135.43279124601</v>
      </c>
      <c r="AA14" s="10"/>
      <c r="AB14" s="144">
        <v>2.4106369865984295E-3</v>
      </c>
      <c r="AC14" s="144"/>
      <c r="AD14" s="132">
        <v>83035.748192006358</v>
      </c>
      <c r="AF14" s="91">
        <v>2.4055076263870957E-3</v>
      </c>
      <c r="AG14" s="145">
        <f t="shared" si="1"/>
        <v>-2.0165876403408552E-5</v>
      </c>
    </row>
    <row r="15" spans="1:34" x14ac:dyDescent="0.35">
      <c r="A15" s="13">
        <v>102</v>
      </c>
      <c r="B15" s="14"/>
      <c r="C15" s="14" t="s">
        <v>34</v>
      </c>
      <c r="D15" s="10"/>
      <c r="E15" s="175">
        <v>0</v>
      </c>
      <c r="F15" s="10"/>
      <c r="G15" s="141">
        <f t="shared" si="2"/>
        <v>0</v>
      </c>
      <c r="H15" s="143">
        <v>0</v>
      </c>
      <c r="I15" s="10"/>
      <c r="J15" s="147">
        <f t="shared" si="0"/>
        <v>0</v>
      </c>
      <c r="K15" s="143">
        <v>0</v>
      </c>
      <c r="L15"/>
      <c r="M15" s="139">
        <f t="shared" si="3"/>
        <v>0</v>
      </c>
      <c r="N15" s="10"/>
      <c r="O15" s="10"/>
      <c r="P15" s="144">
        <v>0</v>
      </c>
      <c r="Q15"/>
      <c r="R15" s="140">
        <v>0</v>
      </c>
      <c r="S15" s="10"/>
      <c r="T15" s="144">
        <v>0</v>
      </c>
      <c r="U15"/>
      <c r="V15" s="140">
        <v>0</v>
      </c>
      <c r="W15" s="10"/>
      <c r="X15" s="144">
        <v>0</v>
      </c>
      <c r="Y15"/>
      <c r="Z15" s="140">
        <v>0</v>
      </c>
      <c r="AA15" s="10"/>
      <c r="AB15" s="144">
        <v>0</v>
      </c>
      <c r="AC15" s="144"/>
      <c r="AD15" s="132">
        <v>0</v>
      </c>
      <c r="AF15" s="91">
        <v>0</v>
      </c>
      <c r="AG15" s="145">
        <f t="shared" si="1"/>
        <v>0</v>
      </c>
    </row>
    <row r="16" spans="1:34" x14ac:dyDescent="0.35">
      <c r="A16" s="13">
        <v>103</v>
      </c>
      <c r="B16" s="14"/>
      <c r="C16" s="14" t="s">
        <v>35</v>
      </c>
      <c r="D16" s="10"/>
      <c r="E16" s="146">
        <f>VLOOKUP(A16,'[2]Employer Allocation'!$A$6:$C$230,3,FALSE)</f>
        <v>3.811749790888884E-3</v>
      </c>
      <c r="F16" s="10"/>
      <c r="G16" s="141">
        <f t="shared" si="2"/>
        <v>106348.16984678063</v>
      </c>
      <c r="H16" s="143">
        <v>3.8343619364352515E-3</v>
      </c>
      <c r="I16" s="10"/>
      <c r="J16" s="147">
        <f t="shared" si="0"/>
        <v>152365.06634019574</v>
      </c>
      <c r="K16" s="143">
        <v>3.9015852996392652E-3</v>
      </c>
      <c r="L16"/>
      <c r="M16" s="139">
        <f t="shared" si="3"/>
        <v>128050.49772439664</v>
      </c>
      <c r="N16" s="10"/>
      <c r="O16" s="10"/>
      <c r="P16" s="144">
        <v>3.7879179198979803E-3</v>
      </c>
      <c r="Q16"/>
      <c r="R16" s="140">
        <v>140303</v>
      </c>
      <c r="S16" s="10"/>
      <c r="T16" s="144">
        <v>3.7444276635998667E-3</v>
      </c>
      <c r="U16"/>
      <c r="V16" s="140">
        <v>108225</v>
      </c>
      <c r="W16" s="10"/>
      <c r="X16" s="144">
        <v>3.8783945740272227E-3</v>
      </c>
      <c r="Y16"/>
      <c r="Z16" s="140">
        <v>160355.89475753956</v>
      </c>
      <c r="AA16" s="10"/>
      <c r="AB16" s="144">
        <v>3.8501431397644135E-3</v>
      </c>
      <c r="AC16" s="144"/>
      <c r="AD16" s="132">
        <v>132620.3480797729</v>
      </c>
      <c r="AF16" s="91">
        <v>3.8343619364352515E-3</v>
      </c>
      <c r="AG16" s="145">
        <f t="shared" si="1"/>
        <v>6.7223363204013675E-5</v>
      </c>
    </row>
    <row r="17" spans="1:33" x14ac:dyDescent="0.35">
      <c r="A17" s="13">
        <v>107</v>
      </c>
      <c r="B17" s="14"/>
      <c r="C17" s="14" t="s">
        <v>36</v>
      </c>
      <c r="D17" s="10"/>
      <c r="E17" s="146">
        <f>VLOOKUP(A17,'[2]Employer Allocation'!$A$6:$C$230,3,FALSE)</f>
        <v>5.9258080693029157E-4</v>
      </c>
      <c r="F17" s="10"/>
      <c r="G17" s="141">
        <f t="shared" si="2"/>
        <v>16533.059030789373</v>
      </c>
      <c r="H17" s="143">
        <v>8.4669658188166403E-4</v>
      </c>
      <c r="I17" s="10"/>
      <c r="J17" s="147">
        <f t="shared" si="0"/>
        <v>33644.967013299887</v>
      </c>
      <c r="K17" s="143">
        <v>8.7260025966047277E-4</v>
      </c>
      <c r="L17"/>
      <c r="M17" s="139">
        <f t="shared" si="3"/>
        <v>28638.845234087876</v>
      </c>
      <c r="N17" s="10"/>
      <c r="O17" s="10"/>
      <c r="P17" s="144">
        <v>8.5267254144168832E-4</v>
      </c>
      <c r="Q17"/>
      <c r="R17" s="140">
        <v>31583</v>
      </c>
      <c r="S17" s="10"/>
      <c r="T17" s="144">
        <v>8.0744872490975559E-4</v>
      </c>
      <c r="U17"/>
      <c r="V17" s="140">
        <v>23337</v>
      </c>
      <c r="W17" s="10"/>
      <c r="X17" s="144">
        <v>7.9248451054409863E-4</v>
      </c>
      <c r="Y17"/>
      <c r="Z17" s="140">
        <v>32766.02221465921</v>
      </c>
      <c r="AA17" s="10"/>
      <c r="AB17" s="144">
        <v>8.0335159263792951E-4</v>
      </c>
      <c r="AC17" s="144"/>
      <c r="AD17" s="132">
        <v>27671.897895360136</v>
      </c>
      <c r="AF17" s="91">
        <v>8.4669658188166403E-4</v>
      </c>
      <c r="AG17" s="145">
        <f t="shared" si="1"/>
        <v>2.5903677778808744E-5</v>
      </c>
    </row>
    <row r="18" spans="1:33" x14ac:dyDescent="0.35">
      <c r="A18" s="13">
        <v>109</v>
      </c>
      <c r="B18" s="14"/>
      <c r="C18" s="14" t="s">
        <v>37</v>
      </c>
      <c r="D18" s="10"/>
      <c r="E18" s="146">
        <f>VLOOKUP(A18,'[2]Employer Allocation'!$A$6:$C$230,3,FALSE)</f>
        <v>3.0928873901182863E-4</v>
      </c>
      <c r="F18" s="10"/>
      <c r="G18" s="141">
        <f t="shared" si="2"/>
        <v>8629.1842729940072</v>
      </c>
      <c r="H18" s="143">
        <v>2.7447016828438878E-4</v>
      </c>
      <c r="I18" s="10"/>
      <c r="J18" s="147">
        <f t="shared" si="0"/>
        <v>10906.551361694013</v>
      </c>
      <c r="K18" s="143">
        <v>2.7537936070415645E-4</v>
      </c>
      <c r="L18"/>
      <c r="M18" s="139">
        <f t="shared" si="3"/>
        <v>9037.9836638337001</v>
      </c>
      <c r="N18" s="10"/>
      <c r="O18" s="10"/>
      <c r="P18" s="144">
        <v>2.6370949708004709E-4</v>
      </c>
      <c r="Q18"/>
      <c r="R18" s="140">
        <v>9768</v>
      </c>
      <c r="S18" s="10"/>
      <c r="T18" s="144">
        <v>2.5722555167968103E-4</v>
      </c>
      <c r="U18"/>
      <c r="V18" s="140">
        <v>7435</v>
      </c>
      <c r="W18" s="10"/>
      <c r="X18" s="144">
        <v>2.6819207862393223E-4</v>
      </c>
      <c r="Y18"/>
      <c r="Z18" s="140">
        <v>11088.655347918499</v>
      </c>
      <c r="AA18" s="10"/>
      <c r="AB18" s="144">
        <v>2.6024246242610706E-4</v>
      </c>
      <c r="AC18" s="144"/>
      <c r="AD18" s="132">
        <v>8964.1981347736037</v>
      </c>
      <c r="AF18" s="91">
        <v>2.7447016828438878E-4</v>
      </c>
      <c r="AG18" s="145">
        <f t="shared" si="1"/>
        <v>9.0919241976767469E-7</v>
      </c>
    </row>
    <row r="19" spans="1:33" x14ac:dyDescent="0.35">
      <c r="A19" s="13">
        <v>110</v>
      </c>
      <c r="B19" s="14"/>
      <c r="C19" s="14" t="s">
        <v>38</v>
      </c>
      <c r="D19" s="10"/>
      <c r="E19" s="146">
        <f>VLOOKUP(A19,'[2]Employer Allocation'!$A$6:$C$230,3,FALSE)</f>
        <v>3.5327899447882411E-4</v>
      </c>
      <c r="F19" s="10"/>
      <c r="G19" s="141">
        <f t="shared" si="2"/>
        <v>9856.5164476266855</v>
      </c>
      <c r="H19" s="143">
        <v>3.4753715646006087E-4</v>
      </c>
      <c r="I19" s="10"/>
      <c r="J19" s="147">
        <f t="shared" si="0"/>
        <v>13809.995711815698</v>
      </c>
      <c r="K19" s="143">
        <v>3.5124969421210657E-4</v>
      </c>
      <c r="L19"/>
      <c r="M19" s="139">
        <f t="shared" si="3"/>
        <v>11528.057114004643</v>
      </c>
      <c r="N19" s="10"/>
      <c r="O19" s="10"/>
      <c r="P19" s="144">
        <v>3.5681164279037671E-4</v>
      </c>
      <c r="Q19"/>
      <c r="R19" s="140">
        <v>13216</v>
      </c>
      <c r="S19" s="10"/>
      <c r="T19" s="144">
        <v>2.9445258065351058E-4</v>
      </c>
      <c r="U19"/>
      <c r="V19" s="140">
        <v>8511</v>
      </c>
      <c r="W19" s="10"/>
      <c r="X19" s="144">
        <v>3.1657756216903725E-4</v>
      </c>
      <c r="Y19"/>
      <c r="Z19" s="140">
        <v>13089.198964370315</v>
      </c>
      <c r="AA19" s="10"/>
      <c r="AB19" s="144">
        <v>3.0141059274452193E-4</v>
      </c>
      <c r="AC19" s="144"/>
      <c r="AD19" s="132">
        <v>10382.257561248773</v>
      </c>
      <c r="AF19" s="91">
        <v>3.4753715646006087E-4</v>
      </c>
      <c r="AG19" s="145">
        <f t="shared" si="1"/>
        <v>3.7125377520457001E-6</v>
      </c>
    </row>
    <row r="20" spans="1:33" x14ac:dyDescent="0.35">
      <c r="A20" s="13">
        <v>111</v>
      </c>
      <c r="B20" s="14"/>
      <c r="C20" s="14" t="s">
        <v>39</v>
      </c>
      <c r="D20" s="10"/>
      <c r="E20" s="146">
        <f>VLOOKUP(A20,'[2]Employer Allocation'!$A$6:$C$230,3,FALSE)</f>
        <v>3.3628997117821626E-3</v>
      </c>
      <c r="F20" s="10"/>
      <c r="G20" s="141">
        <f t="shared" si="2"/>
        <v>93825.211345495816</v>
      </c>
      <c r="H20" s="143">
        <v>3.242005151891192E-3</v>
      </c>
      <c r="I20" s="10"/>
      <c r="J20" s="147">
        <f t="shared" si="0"/>
        <v>128826.73525139171</v>
      </c>
      <c r="K20" s="143">
        <v>3.2803519725896888E-3</v>
      </c>
      <c r="L20"/>
      <c r="M20" s="139">
        <f t="shared" si="3"/>
        <v>107661.5453826303</v>
      </c>
      <c r="N20" s="10"/>
      <c r="O20" s="10"/>
      <c r="P20" s="144">
        <v>3.2585316613267688E-3</v>
      </c>
      <c r="Q20"/>
      <c r="R20" s="140">
        <v>120695</v>
      </c>
      <c r="S20" s="10"/>
      <c r="T20" s="144">
        <v>3.1695647830728723E-3</v>
      </c>
      <c r="U20"/>
      <c r="V20" s="140">
        <v>91610</v>
      </c>
      <c r="W20" s="10"/>
      <c r="X20" s="144">
        <v>3.1522097057738747E-3</v>
      </c>
      <c r="Y20"/>
      <c r="Z20" s="140">
        <v>130331.09400931784</v>
      </c>
      <c r="AA20" s="10"/>
      <c r="AB20" s="144">
        <v>3.133490517211466E-3</v>
      </c>
      <c r="AC20" s="144"/>
      <c r="AD20" s="132">
        <v>107934.84502051014</v>
      </c>
      <c r="AF20" s="91">
        <v>3.242005151891192E-3</v>
      </c>
      <c r="AG20" s="145">
        <f t="shared" si="1"/>
        <v>3.8346820698496875E-5</v>
      </c>
    </row>
    <row r="21" spans="1:33" x14ac:dyDescent="0.35">
      <c r="A21" s="13">
        <v>112</v>
      </c>
      <c r="B21" s="14"/>
      <c r="C21" s="14" t="s">
        <v>40</v>
      </c>
      <c r="D21" s="10"/>
      <c r="E21" s="146">
        <f>VLOOKUP(A21,'[2]Employer Allocation'!$A$6:$C$230,3,FALSE)</f>
        <v>3.13342890308189E-5</v>
      </c>
      <c r="F21" s="10"/>
      <c r="G21" s="141">
        <f t="shared" si="2"/>
        <v>874.22954671443813</v>
      </c>
      <c r="H21" s="143">
        <v>3.1408683777830122E-5</v>
      </c>
      <c r="I21" s="10"/>
      <c r="J21" s="147">
        <f t="shared" si="0"/>
        <v>1248.078889473956</v>
      </c>
      <c r="K21" s="143">
        <v>3.0919196788631404E-5</v>
      </c>
      <c r="L21"/>
      <c r="M21" s="139">
        <f t="shared" si="3"/>
        <v>1014.7717489064974</v>
      </c>
      <c r="N21" s="10"/>
      <c r="O21" s="10"/>
      <c r="P21" s="144">
        <v>3.0508052466415571E-5</v>
      </c>
      <c r="Q21"/>
      <c r="R21" s="140">
        <v>1130</v>
      </c>
      <c r="S21" s="10"/>
      <c r="T21" s="144">
        <v>3.0575906951812511E-5</v>
      </c>
      <c r="U21"/>
      <c r="V21" s="140">
        <v>884</v>
      </c>
      <c r="W21" s="10"/>
      <c r="X21" s="144">
        <v>3.8441333582962943E-5</v>
      </c>
      <c r="Y21"/>
      <c r="Z21" s="140">
        <v>1589.3933236319058</v>
      </c>
      <c r="AA21" s="10"/>
      <c r="AB21" s="144">
        <v>2.9798674299643582E-5</v>
      </c>
      <c r="AC21" s="144"/>
      <c r="AD21" s="132">
        <v>1026.432112904854</v>
      </c>
      <c r="AF21" s="91">
        <v>3.1408683777830122E-5</v>
      </c>
      <c r="AG21" s="145">
        <f t="shared" si="1"/>
        <v>-4.8948698919871759E-7</v>
      </c>
    </row>
    <row r="22" spans="1:33" x14ac:dyDescent="0.35">
      <c r="A22" s="13">
        <v>113</v>
      </c>
      <c r="B22" s="14"/>
      <c r="C22" s="14" t="s">
        <v>41</v>
      </c>
      <c r="D22" s="10"/>
      <c r="E22" s="146">
        <f>VLOOKUP(A22,'[2]Employer Allocation'!$A$6:$C$230,3,FALSE)</f>
        <v>2.3336387950537293E-3</v>
      </c>
      <c r="F22" s="10"/>
      <c r="G22" s="141">
        <f t="shared" si="2"/>
        <v>65108.737076768193</v>
      </c>
      <c r="H22" s="143">
        <v>2.2509443421437256E-3</v>
      </c>
      <c r="I22" s="10"/>
      <c r="J22" s="147">
        <f t="shared" si="0"/>
        <v>89445.203583902316</v>
      </c>
      <c r="K22" s="143">
        <v>2.2064472136895138E-3</v>
      </c>
      <c r="L22"/>
      <c r="M22" s="139">
        <f t="shared" si="3"/>
        <v>72415.862326955481</v>
      </c>
      <c r="N22" s="10"/>
      <c r="O22" s="10"/>
      <c r="P22" s="144">
        <v>2.162792951096977E-3</v>
      </c>
      <c r="Q22"/>
      <c r="R22" s="140">
        <v>80109</v>
      </c>
      <c r="S22" s="10"/>
      <c r="T22" s="144">
        <v>2.056969779245384E-3</v>
      </c>
      <c r="U22"/>
      <c r="V22" s="140">
        <v>59453</v>
      </c>
      <c r="W22" s="10"/>
      <c r="X22" s="144">
        <v>2.0571312068151195E-3</v>
      </c>
      <c r="Y22"/>
      <c r="Z22" s="140">
        <v>85054.036923314925</v>
      </c>
      <c r="AA22" s="10"/>
      <c r="AB22" s="144">
        <v>2.0560979235371107E-3</v>
      </c>
      <c r="AC22" s="144"/>
      <c r="AD22" s="132">
        <v>70823.450559366727</v>
      </c>
      <c r="AF22" s="91">
        <v>2.2509443421437256E-3</v>
      </c>
      <c r="AG22" s="145">
        <f t="shared" si="1"/>
        <v>-4.449712845421179E-5</v>
      </c>
    </row>
    <row r="23" spans="1:33" x14ac:dyDescent="0.35">
      <c r="A23" s="13">
        <v>114</v>
      </c>
      <c r="B23" s="14"/>
      <c r="C23" s="14" t="s">
        <v>42</v>
      </c>
      <c r="D23" s="10"/>
      <c r="E23" s="146">
        <f>VLOOKUP(A23,'[2]Employer Allocation'!$A$6:$C$230,3,FALSE)</f>
        <v>1.0251092319879092E-2</v>
      </c>
      <c r="F23" s="10"/>
      <c r="G23" s="141">
        <f t="shared" si="2"/>
        <v>286006.41882512008</v>
      </c>
      <c r="H23" s="143">
        <v>1.0080783298803136E-2</v>
      </c>
      <c r="I23" s="10"/>
      <c r="J23" s="147">
        <f t="shared" si="0"/>
        <v>400577.52542558231</v>
      </c>
      <c r="K23" s="143">
        <v>1.0175809448043594E-2</v>
      </c>
      <c r="L23"/>
      <c r="M23" s="139">
        <f t="shared" si="3"/>
        <v>333971.28718192456</v>
      </c>
      <c r="N23" s="10"/>
      <c r="O23" s="10"/>
      <c r="P23" s="144">
        <v>1.0089118456161728E-2</v>
      </c>
      <c r="Q23"/>
      <c r="R23" s="140">
        <v>373697</v>
      </c>
      <c r="S23" s="10"/>
      <c r="T23" s="144">
        <v>1.0048740343037533E-2</v>
      </c>
      <c r="U23"/>
      <c r="V23" s="140">
        <v>290439</v>
      </c>
      <c r="W23" s="10"/>
      <c r="X23" s="144">
        <v>1.0103382897703319E-2</v>
      </c>
      <c r="Y23"/>
      <c r="Z23" s="140">
        <v>417733.92926262552</v>
      </c>
      <c r="AA23" s="10"/>
      <c r="AB23" s="144">
        <v>1.0077893526412189E-2</v>
      </c>
      <c r="AC23" s="144"/>
      <c r="AD23" s="132">
        <v>347138.71637132321</v>
      </c>
      <c r="AF23" s="91">
        <v>1.0080783298803136E-2</v>
      </c>
      <c r="AG23" s="145">
        <f t="shared" si="1"/>
        <v>9.5026149240458324E-5</v>
      </c>
    </row>
    <row r="24" spans="1:33" x14ac:dyDescent="0.35">
      <c r="A24" s="13">
        <v>115</v>
      </c>
      <c r="B24" s="14"/>
      <c r="C24" s="14" t="s">
        <v>43</v>
      </c>
      <c r="D24" s="10"/>
      <c r="E24" s="146">
        <f>VLOOKUP(A24,'[2]Employer Allocation'!$A$6:$C$230,3,FALSE)</f>
        <v>6.787911860583043E-3</v>
      </c>
      <c r="F24" s="10"/>
      <c r="G24" s="141">
        <f t="shared" si="2"/>
        <v>189383.36539815809</v>
      </c>
      <c r="H24" s="143">
        <v>6.941861229893217E-3</v>
      </c>
      <c r="I24" s="10"/>
      <c r="J24" s="147">
        <f t="shared" si="0"/>
        <v>275846.97645951435</v>
      </c>
      <c r="K24" s="143">
        <v>7.1364443617671375E-3</v>
      </c>
      <c r="L24"/>
      <c r="M24" s="139">
        <f t="shared" si="3"/>
        <v>234218.96032652087</v>
      </c>
      <c r="N24" s="10"/>
      <c r="O24" s="10"/>
      <c r="P24" s="144">
        <v>7.1785954514833605E-3</v>
      </c>
      <c r="Q24"/>
      <c r="R24" s="140">
        <v>265892</v>
      </c>
      <c r="S24" s="10"/>
      <c r="T24" s="144">
        <v>7.0071282464760727E-3</v>
      </c>
      <c r="U24"/>
      <c r="V24" s="140">
        <v>202527</v>
      </c>
      <c r="W24" s="10"/>
      <c r="X24" s="144">
        <v>6.8566568692691628E-3</v>
      </c>
      <c r="Y24"/>
      <c r="Z24" s="140">
        <v>283494.96842849313</v>
      </c>
      <c r="AA24" s="10"/>
      <c r="AB24" s="144">
        <v>6.9079455640509166E-3</v>
      </c>
      <c r="AC24" s="144"/>
      <c r="AD24" s="132">
        <v>237948.07412708638</v>
      </c>
      <c r="AF24" s="91">
        <v>6.941861229893217E-3</v>
      </c>
      <c r="AG24" s="145">
        <f t="shared" si="1"/>
        <v>1.9458313187392055E-4</v>
      </c>
    </row>
    <row r="25" spans="1:33" x14ac:dyDescent="0.35">
      <c r="A25" s="13">
        <v>116</v>
      </c>
      <c r="B25" s="14"/>
      <c r="C25" s="14" t="s">
        <v>44</v>
      </c>
      <c r="D25" s="10"/>
      <c r="E25" s="146">
        <f>VLOOKUP(A25,'[2]Employer Allocation'!$A$6:$C$230,3,FALSE)</f>
        <v>1.7014984899743593E-3</v>
      </c>
      <c r="F25" s="10"/>
      <c r="G25" s="141">
        <f t="shared" si="2"/>
        <v>47471.964408145701</v>
      </c>
      <c r="H25" s="143">
        <v>1.6509216868763447E-3</v>
      </c>
      <c r="I25" s="10"/>
      <c r="J25" s="147">
        <f t="shared" si="0"/>
        <v>65602.255737296844</v>
      </c>
      <c r="K25" s="143">
        <v>1.6560516499929689E-3</v>
      </c>
      <c r="L25"/>
      <c r="M25" s="139">
        <f t="shared" si="3"/>
        <v>54351.813878967238</v>
      </c>
      <c r="N25" s="10"/>
      <c r="O25" s="10"/>
      <c r="P25" s="144">
        <v>1.7301777237110959E-3</v>
      </c>
      <c r="Q25"/>
      <c r="R25" s="140">
        <v>64085</v>
      </c>
      <c r="S25" s="10"/>
      <c r="T25" s="144">
        <v>1.8789264840256784E-3</v>
      </c>
      <c r="U25"/>
      <c r="V25" s="140">
        <v>54307</v>
      </c>
      <c r="W25" s="10"/>
      <c r="X25" s="144">
        <v>2.0018384413155316E-3</v>
      </c>
      <c r="Y25"/>
      <c r="Z25" s="140">
        <v>82767.905196367268</v>
      </c>
      <c r="AA25" s="10"/>
      <c r="AB25" s="144">
        <v>2.0066275359325852E-3</v>
      </c>
      <c r="AC25" s="144"/>
      <c r="AD25" s="132">
        <v>69119.41520650062</v>
      </c>
      <c r="AF25" s="91">
        <v>1.6509216868763447E-3</v>
      </c>
      <c r="AG25" s="145">
        <f t="shared" si="1"/>
        <v>5.1299631166241977E-6</v>
      </c>
    </row>
    <row r="26" spans="1:33" x14ac:dyDescent="0.35">
      <c r="A26" s="13">
        <v>117</v>
      </c>
      <c r="B26" s="14"/>
      <c r="C26" s="14" t="s">
        <v>45</v>
      </c>
      <c r="D26" s="10"/>
      <c r="E26" s="146">
        <f>VLOOKUP(A26,'[2]Employer Allocation'!$A$6:$C$230,3,FALSE)</f>
        <v>8.9835566980307096E-4</v>
      </c>
      <c r="F26" s="10"/>
      <c r="G26" s="141">
        <f t="shared" si="2"/>
        <v>25064.205836227302</v>
      </c>
      <c r="H26" s="143">
        <v>9.4666043134954353E-4</v>
      </c>
      <c r="I26" s="10"/>
      <c r="J26" s="147">
        <f t="shared" si="0"/>
        <v>37617.205108787246</v>
      </c>
      <c r="K26" s="143">
        <v>9.6086366752805503E-4</v>
      </c>
      <c r="L26"/>
      <c r="M26" s="139">
        <f t="shared" si="3"/>
        <v>31535.66087191087</v>
      </c>
      <c r="N26" s="10"/>
      <c r="O26" s="10"/>
      <c r="P26" s="144">
        <v>9.8041524791643618E-4</v>
      </c>
      <c r="Q26"/>
      <c r="R26" s="140">
        <v>36314</v>
      </c>
      <c r="S26" s="10"/>
      <c r="T26" s="144">
        <v>9.9725642765311211E-4</v>
      </c>
      <c r="U26"/>
      <c r="V26" s="140">
        <v>28824</v>
      </c>
      <c r="W26" s="10"/>
      <c r="X26" s="144">
        <v>1.0166632398961901E-3</v>
      </c>
      <c r="Y26"/>
      <c r="Z26" s="140">
        <v>42034.903976097696</v>
      </c>
      <c r="AA26" s="10"/>
      <c r="AB26" s="144">
        <v>1.0886502347801825E-3</v>
      </c>
      <c r="AC26" s="144"/>
      <c r="AD26" s="132">
        <v>37499.170247085567</v>
      </c>
      <c r="AF26" s="91">
        <v>9.4666043134954353E-4</v>
      </c>
      <c r="AG26" s="145">
        <f t="shared" si="1"/>
        <v>1.4203236178511494E-5</v>
      </c>
    </row>
    <row r="27" spans="1:33" x14ac:dyDescent="0.35">
      <c r="A27" s="13">
        <v>119</v>
      </c>
      <c r="B27" s="14"/>
      <c r="C27" s="14" t="s">
        <v>46</v>
      </c>
      <c r="D27" s="10"/>
      <c r="E27" s="146">
        <f>VLOOKUP(A27,'[2]Employer Allocation'!$A$6:$C$230,3,FALSE)</f>
        <v>3.7424283964774823E-5</v>
      </c>
      <c r="F27" s="10"/>
      <c r="G27" s="141">
        <f t="shared" si="2"/>
        <v>1044.1409656513424</v>
      </c>
      <c r="H27" s="143">
        <v>3.3409701503402999E-5</v>
      </c>
      <c r="I27" s="10"/>
      <c r="J27" s="147">
        <f t="shared" si="0"/>
        <v>1327.5928225765431</v>
      </c>
      <c r="K27" s="143">
        <v>3.2398916322827915E-5</v>
      </c>
      <c r="L27"/>
      <c r="M27" s="139">
        <f t="shared" si="3"/>
        <v>1063.3363215851709</v>
      </c>
      <c r="N27" s="10"/>
      <c r="O27" s="10"/>
      <c r="P27" s="144">
        <v>4.4059204601083112E-5</v>
      </c>
      <c r="Q27"/>
      <c r="R27" s="140">
        <v>1632</v>
      </c>
      <c r="S27" s="10"/>
      <c r="T27" s="144">
        <v>3.9034426386735123E-5</v>
      </c>
      <c r="U27"/>
      <c r="V27" s="140">
        <v>1128</v>
      </c>
      <c r="W27" s="10"/>
      <c r="X27" s="144">
        <v>2.712298314998918E-5</v>
      </c>
      <c r="Y27"/>
      <c r="Z27" s="140">
        <v>1121.4254115960032</v>
      </c>
      <c r="AA27" s="10"/>
      <c r="AB27" s="144">
        <v>2.2667581834457477E-5</v>
      </c>
      <c r="AC27" s="144"/>
      <c r="AD27" s="132">
        <v>780.79761813646064</v>
      </c>
      <c r="AF27" s="91">
        <v>3.3409701503402999E-5</v>
      </c>
      <c r="AG27" s="145">
        <f t="shared" si="1"/>
        <v>-1.0107851805750843E-6</v>
      </c>
    </row>
    <row r="28" spans="1:33" x14ac:dyDescent="0.35">
      <c r="A28" s="13">
        <v>121</v>
      </c>
      <c r="B28" s="14"/>
      <c r="C28" s="14" t="s">
        <v>47</v>
      </c>
      <c r="D28" s="10"/>
      <c r="E28" s="146">
        <f>VLOOKUP(A28,'[2]Employer Allocation'!$A$6:$C$230,3,FALSE)</f>
        <v>5.404713932646325E-4</v>
      </c>
      <c r="F28" s="10"/>
      <c r="G28" s="141">
        <f t="shared" si="2"/>
        <v>15079.201595451426</v>
      </c>
      <c r="H28" s="143">
        <v>4.7448904864094861E-4</v>
      </c>
      <c r="I28" s="10"/>
      <c r="J28" s="147">
        <f t="shared" si="0"/>
        <v>18854.650805627021</v>
      </c>
      <c r="K28" s="143">
        <v>4.3009893678232073E-4</v>
      </c>
      <c r="L28"/>
      <c r="M28" s="139">
        <f t="shared" si="3"/>
        <v>14115.898717068179</v>
      </c>
      <c r="N28" s="10"/>
      <c r="O28" s="10"/>
      <c r="P28" s="144">
        <v>3.8828369658606157E-4</v>
      </c>
      <c r="Q28"/>
      <c r="R28" s="140">
        <v>14382</v>
      </c>
      <c r="S28" s="10"/>
      <c r="T28" s="144">
        <v>3.9977805796000197E-4</v>
      </c>
      <c r="U28"/>
      <c r="V28" s="140">
        <v>11555</v>
      </c>
      <c r="W28" s="10"/>
      <c r="X28" s="144">
        <v>3.6076257589119436E-4</v>
      </c>
      <c r="Y28"/>
      <c r="Z28" s="140">
        <v>14916.070180037639</v>
      </c>
      <c r="AA28" s="10"/>
      <c r="AB28" s="144">
        <v>3.2769866434638126E-4</v>
      </c>
      <c r="AC28" s="144"/>
      <c r="AD28" s="132">
        <v>11287.76498775913</v>
      </c>
      <c r="AF28" s="91">
        <v>4.7448904864094861E-4</v>
      </c>
      <c r="AG28" s="145">
        <f t="shared" si="1"/>
        <v>-4.4390111858627884E-5</v>
      </c>
    </row>
    <row r="29" spans="1:33" x14ac:dyDescent="0.35">
      <c r="A29" s="13">
        <v>122</v>
      </c>
      <c r="B29" s="14"/>
      <c r="C29" s="14" t="s">
        <v>48</v>
      </c>
      <c r="D29" s="10"/>
      <c r="E29" s="146">
        <f>VLOOKUP(A29,'[2]Employer Allocation'!$A$6:$C$230,3,FALSE)</f>
        <v>4.9819715858322308E-4</v>
      </c>
      <c r="F29" s="10"/>
      <c r="G29" s="141">
        <f t="shared" si="2"/>
        <v>13899.746558610514</v>
      </c>
      <c r="H29" s="143">
        <v>5.0392406911944606E-4</v>
      </c>
      <c r="I29" s="10"/>
      <c r="J29" s="147">
        <f t="shared" si="0"/>
        <v>20024.302737885871</v>
      </c>
      <c r="K29" s="143">
        <v>4.597898309141334E-4</v>
      </c>
      <c r="L29"/>
      <c r="M29" s="139">
        <f t="shared" si="3"/>
        <v>15090.357425381568</v>
      </c>
      <c r="N29" s="10"/>
      <c r="O29" s="10"/>
      <c r="P29" s="144">
        <v>4.478588116636158E-4</v>
      </c>
      <c r="Q29"/>
      <c r="R29" s="140">
        <v>16588</v>
      </c>
      <c r="S29" s="10"/>
      <c r="T29" s="144">
        <v>4.4758409624688747E-4</v>
      </c>
      <c r="U29"/>
      <c r="V29" s="140">
        <v>12937</v>
      </c>
      <c r="W29" s="10"/>
      <c r="X29" s="144">
        <v>4.609358615972111E-4</v>
      </c>
      <c r="Y29"/>
      <c r="Z29" s="140">
        <v>19057.829496576487</v>
      </c>
      <c r="AA29" s="10"/>
      <c r="AB29" s="144">
        <v>4.7123527530858693E-4</v>
      </c>
      <c r="AC29" s="144"/>
      <c r="AD29" s="132">
        <v>16231.964363464276</v>
      </c>
      <c r="AF29" s="91">
        <v>5.0392406911944606E-4</v>
      </c>
      <c r="AG29" s="145">
        <f t="shared" si="1"/>
        <v>-4.4134238205312661E-5</v>
      </c>
    </row>
    <row r="30" spans="1:33" x14ac:dyDescent="0.35">
      <c r="A30" s="13">
        <v>123</v>
      </c>
      <c r="B30" s="14"/>
      <c r="C30" s="14" t="s">
        <v>49</v>
      </c>
      <c r="D30" s="10"/>
      <c r="E30" s="146">
        <f>VLOOKUP(A30,'[2]Employer Allocation'!$A$6:$C$230,3,FALSE)</f>
        <v>2.8690915581863069E-3</v>
      </c>
      <c r="F30" s="10"/>
      <c r="G30" s="141">
        <f t="shared" si="2"/>
        <v>80047.918429821322</v>
      </c>
      <c r="H30" s="143">
        <v>2.7335717470521451E-3</v>
      </c>
      <c r="I30" s="10"/>
      <c r="J30" s="147">
        <f t="shared" si="0"/>
        <v>108623.24618538734</v>
      </c>
      <c r="K30" s="143">
        <v>2.739936050534244E-3</v>
      </c>
      <c r="L30"/>
      <c r="M30" s="139">
        <f t="shared" si="3"/>
        <v>89925.029970859949</v>
      </c>
      <c r="N30" s="10"/>
      <c r="O30" s="10"/>
      <c r="P30" s="144">
        <v>2.5974531310426945E-3</v>
      </c>
      <c r="Q30"/>
      <c r="R30" s="140">
        <v>96209</v>
      </c>
      <c r="S30" s="10"/>
      <c r="T30" s="144">
        <v>2.4845795807854967E-3</v>
      </c>
      <c r="U30"/>
      <c r="V30" s="140">
        <v>71812</v>
      </c>
      <c r="W30" s="10"/>
      <c r="X30" s="144">
        <v>2.5706556763852857E-3</v>
      </c>
      <c r="Y30"/>
      <c r="Z30" s="140">
        <v>106286.19219428011</v>
      </c>
      <c r="AA30" s="10"/>
      <c r="AB30" s="144">
        <v>2.6268638941126963E-3</v>
      </c>
      <c r="AC30" s="144"/>
      <c r="AD30" s="132">
        <v>90483.805757084207</v>
      </c>
      <c r="AF30" s="91">
        <v>2.7335717470521451E-3</v>
      </c>
      <c r="AG30" s="145">
        <f t="shared" si="1"/>
        <v>6.3643034820988487E-6</v>
      </c>
    </row>
    <row r="31" spans="1:33" x14ac:dyDescent="0.35">
      <c r="A31" s="13">
        <v>124</v>
      </c>
      <c r="B31" s="14"/>
      <c r="C31" s="14" t="s">
        <v>50</v>
      </c>
      <c r="D31" s="10"/>
      <c r="E31" s="175">
        <v>0</v>
      </c>
      <c r="F31" s="10"/>
      <c r="G31" s="141">
        <f t="shared" si="2"/>
        <v>0</v>
      </c>
      <c r="H31" s="143">
        <v>0</v>
      </c>
      <c r="I31" s="10"/>
      <c r="J31" s="147">
        <f t="shared" si="0"/>
        <v>0</v>
      </c>
      <c r="K31" s="143">
        <v>0</v>
      </c>
      <c r="L31"/>
      <c r="M31" s="139">
        <f t="shared" si="3"/>
        <v>0</v>
      </c>
      <c r="N31" s="10"/>
      <c r="O31" s="10"/>
      <c r="P31" s="144">
        <v>0</v>
      </c>
      <c r="Q31"/>
      <c r="R31" s="140">
        <v>0</v>
      </c>
      <c r="S31" s="10"/>
      <c r="T31" s="144">
        <v>0</v>
      </c>
      <c r="U31"/>
      <c r="V31" s="140">
        <v>0</v>
      </c>
      <c r="W31" s="10"/>
      <c r="X31" s="144">
        <v>0</v>
      </c>
      <c r="Y31"/>
      <c r="Z31" s="140">
        <v>0</v>
      </c>
      <c r="AA31" s="10"/>
      <c r="AB31" s="144">
        <v>0</v>
      </c>
      <c r="AC31" s="144"/>
      <c r="AD31" s="132">
        <v>0</v>
      </c>
      <c r="AF31" s="91">
        <v>0</v>
      </c>
      <c r="AG31" s="145">
        <f t="shared" si="1"/>
        <v>0</v>
      </c>
    </row>
    <row r="32" spans="1:33" x14ac:dyDescent="0.35">
      <c r="A32" s="13">
        <v>125</v>
      </c>
      <c r="B32" s="14"/>
      <c r="C32" s="14" t="s">
        <v>51</v>
      </c>
      <c r="D32" s="10"/>
      <c r="E32" s="146">
        <f>VLOOKUP(A32,'[2]Employer Allocation'!$A$6:$C$230,3,FALSE)</f>
        <v>1.209150832901127E-3</v>
      </c>
      <c r="F32" s="10"/>
      <c r="G32" s="141">
        <f t="shared" si="2"/>
        <v>33735.419479818069</v>
      </c>
      <c r="H32" s="143">
        <v>1.1053716413173406E-3</v>
      </c>
      <c r="I32" s="10"/>
      <c r="J32" s="147">
        <f t="shared" si="0"/>
        <v>43923.872146630267</v>
      </c>
      <c r="K32" s="143">
        <v>7.6422180855972258E-4</v>
      </c>
      <c r="L32"/>
      <c r="M32" s="139">
        <f t="shared" si="3"/>
        <v>25081.851463547122</v>
      </c>
      <c r="N32" s="10"/>
      <c r="O32" s="10"/>
      <c r="P32" s="144">
        <v>6.575658564629504E-4</v>
      </c>
      <c r="Q32"/>
      <c r="R32" s="140">
        <v>24356</v>
      </c>
      <c r="S32" s="10"/>
      <c r="T32" s="144">
        <v>6.8690980008833465E-4</v>
      </c>
      <c r="U32"/>
      <c r="V32" s="140">
        <v>19854</v>
      </c>
      <c r="W32" s="10"/>
      <c r="X32" s="144">
        <v>7.1497801122624976E-4</v>
      </c>
      <c r="Y32"/>
      <c r="Z32" s="140">
        <v>29561.44263658582</v>
      </c>
      <c r="AA32" s="10"/>
      <c r="AB32" s="144">
        <v>7.3101698317963061E-4</v>
      </c>
      <c r="AC32" s="144"/>
      <c r="AD32" s="132">
        <v>25180.291548183908</v>
      </c>
      <c r="AF32" s="91">
        <v>1.1053716413173406E-3</v>
      </c>
      <c r="AG32" s="145">
        <f t="shared" si="1"/>
        <v>-3.4114983275761797E-4</v>
      </c>
    </row>
    <row r="33" spans="1:33" x14ac:dyDescent="0.35">
      <c r="A33" s="13">
        <v>126</v>
      </c>
      <c r="B33" s="14"/>
      <c r="C33" s="14" t="s">
        <v>52</v>
      </c>
      <c r="D33" s="10"/>
      <c r="E33" s="175">
        <v>0</v>
      </c>
      <c r="F33" s="10"/>
      <c r="G33" s="141">
        <f t="shared" si="2"/>
        <v>0</v>
      </c>
      <c r="H33" s="143">
        <v>0</v>
      </c>
      <c r="I33" s="10"/>
      <c r="J33" s="147">
        <f t="shared" si="0"/>
        <v>0</v>
      </c>
      <c r="K33" s="143">
        <v>0</v>
      </c>
      <c r="L33"/>
      <c r="M33" s="139">
        <f t="shared" si="3"/>
        <v>0</v>
      </c>
      <c r="N33" s="10"/>
      <c r="O33" s="10"/>
      <c r="P33" s="144">
        <v>0</v>
      </c>
      <c r="Q33"/>
      <c r="R33" s="140">
        <v>0</v>
      </c>
      <c r="S33" s="10"/>
      <c r="T33" s="144">
        <v>0</v>
      </c>
      <c r="U33"/>
      <c r="V33" s="140">
        <v>0</v>
      </c>
      <c r="W33" s="10"/>
      <c r="X33" s="144">
        <v>0</v>
      </c>
      <c r="Y33"/>
      <c r="Z33" s="140">
        <v>0</v>
      </c>
      <c r="AA33" s="10"/>
      <c r="AB33" s="144">
        <v>0</v>
      </c>
      <c r="AC33" s="144"/>
      <c r="AD33" s="132">
        <v>0</v>
      </c>
      <c r="AF33" s="91">
        <v>0</v>
      </c>
      <c r="AG33" s="145">
        <f t="shared" si="1"/>
        <v>0</v>
      </c>
    </row>
    <row r="34" spans="1:33" x14ac:dyDescent="0.35">
      <c r="A34" s="13">
        <v>127</v>
      </c>
      <c r="B34" s="14"/>
      <c r="C34" s="14" t="s">
        <v>53</v>
      </c>
      <c r="D34" s="10"/>
      <c r="E34" s="146">
        <f>VLOOKUP(A34,'[2]Employer Allocation'!$A$6:$C$230,3,FALSE)</f>
        <v>1.754481362395115E-3</v>
      </c>
      <c r="F34" s="10"/>
      <c r="G34" s="141">
        <f t="shared" si="2"/>
        <v>48950.191423109049</v>
      </c>
      <c r="H34" s="143">
        <v>1.644962566566012E-3</v>
      </c>
      <c r="I34" s="10"/>
      <c r="J34" s="147">
        <f t="shared" si="0"/>
        <v>65365.459687141709</v>
      </c>
      <c r="K34" s="143">
        <v>1.5739822397407848E-3</v>
      </c>
      <c r="L34"/>
      <c r="M34" s="139">
        <f t="shared" si="3"/>
        <v>51658.285986161325</v>
      </c>
      <c r="N34" s="10"/>
      <c r="O34" s="10"/>
      <c r="P34" s="144">
        <v>1.3275810299190551E-3</v>
      </c>
      <c r="Q34"/>
      <c r="R34" s="140">
        <v>49173</v>
      </c>
      <c r="S34" s="10"/>
      <c r="T34" s="144">
        <v>1.3950839362976578E-3</v>
      </c>
      <c r="U34"/>
      <c r="V34" s="140">
        <v>40322</v>
      </c>
      <c r="W34" s="10"/>
      <c r="X34" s="144">
        <v>1.4194367080949677E-3</v>
      </c>
      <c r="Y34"/>
      <c r="Z34" s="140">
        <v>58687.954264002481</v>
      </c>
      <c r="AA34" s="10"/>
      <c r="AB34" s="144">
        <v>1.3184038549957141E-3</v>
      </c>
      <c r="AC34" s="144"/>
      <c r="AD34" s="132">
        <v>45413.163046697737</v>
      </c>
      <c r="AF34" s="91">
        <v>1.644962566566012E-3</v>
      </c>
      <c r="AG34" s="145">
        <f t="shared" si="1"/>
        <v>-7.0980326825227256E-5</v>
      </c>
    </row>
    <row r="35" spans="1:33" x14ac:dyDescent="0.35">
      <c r="A35" s="13">
        <v>128</v>
      </c>
      <c r="B35" s="14"/>
      <c r="C35" s="14" t="s">
        <v>54</v>
      </c>
      <c r="D35" s="10"/>
      <c r="E35" s="146">
        <f>VLOOKUP(A35,'[2]Employer Allocation'!$A$6:$C$230,3,FALSE)</f>
        <v>2.2470937292440318E-3</v>
      </c>
      <c r="F35" s="10"/>
      <c r="G35" s="141">
        <f t="shared" si="2"/>
        <v>62694.121778531582</v>
      </c>
      <c r="H35" s="143">
        <v>2.3257951704790635E-3</v>
      </c>
      <c r="I35" s="10"/>
      <c r="J35" s="147">
        <f t="shared" si="0"/>
        <v>92419.53193735324</v>
      </c>
      <c r="K35" s="143">
        <v>2.4187065473068115E-3</v>
      </c>
      <c r="L35"/>
      <c r="M35" s="139">
        <f t="shared" si="3"/>
        <v>79382.239127395223</v>
      </c>
      <c r="N35" s="10"/>
      <c r="O35" s="10"/>
      <c r="P35" s="144">
        <v>2.3584392763345606E-3</v>
      </c>
      <c r="Q35"/>
      <c r="R35" s="140">
        <v>87356</v>
      </c>
      <c r="S35" s="10"/>
      <c r="T35" s="144">
        <v>2.2310768157177614E-3</v>
      </c>
      <c r="U35"/>
      <c r="V35" s="140">
        <v>64485</v>
      </c>
      <c r="W35" s="10"/>
      <c r="X35" s="144">
        <v>2.2816311433603289E-3</v>
      </c>
      <c r="Y35"/>
      <c r="Z35" s="140">
        <v>94336.19930019154</v>
      </c>
      <c r="AA35" s="10"/>
      <c r="AB35" s="144">
        <v>2.2751693638798131E-3</v>
      </c>
      <c r="AC35" s="144"/>
      <c r="AD35" s="132">
        <v>78369.489659192026</v>
      </c>
      <c r="AF35" s="91">
        <v>2.3257951704790635E-3</v>
      </c>
      <c r="AG35" s="145">
        <f t="shared" si="1"/>
        <v>9.2911376827748034E-5</v>
      </c>
    </row>
    <row r="36" spans="1:33" x14ac:dyDescent="0.35">
      <c r="A36" s="13">
        <v>129</v>
      </c>
      <c r="B36" s="14"/>
      <c r="C36" s="14" t="s">
        <v>55</v>
      </c>
      <c r="D36" s="10"/>
      <c r="E36" s="146">
        <f>VLOOKUP(A36,'[2]Employer Allocation'!$A$6:$C$230,3,FALSE)</f>
        <v>1.1084751083402429E-3</v>
      </c>
      <c r="F36" s="10"/>
      <c r="G36" s="141">
        <f t="shared" si="2"/>
        <v>30926.557502402742</v>
      </c>
      <c r="H36" s="143">
        <v>1.1502660572316021E-3</v>
      </c>
      <c r="I36" s="10"/>
      <c r="J36" s="147">
        <f t="shared" si="0"/>
        <v>45707.830148633635</v>
      </c>
      <c r="K36" s="143">
        <v>1.1560876030296946E-3</v>
      </c>
      <c r="L36"/>
      <c r="M36" s="139">
        <f t="shared" si="3"/>
        <v>37942.933861946942</v>
      </c>
      <c r="N36" s="10"/>
      <c r="O36" s="10"/>
      <c r="P36" s="144">
        <v>1.1791774526671692E-3</v>
      </c>
      <c r="Q36"/>
      <c r="R36" s="140">
        <v>43676</v>
      </c>
      <c r="S36" s="10"/>
      <c r="T36" s="144">
        <v>1.1301641791422866E-3</v>
      </c>
      <c r="U36"/>
      <c r="V36" s="140">
        <v>32665</v>
      </c>
      <c r="W36" s="10"/>
      <c r="X36" s="144">
        <v>1.1704241498865389E-3</v>
      </c>
      <c r="Y36"/>
      <c r="Z36" s="140">
        <v>48392.294342038025</v>
      </c>
      <c r="AA36" s="10"/>
      <c r="AB36" s="144">
        <v>1.1361600057215304E-3</v>
      </c>
      <c r="AC36" s="144"/>
      <c r="AD36" s="132">
        <v>39135.671055161336</v>
      </c>
      <c r="AF36" s="91">
        <v>1.1502660572316021E-3</v>
      </c>
      <c r="AG36" s="145">
        <f t="shared" si="1"/>
        <v>5.8215457980925235E-6</v>
      </c>
    </row>
    <row r="37" spans="1:33" x14ac:dyDescent="0.35">
      <c r="A37" s="13">
        <v>131</v>
      </c>
      <c r="B37" s="14"/>
      <c r="C37" s="14" t="s">
        <v>56</v>
      </c>
      <c r="D37" s="10"/>
      <c r="E37" s="175">
        <v>0</v>
      </c>
      <c r="F37" s="10"/>
      <c r="G37" s="141">
        <f t="shared" si="2"/>
        <v>0</v>
      </c>
      <c r="H37" s="143">
        <v>0</v>
      </c>
      <c r="I37" s="10"/>
      <c r="J37" s="147">
        <f t="shared" si="0"/>
        <v>0</v>
      </c>
      <c r="K37" s="143">
        <v>0</v>
      </c>
      <c r="L37"/>
      <c r="M37" s="139">
        <f t="shared" si="3"/>
        <v>0</v>
      </c>
      <c r="N37" s="10"/>
      <c r="O37" s="10"/>
      <c r="P37" s="144">
        <v>0</v>
      </c>
      <c r="Q37"/>
      <c r="R37" s="140">
        <v>0</v>
      </c>
      <c r="S37" s="10"/>
      <c r="T37" s="144">
        <v>0</v>
      </c>
      <c r="U37"/>
      <c r="V37" s="140">
        <v>0</v>
      </c>
      <c r="W37" s="10"/>
      <c r="X37" s="144">
        <v>0</v>
      </c>
      <c r="Y37"/>
      <c r="Z37" s="140">
        <v>0</v>
      </c>
      <c r="AA37" s="10"/>
      <c r="AB37" s="144">
        <v>0</v>
      </c>
      <c r="AC37" s="144"/>
      <c r="AD37" s="132">
        <v>0</v>
      </c>
      <c r="AF37" s="91">
        <v>0</v>
      </c>
      <c r="AG37" s="145">
        <f t="shared" si="1"/>
        <v>0</v>
      </c>
    </row>
    <row r="38" spans="1:33" x14ac:dyDescent="0.35">
      <c r="A38" s="13">
        <v>132</v>
      </c>
      <c r="B38" s="14"/>
      <c r="C38" s="14" t="s">
        <v>57</v>
      </c>
      <c r="D38" s="10"/>
      <c r="E38" s="146">
        <f>VLOOKUP(A38,'[2]Employer Allocation'!$A$6:$C$230,3,FALSE)</f>
        <v>6.5950311242831653E-4</v>
      </c>
      <c r="F38" s="10"/>
      <c r="G38" s="141">
        <f t="shared" si="2"/>
        <v>18400.197511036375</v>
      </c>
      <c r="H38" s="143">
        <v>5.9327191444009616E-4</v>
      </c>
      <c r="I38" s="10"/>
      <c r="J38" s="147">
        <f t="shared" si="0"/>
        <v>23574.695373039835</v>
      </c>
      <c r="K38" s="143">
        <v>5.2920797775752638E-4</v>
      </c>
      <c r="L38"/>
      <c r="M38" s="139">
        <f t="shared" si="3"/>
        <v>17368.669334959348</v>
      </c>
      <c r="N38" s="10"/>
      <c r="O38" s="10"/>
      <c r="P38" s="144">
        <v>5.0636884728292198E-4</v>
      </c>
      <c r="Q38"/>
      <c r="R38" s="140">
        <v>18756</v>
      </c>
      <c r="S38" s="10"/>
      <c r="T38" s="144">
        <v>4.5316869473762073E-4</v>
      </c>
      <c r="U38"/>
      <c r="V38" s="140">
        <v>13098</v>
      </c>
      <c r="W38" s="10"/>
      <c r="X38" s="144">
        <v>3.7030499564486404E-4</v>
      </c>
      <c r="Y38"/>
      <c r="Z38" s="140">
        <v>15310.610557130531</v>
      </c>
      <c r="AA38" s="10"/>
      <c r="AB38" s="144">
        <v>3.2954071864497151E-4</v>
      </c>
      <c r="AC38" s="144"/>
      <c r="AD38" s="132">
        <v>11351.215585150641</v>
      </c>
      <c r="AF38" s="91">
        <v>5.9327191444009616E-4</v>
      </c>
      <c r="AG38" s="145">
        <f t="shared" si="1"/>
        <v>-6.4063936682569778E-5</v>
      </c>
    </row>
    <row r="39" spans="1:33" x14ac:dyDescent="0.35">
      <c r="A39" s="13">
        <v>133</v>
      </c>
      <c r="B39" s="14"/>
      <c r="C39" s="14" t="s">
        <v>58</v>
      </c>
      <c r="D39" s="10"/>
      <c r="E39" s="146">
        <f>VLOOKUP(A39,'[2]Employer Allocation'!$A$6:$C$230,3,FALSE)</f>
        <v>1.2310365695285849E-3</v>
      </c>
      <c r="F39" s="10"/>
      <c r="G39" s="141">
        <f t="shared" si="2"/>
        <v>34346.033545211918</v>
      </c>
      <c r="H39" s="143">
        <v>1.2584843120479715E-3</v>
      </c>
      <c r="I39" s="10"/>
      <c r="J39" s="147">
        <f t="shared" si="0"/>
        <v>50008.071452834985</v>
      </c>
      <c r="K39" s="143">
        <v>1.1434778191730635E-3</v>
      </c>
      <c r="L39"/>
      <c r="M39" s="139">
        <f t="shared" si="3"/>
        <v>37529.079242598244</v>
      </c>
      <c r="N39" s="10"/>
      <c r="O39" s="10"/>
      <c r="P39" s="144">
        <v>1.1179140822287371E-3</v>
      </c>
      <c r="Q39"/>
      <c r="R39" s="140">
        <v>41407</v>
      </c>
      <c r="S39" s="10"/>
      <c r="T39" s="144">
        <v>1.2123392312257623E-3</v>
      </c>
      <c r="U39"/>
      <c r="V39" s="140">
        <v>35040</v>
      </c>
      <c r="W39" s="10"/>
      <c r="X39" s="144">
        <v>1.1940625216687656E-3</v>
      </c>
      <c r="Y39"/>
      <c r="Z39" s="140">
        <v>49369.645198274993</v>
      </c>
      <c r="AA39" s="10"/>
      <c r="AB39" s="144">
        <v>1.1505166549749073E-3</v>
      </c>
      <c r="AC39" s="144"/>
      <c r="AD39" s="132">
        <v>39630.193921487429</v>
      </c>
      <c r="AF39" s="91">
        <v>1.2584843120479715E-3</v>
      </c>
      <c r="AG39" s="145">
        <f t="shared" si="1"/>
        <v>-1.1500649287490795E-4</v>
      </c>
    </row>
    <row r="40" spans="1:33" x14ac:dyDescent="0.35">
      <c r="A40" s="13">
        <v>135</v>
      </c>
      <c r="B40" s="14"/>
      <c r="C40" s="14" t="s">
        <v>59</v>
      </c>
      <c r="D40" s="10"/>
      <c r="E40" s="175">
        <v>0</v>
      </c>
      <c r="F40" s="10"/>
      <c r="G40" s="141">
        <f t="shared" si="2"/>
        <v>0</v>
      </c>
      <c r="H40" s="143">
        <v>0</v>
      </c>
      <c r="I40" s="10"/>
      <c r="J40" s="147">
        <f t="shared" si="0"/>
        <v>0</v>
      </c>
      <c r="K40" s="143">
        <v>0</v>
      </c>
      <c r="L40"/>
      <c r="M40" s="139">
        <f t="shared" si="3"/>
        <v>0</v>
      </c>
      <c r="N40" s="10"/>
      <c r="O40" s="10"/>
      <c r="P40" s="144">
        <v>0</v>
      </c>
      <c r="Q40"/>
      <c r="R40" s="140">
        <v>0</v>
      </c>
      <c r="S40" s="10"/>
      <c r="T40" s="144">
        <v>0</v>
      </c>
      <c r="U40"/>
      <c r="V40" s="140">
        <v>0</v>
      </c>
      <c r="W40" s="10"/>
      <c r="X40" s="144">
        <v>0</v>
      </c>
      <c r="Y40"/>
      <c r="Z40" s="140">
        <v>0</v>
      </c>
      <c r="AA40" s="10"/>
      <c r="AB40" s="144">
        <v>0</v>
      </c>
      <c r="AC40" s="144"/>
      <c r="AD40" s="132">
        <v>0</v>
      </c>
      <c r="AF40" s="91">
        <v>0</v>
      </c>
      <c r="AG40" s="145">
        <f t="shared" si="1"/>
        <v>0</v>
      </c>
    </row>
    <row r="41" spans="1:33" x14ac:dyDescent="0.35">
      <c r="A41" s="13">
        <v>136</v>
      </c>
      <c r="B41" s="14"/>
      <c r="C41" s="14" t="s">
        <v>60</v>
      </c>
      <c r="D41" s="10"/>
      <c r="E41" s="146">
        <f>VLOOKUP(A41,'[2]Employer Allocation'!$A$6:$C$230,3,FALSE)</f>
        <v>2.7512790070746695E-3</v>
      </c>
      <c r="F41" s="10"/>
      <c r="G41" s="141">
        <f t="shared" si="2"/>
        <v>76760.937415051929</v>
      </c>
      <c r="H41" s="143">
        <v>2.5590737174557088E-3</v>
      </c>
      <c r="I41" s="10"/>
      <c r="J41" s="147">
        <f t="shared" si="0"/>
        <v>101689.26230581327</v>
      </c>
      <c r="K41" s="143">
        <v>2.3304135111876867E-3</v>
      </c>
      <c r="L41"/>
      <c r="M41" s="139">
        <f t="shared" si="3"/>
        <v>76484.451086801215</v>
      </c>
      <c r="N41" s="10"/>
      <c r="O41" s="10"/>
      <c r="P41" s="144">
        <v>2.2270594279294501E-3</v>
      </c>
      <c r="Q41"/>
      <c r="R41" s="140">
        <v>82489</v>
      </c>
      <c r="S41" s="10"/>
      <c r="T41" s="144">
        <v>2.2446318777417386E-3</v>
      </c>
      <c r="U41"/>
      <c r="V41" s="140">
        <v>64877</v>
      </c>
      <c r="W41" s="10"/>
      <c r="X41" s="144">
        <v>2.3607932312686005E-3</v>
      </c>
      <c r="Y41"/>
      <c r="Z41" s="140">
        <v>97609.23075563334</v>
      </c>
      <c r="AA41" s="10"/>
      <c r="AB41" s="144">
        <v>2.3947631246469987E-3</v>
      </c>
      <c r="AC41" s="144"/>
      <c r="AD41" s="132">
        <v>82488.964080105041</v>
      </c>
      <c r="AF41" s="91">
        <v>2.5590737174557088E-3</v>
      </c>
      <c r="AG41" s="145">
        <f t="shared" si="1"/>
        <v>-2.2866020626802208E-4</v>
      </c>
    </row>
    <row r="42" spans="1:33" x14ac:dyDescent="0.35">
      <c r="A42" s="13">
        <v>137</v>
      </c>
      <c r="B42" s="14"/>
      <c r="C42" s="14" t="s">
        <v>61</v>
      </c>
      <c r="D42" s="10"/>
      <c r="E42" s="175">
        <v>0</v>
      </c>
      <c r="F42" s="10"/>
      <c r="G42" s="141">
        <f t="shared" si="2"/>
        <v>0</v>
      </c>
      <c r="H42" s="143">
        <v>0</v>
      </c>
      <c r="I42" s="10"/>
      <c r="J42" s="147">
        <f t="shared" si="0"/>
        <v>0</v>
      </c>
      <c r="K42" s="143">
        <v>0</v>
      </c>
      <c r="L42"/>
      <c r="M42" s="139">
        <f t="shared" si="3"/>
        <v>0</v>
      </c>
      <c r="N42" s="10"/>
      <c r="O42" s="10"/>
      <c r="P42" s="144">
        <v>0</v>
      </c>
      <c r="Q42"/>
      <c r="R42" s="140">
        <v>0</v>
      </c>
      <c r="S42" s="10"/>
      <c r="T42" s="144">
        <v>0</v>
      </c>
      <c r="U42"/>
      <c r="V42" s="140">
        <v>0</v>
      </c>
      <c r="W42" s="10"/>
      <c r="X42" s="144">
        <v>0</v>
      </c>
      <c r="Y42"/>
      <c r="Z42" s="140">
        <v>0</v>
      </c>
      <c r="AA42" s="10"/>
      <c r="AB42" s="144">
        <v>0</v>
      </c>
      <c r="AC42" s="144"/>
      <c r="AD42" s="132">
        <v>0</v>
      </c>
      <c r="AF42" s="91">
        <v>0</v>
      </c>
      <c r="AG42" s="145">
        <f t="shared" si="1"/>
        <v>0</v>
      </c>
    </row>
    <row r="43" spans="1:33" x14ac:dyDescent="0.35">
      <c r="A43" s="13">
        <v>138</v>
      </c>
      <c r="B43" s="14"/>
      <c r="C43" s="14" t="s">
        <v>62</v>
      </c>
      <c r="D43" s="10"/>
      <c r="E43" s="175">
        <v>0</v>
      </c>
      <c r="F43" s="10"/>
      <c r="G43" s="141">
        <f t="shared" si="2"/>
        <v>0</v>
      </c>
      <c r="H43" s="143">
        <v>0</v>
      </c>
      <c r="I43" s="10"/>
      <c r="J43" s="147">
        <f t="shared" si="0"/>
        <v>0</v>
      </c>
      <c r="K43" s="143">
        <v>0</v>
      </c>
      <c r="L43"/>
      <c r="M43" s="139">
        <f t="shared" si="3"/>
        <v>0</v>
      </c>
      <c r="N43" s="10"/>
      <c r="O43" s="10"/>
      <c r="P43" s="144">
        <v>0</v>
      </c>
      <c r="Q43"/>
      <c r="R43" s="140">
        <v>0</v>
      </c>
      <c r="S43" s="10"/>
      <c r="T43" s="144">
        <v>0</v>
      </c>
      <c r="U43"/>
      <c r="V43" s="140">
        <v>0</v>
      </c>
      <c r="W43" s="10"/>
      <c r="X43" s="144">
        <v>0</v>
      </c>
      <c r="Y43"/>
      <c r="Z43" s="140">
        <v>0</v>
      </c>
      <c r="AA43" s="10"/>
      <c r="AB43" s="144">
        <v>0</v>
      </c>
      <c r="AC43" s="144"/>
      <c r="AD43" s="132">
        <v>0</v>
      </c>
      <c r="AF43" s="91">
        <v>0</v>
      </c>
      <c r="AG43" s="145">
        <f t="shared" si="1"/>
        <v>0</v>
      </c>
    </row>
    <row r="44" spans="1:33" x14ac:dyDescent="0.35">
      <c r="A44" s="13">
        <v>140</v>
      </c>
      <c r="B44" s="14"/>
      <c r="C44" s="14" t="s">
        <v>63</v>
      </c>
      <c r="D44" s="10"/>
      <c r="E44" s="146">
        <f>VLOOKUP(A44,'[2]Employer Allocation'!$A$6:$C$230,3,FALSE)</f>
        <v>1.7029038734206569E-3</v>
      </c>
      <c r="F44" s="10"/>
      <c r="G44" s="141">
        <f t="shared" si="2"/>
        <v>47511.174735592685</v>
      </c>
      <c r="H44" s="143">
        <v>1.5554298716377384E-3</v>
      </c>
      <c r="I44" s="10"/>
      <c r="J44" s="147">
        <f t="shared" si="0"/>
        <v>61807.721730081415</v>
      </c>
      <c r="K44" s="143">
        <v>1.3531197083969197E-3</v>
      </c>
      <c r="L44"/>
      <c r="M44" s="139">
        <f t="shared" si="3"/>
        <v>44409.551203951916</v>
      </c>
      <c r="N44" s="10"/>
      <c r="O44" s="10"/>
      <c r="P44" s="144">
        <v>1.2380684108221312E-3</v>
      </c>
      <c r="Q44"/>
      <c r="R44" s="140">
        <v>45858</v>
      </c>
      <c r="S44" s="10"/>
      <c r="T44" s="144">
        <v>1.17946452237685E-3</v>
      </c>
      <c r="U44"/>
      <c r="V44" s="140">
        <v>34090</v>
      </c>
      <c r="W44" s="10"/>
      <c r="X44" s="144">
        <v>1.2139800222469694E-3</v>
      </c>
      <c r="Y44"/>
      <c r="Z44" s="140">
        <v>50193.153112591004</v>
      </c>
      <c r="AA44" s="10"/>
      <c r="AB44" s="144">
        <v>1.1956320445045872E-3</v>
      </c>
      <c r="AC44" s="144"/>
      <c r="AD44" s="132">
        <v>41184.21891380156</v>
      </c>
      <c r="AF44" s="91">
        <v>1.5554298716377384E-3</v>
      </c>
      <c r="AG44" s="145">
        <f t="shared" si="1"/>
        <v>-2.0231016324081868E-4</v>
      </c>
    </row>
    <row r="45" spans="1:33" x14ac:dyDescent="0.35">
      <c r="A45" s="13">
        <v>141</v>
      </c>
      <c r="B45" s="14"/>
      <c r="C45" s="14" t="s">
        <v>64</v>
      </c>
      <c r="D45" s="10"/>
      <c r="E45" s="146">
        <f>VLOOKUP(A45,'[2]Employer Allocation'!$A$6:$C$230,3,FALSE)</f>
        <v>5.0972764919710633E-3</v>
      </c>
      <c r="F45" s="10"/>
      <c r="G45" s="141">
        <f t="shared" si="2"/>
        <v>142214.48307542992</v>
      </c>
      <c r="H45" s="143">
        <v>4.7025914253000164E-3</v>
      </c>
      <c r="I45" s="10"/>
      <c r="J45" s="147">
        <f t="shared" si="0"/>
        <v>186865.68100892473</v>
      </c>
      <c r="K45" s="143">
        <v>4.5055707516835474E-3</v>
      </c>
      <c r="L45"/>
      <c r="M45" s="139">
        <f t="shared" si="3"/>
        <v>147873.37273874422</v>
      </c>
      <c r="N45" s="10"/>
      <c r="O45" s="10"/>
      <c r="P45" s="144">
        <v>4.2597096935057602E-3</v>
      </c>
      <c r="Q45"/>
      <c r="R45" s="140">
        <v>157778</v>
      </c>
      <c r="S45" s="10"/>
      <c r="T45" s="144">
        <v>4.3316493250470673E-3</v>
      </c>
      <c r="U45"/>
      <c r="V45" s="140">
        <v>125198</v>
      </c>
      <c r="W45" s="10"/>
      <c r="X45" s="144">
        <v>4.4183907636781358E-3</v>
      </c>
      <c r="Y45"/>
      <c r="Z45" s="140">
        <v>182682.54835204987</v>
      </c>
      <c r="AA45" s="10"/>
      <c r="AB45" s="144">
        <v>4.447951932604232E-3</v>
      </c>
      <c r="AC45" s="144"/>
      <c r="AD45" s="132">
        <v>153212.20851549084</v>
      </c>
      <c r="AF45" s="91">
        <v>4.7025914253000164E-3</v>
      </c>
      <c r="AG45" s="145">
        <f t="shared" si="1"/>
        <v>-1.9702067361646904E-4</v>
      </c>
    </row>
    <row r="46" spans="1:33" x14ac:dyDescent="0.35">
      <c r="A46" s="13">
        <v>142</v>
      </c>
      <c r="B46" s="14"/>
      <c r="C46" s="14" t="s">
        <v>65</v>
      </c>
      <c r="D46" s="10"/>
      <c r="E46" s="146">
        <f>VLOOKUP(A46,'[2]Employer Allocation'!$A$6:$C$230,3,FALSE)</f>
        <v>1.0366853161467524E-4</v>
      </c>
      <c r="F46" s="10"/>
      <c r="G46" s="141">
        <f t="shared" si="2"/>
        <v>2892.3615695543476</v>
      </c>
      <c r="H46" s="143">
        <v>3.2712578095280882E-5</v>
      </c>
      <c r="I46" s="10"/>
      <c r="J46" s="147">
        <f t="shared" si="0"/>
        <v>1299.8914067773403</v>
      </c>
      <c r="K46" s="143">
        <v>0</v>
      </c>
      <c r="L46"/>
      <c r="M46" s="139">
        <f t="shared" si="3"/>
        <v>0</v>
      </c>
      <c r="N46" s="10"/>
      <c r="O46" s="10"/>
      <c r="P46" s="144">
        <v>0</v>
      </c>
      <c r="Q46"/>
      <c r="R46" s="140">
        <v>0</v>
      </c>
      <c r="S46" s="10"/>
      <c r="T46" s="144">
        <v>0</v>
      </c>
      <c r="U46"/>
      <c r="V46" s="140">
        <v>0</v>
      </c>
      <c r="W46" s="10"/>
      <c r="X46" s="144">
        <v>0</v>
      </c>
      <c r="Y46"/>
      <c r="Z46" s="140">
        <v>0</v>
      </c>
      <c r="AA46" s="10"/>
      <c r="AB46" s="144">
        <v>0</v>
      </c>
      <c r="AC46" s="144"/>
      <c r="AD46" s="132">
        <v>0</v>
      </c>
      <c r="AF46" s="91">
        <v>3.2712578095280882E-5</v>
      </c>
      <c r="AG46" s="145">
        <f t="shared" si="1"/>
        <v>-3.2712578095280882E-5</v>
      </c>
    </row>
    <row r="47" spans="1:33" x14ac:dyDescent="0.35">
      <c r="A47" s="13">
        <v>143</v>
      </c>
      <c r="B47" s="14"/>
      <c r="C47" s="14" t="s">
        <v>66</v>
      </c>
      <c r="D47" s="10"/>
      <c r="E47" s="146">
        <f>VLOOKUP(A47,'[2]Employer Allocation'!$A$6:$C$230,3,FALSE)</f>
        <v>2.4285911101428826E-4</v>
      </c>
      <c r="F47" s="10"/>
      <c r="G47" s="141">
        <f t="shared" si="2"/>
        <v>6775.7915403368561</v>
      </c>
      <c r="H47" s="143">
        <v>2.6636331105319463E-4</v>
      </c>
      <c r="I47" s="10"/>
      <c r="J47" s="147">
        <f t="shared" si="0"/>
        <v>10584.411235039788</v>
      </c>
      <c r="K47" s="143">
        <v>2.6674738124751924E-4</v>
      </c>
      <c r="L47"/>
      <c r="M47" s="139">
        <f t="shared" si="3"/>
        <v>8754.6810622293306</v>
      </c>
      <c r="N47" s="10"/>
      <c r="O47" s="10"/>
      <c r="P47" s="144">
        <v>2.6215155732347238E-4</v>
      </c>
      <c r="Q47"/>
      <c r="R47" s="140">
        <v>9710</v>
      </c>
      <c r="S47" s="10"/>
      <c r="T47" s="144">
        <v>2.9490212785625736E-4</v>
      </c>
      <c r="U47"/>
      <c r="V47" s="140">
        <v>8524</v>
      </c>
      <c r="W47" s="10"/>
      <c r="X47" s="144">
        <v>2.9730424571367008E-4</v>
      </c>
      <c r="Y47"/>
      <c r="Z47" s="140">
        <v>12292.325452365469</v>
      </c>
      <c r="AA47" s="10"/>
      <c r="AB47" s="144">
        <v>2.770628954509107E-4</v>
      </c>
      <c r="AC47" s="144"/>
      <c r="AD47" s="132">
        <v>9543.5874202167579</v>
      </c>
      <c r="AF47" s="91">
        <v>2.6636331105319463E-4</v>
      </c>
      <c r="AG47" s="145">
        <f t="shared" si="1"/>
        <v>3.8407019432461133E-7</v>
      </c>
    </row>
    <row r="48" spans="1:33" x14ac:dyDescent="0.35">
      <c r="A48" s="13">
        <v>146</v>
      </c>
      <c r="B48" s="14"/>
      <c r="C48" s="14" t="s">
        <v>67</v>
      </c>
      <c r="D48" s="10"/>
      <c r="E48" s="146">
        <f>VLOOKUP(A48,'[2]Employer Allocation'!$A$6:$C$230,3,FALSE)</f>
        <v>5.4628916300340541E-4</v>
      </c>
      <c r="F48" s="10"/>
      <c r="G48" s="141">
        <f t="shared" si="2"/>
        <v>15241.517906398007</v>
      </c>
      <c r="H48" s="143">
        <v>5.4442519839512571E-4</v>
      </c>
      <c r="I48" s="10"/>
      <c r="J48" s="147">
        <f t="shared" si="0"/>
        <v>21633.685824626718</v>
      </c>
      <c r="K48" s="143">
        <v>6.0492678392187174E-4</v>
      </c>
      <c r="L48"/>
      <c r="M48" s="139">
        <f t="shared" si="3"/>
        <v>19853.769639529903</v>
      </c>
      <c r="N48" s="10"/>
      <c r="O48" s="10"/>
      <c r="P48" s="144">
        <v>6.4722163769315698E-4</v>
      </c>
      <c r="Q48"/>
      <c r="R48" s="140">
        <v>23973</v>
      </c>
      <c r="S48" s="10"/>
      <c r="T48" s="144">
        <v>6.8102048058866311E-4</v>
      </c>
      <c r="U48"/>
      <c r="V48" s="140">
        <v>19684</v>
      </c>
      <c r="W48" s="10"/>
      <c r="X48" s="144">
        <v>6.6337603140846407E-4</v>
      </c>
      <c r="Y48"/>
      <c r="Z48" s="140">
        <v>27427.909937165474</v>
      </c>
      <c r="AA48" s="10"/>
      <c r="AB48" s="144">
        <v>6.5124957377552873E-4</v>
      </c>
      <c r="AC48" s="144"/>
      <c r="AD48" s="132">
        <v>22432.658222208123</v>
      </c>
      <c r="AF48" s="91">
        <v>5.4442519839512571E-4</v>
      </c>
      <c r="AG48" s="145">
        <f t="shared" si="1"/>
        <v>6.0501585526746035E-5</v>
      </c>
    </row>
    <row r="49" spans="1:33" x14ac:dyDescent="0.35">
      <c r="A49" s="13">
        <v>147</v>
      </c>
      <c r="B49" s="14"/>
      <c r="C49" s="14" t="s">
        <v>68</v>
      </c>
      <c r="D49" s="10"/>
      <c r="E49" s="146">
        <f>VLOOKUP(A49,'[2]Employer Allocation'!$A$6:$C$230,3,FALSE)</f>
        <v>4.3573984731416592E-4</v>
      </c>
      <c r="F49" s="10"/>
      <c r="G49" s="141">
        <f t="shared" si="2"/>
        <v>12157.181828131183</v>
      </c>
      <c r="H49" s="143">
        <v>4.6284435228268519E-4</v>
      </c>
      <c r="I49" s="10"/>
      <c r="J49" s="147">
        <f t="shared" si="0"/>
        <v>18391.92846419158</v>
      </c>
      <c r="K49" s="143">
        <v>4.1787516671721908E-4</v>
      </c>
      <c r="L49"/>
      <c r="M49" s="139">
        <f t="shared" si="3"/>
        <v>13714.713116679137</v>
      </c>
      <c r="N49" s="10"/>
      <c r="O49" s="10"/>
      <c r="P49" s="144">
        <v>4.1382054289088136E-4</v>
      </c>
      <c r="Q49"/>
      <c r="R49" s="140">
        <v>15328</v>
      </c>
      <c r="S49" s="10"/>
      <c r="T49" s="144">
        <v>4.1210335305505002E-4</v>
      </c>
      <c r="U49"/>
      <c r="V49" s="140">
        <v>11911</v>
      </c>
      <c r="W49" s="10"/>
      <c r="X49" s="144">
        <v>4.218043307397802E-4</v>
      </c>
      <c r="Y49"/>
      <c r="Z49" s="140">
        <v>17439.899313325473</v>
      </c>
      <c r="AA49" s="10"/>
      <c r="AB49" s="144">
        <v>3.8589447084721204E-4</v>
      </c>
      <c r="AC49" s="144"/>
      <c r="AD49" s="132">
        <v>13292.352306919305</v>
      </c>
      <c r="AF49" s="91">
        <v>4.6284435228268519E-4</v>
      </c>
      <c r="AG49" s="145">
        <f t="shared" si="1"/>
        <v>-4.4969185565466106E-5</v>
      </c>
    </row>
    <row r="50" spans="1:33" x14ac:dyDescent="0.35">
      <c r="A50" s="13">
        <v>148</v>
      </c>
      <c r="B50" s="14"/>
      <c r="C50" s="14" t="s">
        <v>69</v>
      </c>
      <c r="D50" s="10"/>
      <c r="E50" s="146">
        <f>VLOOKUP(A50,'[2]Employer Allocation'!$A$6:$C$230,3,FALSE)</f>
        <v>9.5184458047008677E-5</v>
      </c>
      <c r="F50" s="10"/>
      <c r="G50" s="141">
        <f t="shared" si="2"/>
        <v>2655.6551364816823</v>
      </c>
      <c r="H50" s="143">
        <v>6.2818196477667517E-5</v>
      </c>
      <c r="I50" s="10"/>
      <c r="J50" s="147">
        <f t="shared" si="0"/>
        <v>2496.190717611169</v>
      </c>
      <c r="K50" s="143">
        <v>6.7684470867400746E-5</v>
      </c>
      <c r="L50"/>
      <c r="M50" s="139">
        <f t="shared" si="3"/>
        <v>2221.4124560045966</v>
      </c>
      <c r="N50" s="10"/>
      <c r="O50" s="10"/>
      <c r="P50" s="144">
        <v>6.9664550133805931E-5</v>
      </c>
      <c r="Q50"/>
      <c r="R50" s="140">
        <v>2580</v>
      </c>
      <c r="S50" s="10"/>
      <c r="T50" s="144">
        <v>7.3720718376697882E-5</v>
      </c>
      <c r="U50"/>
      <c r="V50" s="140">
        <v>2131</v>
      </c>
      <c r="W50" s="10"/>
      <c r="X50" s="144">
        <v>6.1243504821122645E-5</v>
      </c>
      <c r="Y50"/>
      <c r="Z50" s="140">
        <v>2532.1706768688041</v>
      </c>
      <c r="AA50" s="10"/>
      <c r="AB50" s="144">
        <v>5.6721006355962571E-5</v>
      </c>
      <c r="AC50" s="144"/>
      <c r="AD50" s="132">
        <v>1953.7869978577091</v>
      </c>
      <c r="AF50" s="91">
        <v>6.2818196477667517E-5</v>
      </c>
      <c r="AG50" s="145">
        <f t="shared" si="1"/>
        <v>4.8662743897332286E-6</v>
      </c>
    </row>
    <row r="51" spans="1:33" x14ac:dyDescent="0.35">
      <c r="A51" s="13">
        <v>149</v>
      </c>
      <c r="B51" s="14"/>
      <c r="C51" s="14" t="s">
        <v>70</v>
      </c>
      <c r="D51" s="10"/>
      <c r="E51" s="175">
        <v>0</v>
      </c>
      <c r="F51" s="10"/>
      <c r="G51" s="141">
        <f t="shared" si="2"/>
        <v>0</v>
      </c>
      <c r="H51" s="143">
        <v>0</v>
      </c>
      <c r="I51" s="10"/>
      <c r="J51" s="147">
        <f t="shared" si="0"/>
        <v>0</v>
      </c>
      <c r="K51" s="143">
        <v>0</v>
      </c>
      <c r="L51"/>
      <c r="M51" s="139">
        <f t="shared" si="3"/>
        <v>0</v>
      </c>
      <c r="N51" s="10"/>
      <c r="O51" s="10"/>
      <c r="P51" s="144">
        <v>0</v>
      </c>
      <c r="Q51"/>
      <c r="R51" s="140">
        <v>0</v>
      </c>
      <c r="S51" s="10"/>
      <c r="T51" s="144">
        <v>0</v>
      </c>
      <c r="U51"/>
      <c r="V51" s="140">
        <v>0</v>
      </c>
      <c r="W51" s="10"/>
      <c r="X51" s="144">
        <v>0</v>
      </c>
      <c r="Y51"/>
      <c r="Z51" s="140">
        <v>0</v>
      </c>
      <c r="AA51" s="10"/>
      <c r="AB51" s="144">
        <v>0</v>
      </c>
      <c r="AC51" s="144"/>
      <c r="AD51" s="132">
        <v>0</v>
      </c>
      <c r="AF51" s="91">
        <v>0</v>
      </c>
      <c r="AG51" s="145">
        <f t="shared" si="1"/>
        <v>0</v>
      </c>
    </row>
    <row r="52" spans="1:33" x14ac:dyDescent="0.35">
      <c r="A52" s="13">
        <v>150</v>
      </c>
      <c r="B52" s="14"/>
      <c r="C52" s="14" t="s">
        <v>71</v>
      </c>
      <c r="D52" s="10"/>
      <c r="E52" s="175">
        <v>0</v>
      </c>
      <c r="F52" s="10"/>
      <c r="G52" s="141">
        <f t="shared" si="2"/>
        <v>0</v>
      </c>
      <c r="H52" s="143">
        <v>0</v>
      </c>
      <c r="I52" s="10"/>
      <c r="J52" s="147">
        <f t="shared" si="0"/>
        <v>0</v>
      </c>
      <c r="K52" s="143">
        <v>0</v>
      </c>
      <c r="L52"/>
      <c r="M52" s="139">
        <f t="shared" si="3"/>
        <v>0</v>
      </c>
      <c r="N52" s="10"/>
      <c r="O52" s="10"/>
      <c r="P52" s="144">
        <v>0</v>
      </c>
      <c r="Q52"/>
      <c r="R52" s="140">
        <v>0</v>
      </c>
      <c r="S52" s="10"/>
      <c r="T52" s="144">
        <v>0</v>
      </c>
      <c r="U52"/>
      <c r="V52" s="140">
        <v>0</v>
      </c>
      <c r="W52" s="10"/>
      <c r="X52" s="144">
        <v>0</v>
      </c>
      <c r="Y52"/>
      <c r="Z52" s="140">
        <v>0</v>
      </c>
      <c r="AA52" s="10"/>
      <c r="AB52" s="144">
        <v>0</v>
      </c>
      <c r="AC52" s="144"/>
      <c r="AD52" s="132">
        <v>0</v>
      </c>
      <c r="AF52" s="91">
        <v>0</v>
      </c>
      <c r="AG52" s="145">
        <f t="shared" si="1"/>
        <v>0</v>
      </c>
    </row>
    <row r="53" spans="1:33" x14ac:dyDescent="0.35">
      <c r="A53" s="13">
        <v>151</v>
      </c>
      <c r="B53" s="14"/>
      <c r="C53" s="14" t="s">
        <v>72</v>
      </c>
      <c r="D53" s="10"/>
      <c r="E53" s="146">
        <f>VLOOKUP(A53,'[2]Employer Allocation'!$A$6:$C$230,3,FALSE)</f>
        <v>1.6155170806270804E-3</v>
      </c>
      <c r="F53" s="10"/>
      <c r="G53" s="141">
        <f t="shared" si="2"/>
        <v>45073.075177066959</v>
      </c>
      <c r="H53" s="143">
        <v>1.6573939099091837E-3</v>
      </c>
      <c r="I53" s="10"/>
      <c r="J53" s="147">
        <f t="shared" si="0"/>
        <v>65859.440820008109</v>
      </c>
      <c r="K53" s="143">
        <v>1.5766174610851518E-3</v>
      </c>
      <c r="L53"/>
      <c r="M53" s="139">
        <f t="shared" si="3"/>
        <v>51744.774266910012</v>
      </c>
      <c r="N53" s="10"/>
      <c r="O53" s="10"/>
      <c r="P53" s="144">
        <v>1.5539843438415312E-3</v>
      </c>
      <c r="Q53"/>
      <c r="R53" s="140">
        <v>57559</v>
      </c>
      <c r="S53" s="10"/>
      <c r="T53" s="144">
        <v>1.5612841323045914E-3</v>
      </c>
      <c r="U53"/>
      <c r="V53" s="140">
        <v>45126</v>
      </c>
      <c r="W53" s="10"/>
      <c r="X53" s="144">
        <v>1.616253539855908E-3</v>
      </c>
      <c r="Y53"/>
      <c r="Z53" s="140">
        <v>66825.532470130667</v>
      </c>
      <c r="AA53" s="10"/>
      <c r="AB53" s="144">
        <v>1.671654154793184E-3</v>
      </c>
      <c r="AC53" s="144"/>
      <c r="AD53" s="132">
        <v>57581.06850314037</v>
      </c>
      <c r="AF53" s="91">
        <v>1.6573939099091837E-3</v>
      </c>
      <c r="AG53" s="145">
        <f t="shared" si="1"/>
        <v>-8.0776448824031828E-5</v>
      </c>
    </row>
    <row r="54" spans="1:33" x14ac:dyDescent="0.35">
      <c r="A54" s="13">
        <v>152</v>
      </c>
      <c r="B54" s="14"/>
      <c r="C54" s="14" t="s">
        <v>73</v>
      </c>
      <c r="D54" s="10"/>
      <c r="E54" s="146">
        <f>VLOOKUP(A54,'[2]Employer Allocation'!$A$6:$C$230,3,FALSE)</f>
        <v>1.2047701783798692E-3</v>
      </c>
      <c r="F54" s="10"/>
      <c r="G54" s="141">
        <f t="shared" si="2"/>
        <v>33613.19881565476</v>
      </c>
      <c r="H54" s="143">
        <v>1.2381483684433818E-3</v>
      </c>
      <c r="I54" s="10"/>
      <c r="J54" s="147">
        <f t="shared" si="0"/>
        <v>49199.987227149082</v>
      </c>
      <c r="K54" s="143">
        <v>1.2028985474244309E-3</v>
      </c>
      <c r="L54"/>
      <c r="M54" s="139">
        <f t="shared" si="3"/>
        <v>39479.274674295513</v>
      </c>
      <c r="N54" s="10"/>
      <c r="O54" s="10"/>
      <c r="P54" s="144">
        <v>1.1739631577821616E-3</v>
      </c>
      <c r="Q54"/>
      <c r="R54" s="140">
        <v>43483</v>
      </c>
      <c r="S54" s="10"/>
      <c r="T54" s="144">
        <v>1.1492494251911154E-3</v>
      </c>
      <c r="U54"/>
      <c r="V54" s="140">
        <v>33217</v>
      </c>
      <c r="W54" s="10"/>
      <c r="X54" s="144">
        <v>1.0915938875909925E-3</v>
      </c>
      <c r="Y54"/>
      <c r="Z54" s="140">
        <v>45132.98253064388</v>
      </c>
      <c r="AA54" s="10"/>
      <c r="AB54" s="144">
        <v>1.0837814664587909E-3</v>
      </c>
      <c r="AC54" s="144"/>
      <c r="AD54" s="132">
        <v>37331.462781138667</v>
      </c>
      <c r="AF54" s="91">
        <v>1.2381483684433818E-3</v>
      </c>
      <c r="AG54" s="145">
        <f t="shared" si="1"/>
        <v>-3.5249821018950959E-5</v>
      </c>
    </row>
    <row r="55" spans="1:33" x14ac:dyDescent="0.35">
      <c r="A55" s="13">
        <v>154</v>
      </c>
      <c r="B55" s="14"/>
      <c r="C55" s="14" t="s">
        <v>74</v>
      </c>
      <c r="D55" s="10"/>
      <c r="E55" s="146">
        <f>VLOOKUP(A55,'[2]Employer Allocation'!$A$6:$C$230,3,FALSE)</f>
        <v>1.9347939791622925E-2</v>
      </c>
      <c r="F55" s="10"/>
      <c r="G55" s="141">
        <f t="shared" si="2"/>
        <v>539809.30019674043</v>
      </c>
      <c r="H55" s="143">
        <v>1.9884631215272234E-2</v>
      </c>
      <c r="I55" s="10"/>
      <c r="J55" s="147">
        <f t="shared" si="0"/>
        <v>790150.53990494413</v>
      </c>
      <c r="K55" s="143">
        <v>1.9616814555223613E-2</v>
      </c>
      <c r="L55"/>
      <c r="M55" s="139">
        <f t="shared" si="3"/>
        <v>643826.20772018563</v>
      </c>
      <c r="N55" s="10"/>
      <c r="O55" s="10"/>
      <c r="P55" s="144">
        <v>1.956138967006666E-2</v>
      </c>
      <c r="Q55"/>
      <c r="R55" s="140">
        <v>724545</v>
      </c>
      <c r="S55" s="10"/>
      <c r="T55" s="144">
        <v>1.9151500265340841E-2</v>
      </c>
      <c r="U55"/>
      <c r="V55" s="140">
        <v>553536</v>
      </c>
      <c r="W55" s="10"/>
      <c r="X55" s="144">
        <v>1.9099690252028349E-2</v>
      </c>
      <c r="Y55"/>
      <c r="Z55" s="140">
        <v>789694.77228192007</v>
      </c>
      <c r="AA55" s="10"/>
      <c r="AB55" s="144">
        <v>1.9300853120217606E-2</v>
      </c>
      <c r="AC55" s="144"/>
      <c r="AD55" s="132">
        <v>664828.75210620218</v>
      </c>
      <c r="AF55" s="91">
        <v>1.9884631215272234E-2</v>
      </c>
      <c r="AG55" s="145">
        <f t="shared" si="1"/>
        <v>-2.6781666004862051E-4</v>
      </c>
    </row>
    <row r="56" spans="1:33" x14ac:dyDescent="0.35">
      <c r="A56" s="13">
        <v>156</v>
      </c>
      <c r="B56" s="14"/>
      <c r="C56" s="14" t="s">
        <v>75</v>
      </c>
      <c r="D56" s="10"/>
      <c r="E56" s="146">
        <f>VLOOKUP(A56,'[2]Employer Allocation'!$A$6:$C$230,3,FALSE)</f>
        <v>3.3109357632361378E-2</v>
      </c>
      <c r="F56" s="10"/>
      <c r="G56" s="141">
        <f t="shared" si="2"/>
        <v>923754.12400378461</v>
      </c>
      <c r="H56" s="143">
        <v>3.3063333126973196E-2</v>
      </c>
      <c r="I56" s="10"/>
      <c r="J56" s="147">
        <f t="shared" si="0"/>
        <v>1313829.2703799196</v>
      </c>
      <c r="K56" s="143">
        <v>3.2762907858246385E-2</v>
      </c>
      <c r="L56"/>
      <c r="M56" s="139">
        <f t="shared" si="3"/>
        <v>1075282.5674565893</v>
      </c>
      <c r="N56" s="10"/>
      <c r="O56" s="10"/>
      <c r="P56" s="144">
        <v>3.2266860361320815E-2</v>
      </c>
      <c r="Q56"/>
      <c r="R56" s="140">
        <v>1195150</v>
      </c>
      <c r="S56" s="10"/>
      <c r="T56" s="144">
        <v>3.2710809966239471E-2</v>
      </c>
      <c r="U56"/>
      <c r="V56" s="140">
        <v>945441</v>
      </c>
      <c r="W56" s="10"/>
      <c r="X56" s="144">
        <v>3.2062837421630463E-2</v>
      </c>
      <c r="Y56"/>
      <c r="Z56" s="140">
        <v>1325668.3622760728</v>
      </c>
      <c r="AA56" s="10"/>
      <c r="AB56" s="144">
        <v>3.2635521780657269E-2</v>
      </c>
      <c r="AC56" s="144"/>
      <c r="AD56" s="132">
        <v>1124148.9215335022</v>
      </c>
      <c r="AF56" s="91">
        <v>3.3063333126973196E-2</v>
      </c>
      <c r="AG56" s="145">
        <f t="shared" si="1"/>
        <v>-3.0042526872681163E-4</v>
      </c>
    </row>
    <row r="57" spans="1:33" x14ac:dyDescent="0.35">
      <c r="A57" s="13">
        <v>157</v>
      </c>
      <c r="B57" s="14"/>
      <c r="C57" s="14" t="s">
        <v>76</v>
      </c>
      <c r="D57" s="10"/>
      <c r="E57" s="146">
        <f>VLOOKUP(A57,'[2]Employer Allocation'!$A$6:$C$230,3,FALSE)</f>
        <v>1.6310213910533466E-4</v>
      </c>
      <c r="F57" s="10"/>
      <c r="G57" s="141">
        <f t="shared" si="2"/>
        <v>4550.5646864356349</v>
      </c>
      <c r="H57" s="143">
        <v>1.7639626099310668E-4</v>
      </c>
      <c r="I57" s="10"/>
      <c r="J57" s="147">
        <f t="shared" si="0"/>
        <v>7009.4134184327877</v>
      </c>
      <c r="K57" s="143">
        <v>1.721545323289145E-4</v>
      </c>
      <c r="L57"/>
      <c r="M57" s="139">
        <f t="shared" si="3"/>
        <v>5650.1324095788532</v>
      </c>
      <c r="N57" s="10"/>
      <c r="O57" s="10"/>
      <c r="P57" s="144">
        <v>1.6330967752873263E-4</v>
      </c>
      <c r="Q57"/>
      <c r="R57" s="140">
        <v>6049</v>
      </c>
      <c r="S57" s="10"/>
      <c r="T57" s="144">
        <v>1.585721250359305E-4</v>
      </c>
      <c r="U57"/>
      <c r="V57" s="140">
        <v>4583</v>
      </c>
      <c r="W57" s="10"/>
      <c r="X57" s="144">
        <v>1.3870222125073907E-4</v>
      </c>
      <c r="Y57"/>
      <c r="Z57" s="140">
        <v>5734.7746261993316</v>
      </c>
      <c r="AA57" s="10"/>
      <c r="AB57" s="144">
        <v>1.4715517288628092E-4</v>
      </c>
      <c r="AC57" s="144"/>
      <c r="AD57" s="132">
        <v>5068.8427784302812</v>
      </c>
      <c r="AF57" s="91">
        <v>1.7639626099310668E-4</v>
      </c>
      <c r="AG57" s="145">
        <f t="shared" si="1"/>
        <v>-4.2417286641921784E-6</v>
      </c>
    </row>
    <row r="58" spans="1:33" ht="15.5" x14ac:dyDescent="0.35">
      <c r="A58" s="13">
        <v>158</v>
      </c>
      <c r="B58" s="14"/>
      <c r="C58" s="14" t="s">
        <v>486</v>
      </c>
      <c r="D58" s="10"/>
      <c r="E58" s="146">
        <f>VLOOKUP(A58,'[2]Employer Allocation'!$A$6:$C$230,3,FALSE)</f>
        <v>0</v>
      </c>
      <c r="F58" s="10"/>
      <c r="G58" s="141">
        <f t="shared" si="2"/>
        <v>0</v>
      </c>
      <c r="H58" s="143">
        <v>0</v>
      </c>
      <c r="I58" s="10"/>
      <c r="J58" s="147">
        <f t="shared" si="0"/>
        <v>0</v>
      </c>
      <c r="K58" s="143">
        <v>0</v>
      </c>
      <c r="L58"/>
      <c r="M58" s="139">
        <f t="shared" si="3"/>
        <v>0</v>
      </c>
      <c r="N58" s="10"/>
      <c r="O58" s="10"/>
      <c r="P58" s="144">
        <v>0</v>
      </c>
      <c r="Q58"/>
      <c r="R58" s="140">
        <v>0</v>
      </c>
      <c r="S58" s="10"/>
      <c r="T58" s="144">
        <v>0</v>
      </c>
      <c r="U58"/>
      <c r="V58" s="140">
        <v>0</v>
      </c>
      <c r="W58" s="10"/>
      <c r="X58" s="144">
        <v>0</v>
      </c>
      <c r="Y58"/>
      <c r="Z58" s="140">
        <v>0</v>
      </c>
      <c r="AA58" s="10"/>
      <c r="AB58" s="144">
        <v>0</v>
      </c>
      <c r="AC58" s="144"/>
      <c r="AD58" s="132">
        <v>0</v>
      </c>
      <c r="AF58" s="91">
        <v>0</v>
      </c>
      <c r="AG58" s="145">
        <f t="shared" si="1"/>
        <v>0</v>
      </c>
    </row>
    <row r="59" spans="1:33" x14ac:dyDescent="0.35">
      <c r="A59" s="13">
        <v>160</v>
      </c>
      <c r="B59" s="14"/>
      <c r="C59" s="14" t="s">
        <v>77</v>
      </c>
      <c r="D59" s="10"/>
      <c r="E59" s="146">
        <f>VLOOKUP(A59,'[2]Employer Allocation'!$A$6:$C$230,3,FALSE)</f>
        <v>8.950447099904924E-5</v>
      </c>
      <c r="F59" s="10"/>
      <c r="G59" s="141">
        <f t="shared" si="2"/>
        <v>2497.1829752848057</v>
      </c>
      <c r="H59" s="143">
        <v>8.9809554878704813E-5</v>
      </c>
      <c r="I59" s="10"/>
      <c r="J59" s="147">
        <f t="shared" si="0"/>
        <v>3568.7394705881538</v>
      </c>
      <c r="K59" s="143">
        <v>1.0672180857876931E-4</v>
      </c>
      <c r="L59"/>
      <c r="M59" s="139">
        <f t="shared" si="3"/>
        <v>3502.6225641722381</v>
      </c>
      <c r="N59" s="10"/>
      <c r="O59" s="10"/>
      <c r="P59" s="144">
        <v>1.0681285092462492E-4</v>
      </c>
      <c r="Q59"/>
      <c r="R59" s="140">
        <v>3956</v>
      </c>
      <c r="S59" s="10"/>
      <c r="T59" s="144">
        <v>1.0857443949245086E-4</v>
      </c>
      <c r="U59"/>
      <c r="V59" s="140">
        <v>3138</v>
      </c>
      <c r="W59" s="10"/>
      <c r="X59" s="144">
        <v>8.6144583668305386E-5</v>
      </c>
      <c r="Y59"/>
      <c r="Z59" s="140">
        <v>3561.7293519217574</v>
      </c>
      <c r="AA59" s="10"/>
      <c r="AB59" s="144">
        <v>8.8062919238569512E-5</v>
      </c>
      <c r="AC59" s="144"/>
      <c r="AD59" s="132">
        <v>3033.3768325960582</v>
      </c>
      <c r="AF59" s="91">
        <v>8.9809554878704813E-5</v>
      </c>
      <c r="AG59" s="145">
        <f t="shared" si="1"/>
        <v>1.69122537000645E-5</v>
      </c>
    </row>
    <row r="60" spans="1:33" x14ac:dyDescent="0.35">
      <c r="A60" s="13">
        <v>161</v>
      </c>
      <c r="B60" s="14"/>
      <c r="C60" s="14" t="s">
        <v>78</v>
      </c>
      <c r="D60" s="10"/>
      <c r="E60" s="146">
        <f>VLOOKUP(A60,'[2]Employer Allocation'!$A$6:$C$230,3,FALSE)</f>
        <v>8.4024118544379373E-3</v>
      </c>
      <c r="F60" s="10"/>
      <c r="G60" s="141">
        <f t="shared" si="2"/>
        <v>234428.06376070905</v>
      </c>
      <c r="H60" s="143">
        <v>8.5060304262537037E-3</v>
      </c>
      <c r="I60" s="10"/>
      <c r="J60" s="147">
        <f t="shared" si="0"/>
        <v>338001.97051631514</v>
      </c>
      <c r="K60" s="143">
        <v>8.4020582990144994E-3</v>
      </c>
      <c r="L60"/>
      <c r="M60" s="139">
        <f t="shared" si="3"/>
        <v>275756.56162065174</v>
      </c>
      <c r="N60" s="10"/>
      <c r="O60" s="10"/>
      <c r="P60" s="144">
        <v>8.7357959176105823E-3</v>
      </c>
      <c r="Q60"/>
      <c r="R60" s="140">
        <v>323570</v>
      </c>
      <c r="S60" s="10"/>
      <c r="T60" s="144">
        <v>8.9548279182113475E-3</v>
      </c>
      <c r="U60"/>
      <c r="V60" s="140">
        <v>258821</v>
      </c>
      <c r="W60" s="10"/>
      <c r="X60" s="144">
        <v>8.9174877104490902E-3</v>
      </c>
      <c r="Y60"/>
      <c r="Z60" s="140">
        <v>368701.97023650992</v>
      </c>
      <c r="AA60" s="10"/>
      <c r="AB60" s="144">
        <v>8.9648859551217618E-3</v>
      </c>
      <c r="AC60" s="144"/>
      <c r="AD60" s="132">
        <v>308800.54395496182</v>
      </c>
      <c r="AF60" s="91">
        <v>8.5060304262537037E-3</v>
      </c>
      <c r="AG60" s="145">
        <f t="shared" si="1"/>
        <v>-1.0397212723920433E-4</v>
      </c>
    </row>
    <row r="61" spans="1:33" x14ac:dyDescent="0.35">
      <c r="A61" s="13">
        <v>162</v>
      </c>
      <c r="B61" s="14"/>
      <c r="C61" s="14" t="s">
        <v>79</v>
      </c>
      <c r="D61" s="10"/>
      <c r="E61" s="146">
        <f>VLOOKUP(A61,'[2]Employer Allocation'!$A$6:$C$230,3,FALSE)</f>
        <v>1.8628219797982836E-5</v>
      </c>
      <c r="F61" s="10"/>
      <c r="G61" s="141">
        <f t="shared" si="2"/>
        <v>519.72904615994253</v>
      </c>
      <c r="H61" s="143">
        <v>1.8672297135979555E-5</v>
      </c>
      <c r="I61" s="10"/>
      <c r="J61" s="147">
        <f t="shared" si="0"/>
        <v>741.97632852894708</v>
      </c>
      <c r="K61" s="143">
        <v>1.8382213778648346E-5</v>
      </c>
      <c r="L61"/>
      <c r="M61" s="139">
        <f t="shared" si="3"/>
        <v>603.30646208089217</v>
      </c>
      <c r="N61" s="10"/>
      <c r="O61" s="10"/>
      <c r="P61" s="144">
        <v>1.8137258978418303E-5</v>
      </c>
      <c r="Q61"/>
      <c r="R61" s="140">
        <v>672</v>
      </c>
      <c r="S61" s="10"/>
      <c r="T61" s="144">
        <v>1.8177780187045691E-5</v>
      </c>
      <c r="U61"/>
      <c r="V61" s="140">
        <v>525</v>
      </c>
      <c r="W61" s="10"/>
      <c r="X61" s="144">
        <v>1.8115023849881853E-5</v>
      </c>
      <c r="Y61"/>
      <c r="Z61" s="140">
        <v>748.98280784919029</v>
      </c>
      <c r="AA61" s="10"/>
      <c r="AB61" s="144">
        <v>1.8079314717089829E-5</v>
      </c>
      <c r="AC61" s="144"/>
      <c r="AD61" s="132">
        <v>622.75217408434492</v>
      </c>
      <c r="AF61" s="91">
        <v>1.8672297135979555E-5</v>
      </c>
      <c r="AG61" s="145">
        <f t="shared" si="1"/>
        <v>-2.9008335733120901E-7</v>
      </c>
    </row>
    <row r="62" spans="1:33" x14ac:dyDescent="0.35">
      <c r="A62" s="13">
        <v>163</v>
      </c>
      <c r="B62" s="14"/>
      <c r="C62" s="14" t="s">
        <v>80</v>
      </c>
      <c r="D62" s="10"/>
      <c r="E62" s="175">
        <v>0</v>
      </c>
      <c r="F62" s="10"/>
      <c r="G62" s="141">
        <f t="shared" si="2"/>
        <v>0</v>
      </c>
      <c r="H62" s="143">
        <v>0</v>
      </c>
      <c r="I62" s="10"/>
      <c r="J62" s="147">
        <f t="shared" si="0"/>
        <v>0</v>
      </c>
      <c r="K62" s="143">
        <v>0</v>
      </c>
      <c r="L62"/>
      <c r="M62" s="139">
        <f t="shared" si="3"/>
        <v>0</v>
      </c>
      <c r="N62" s="10"/>
      <c r="O62" s="10"/>
      <c r="P62" s="144">
        <v>0</v>
      </c>
      <c r="Q62"/>
      <c r="R62" s="140">
        <v>0</v>
      </c>
      <c r="S62" s="10"/>
      <c r="T62" s="144">
        <v>0</v>
      </c>
      <c r="U62"/>
      <c r="V62" s="140">
        <v>0</v>
      </c>
      <c r="W62" s="10"/>
      <c r="X62" s="144">
        <v>0</v>
      </c>
      <c r="Y62"/>
      <c r="Z62" s="140">
        <v>0</v>
      </c>
      <c r="AA62" s="10"/>
      <c r="AB62" s="144">
        <v>0</v>
      </c>
      <c r="AC62" s="144"/>
      <c r="AD62" s="132">
        <v>0</v>
      </c>
      <c r="AF62" s="91">
        <v>0</v>
      </c>
      <c r="AG62" s="145">
        <f t="shared" si="1"/>
        <v>0</v>
      </c>
    </row>
    <row r="63" spans="1:33" x14ac:dyDescent="0.35">
      <c r="A63" s="13">
        <v>164</v>
      </c>
      <c r="B63" s="14"/>
      <c r="C63" s="14" t="s">
        <v>81</v>
      </c>
      <c r="D63" s="10"/>
      <c r="E63" s="146">
        <f>VLOOKUP(A63,'[2]Employer Allocation'!$A$6:$C$230,3,FALSE)</f>
        <v>8.0268855481490956E-5</v>
      </c>
      <c r="F63" s="10"/>
      <c r="G63" s="141">
        <f t="shared" si="2"/>
        <v>2239.5084526683017</v>
      </c>
      <c r="H63" s="143">
        <v>8.0714622614833388E-5</v>
      </c>
      <c r="I63" s="10"/>
      <c r="J63" s="147">
        <f t="shared" si="0"/>
        <v>3207.3364573314902</v>
      </c>
      <c r="K63" s="143">
        <v>4.8379548683561211E-5</v>
      </c>
      <c r="L63"/>
      <c r="M63" s="139">
        <f t="shared" si="3"/>
        <v>1587.822593340321</v>
      </c>
      <c r="N63" s="10"/>
      <c r="O63" s="10"/>
      <c r="P63" s="144">
        <v>7.1737904812528959E-5</v>
      </c>
      <c r="Q63"/>
      <c r="R63" s="140">
        <v>2657</v>
      </c>
      <c r="S63" s="10"/>
      <c r="T63" s="144">
        <v>4.6947126871581576E-5</v>
      </c>
      <c r="U63"/>
      <c r="V63" s="140">
        <v>1357</v>
      </c>
      <c r="W63" s="10"/>
      <c r="X63" s="144">
        <v>1.0347649907215631E-5</v>
      </c>
      <c r="Y63"/>
      <c r="Z63" s="140">
        <v>427.83337998184987</v>
      </c>
      <c r="AA63" s="10"/>
      <c r="AB63" s="144">
        <v>0</v>
      </c>
      <c r="AC63" s="144"/>
      <c r="AD63" s="132">
        <v>0</v>
      </c>
      <c r="AF63" s="91">
        <v>8.0714622614833388E-5</v>
      </c>
      <c r="AG63" s="145">
        <f t="shared" si="1"/>
        <v>-3.2335073931272177E-5</v>
      </c>
    </row>
    <row r="64" spans="1:33" x14ac:dyDescent="0.35">
      <c r="A64" s="13">
        <v>165</v>
      </c>
      <c r="B64" s="14"/>
      <c r="C64" s="14" t="s">
        <v>82</v>
      </c>
      <c r="D64" s="10"/>
      <c r="E64" s="146">
        <f>VLOOKUP(A64,'[2]Employer Allocation'!$A$6:$C$230,3,FALSE)</f>
        <v>1.5277102593881755E-3</v>
      </c>
      <c r="F64" s="10"/>
      <c r="G64" s="141">
        <f t="shared" si="2"/>
        <v>42623.25678627396</v>
      </c>
      <c r="H64" s="143">
        <v>1.4567218390108875E-3</v>
      </c>
      <c r="I64" s="10"/>
      <c r="J64" s="147">
        <f t="shared" si="0"/>
        <v>57885.385709428527</v>
      </c>
      <c r="K64" s="143">
        <v>1.1270849308551484E-3</v>
      </c>
      <c r="L64"/>
      <c r="M64" s="139">
        <f t="shared" si="3"/>
        <v>36991.062680857671</v>
      </c>
      <c r="N64" s="10"/>
      <c r="O64" s="10"/>
      <c r="P64" s="144">
        <v>9.8197736445520016E-4</v>
      </c>
      <c r="Q64"/>
      <c r="R64" s="140">
        <v>36372</v>
      </c>
      <c r="S64" s="10"/>
      <c r="T64" s="144">
        <v>9.9321050282839113E-4</v>
      </c>
      <c r="U64"/>
      <c r="V64" s="140">
        <v>28707</v>
      </c>
      <c r="W64" s="10"/>
      <c r="X64" s="144">
        <v>9.8256218532766985E-4</v>
      </c>
      <c r="Y64"/>
      <c r="Z64" s="140">
        <v>40624.963596609028</v>
      </c>
      <c r="AA64" s="10"/>
      <c r="AB64" s="144">
        <v>9.9081796948394057E-4</v>
      </c>
      <c r="AC64" s="144"/>
      <c r="AD64" s="132">
        <v>34129.282789391153</v>
      </c>
      <c r="AF64" s="91">
        <v>1.4567218390108875E-3</v>
      </c>
      <c r="AG64" s="145">
        <f t="shared" si="1"/>
        <v>-3.296369081557391E-4</v>
      </c>
    </row>
    <row r="65" spans="1:33" x14ac:dyDescent="0.35">
      <c r="A65" s="13">
        <v>166</v>
      </c>
      <c r="B65" s="14"/>
      <c r="C65" s="14" t="s">
        <v>83</v>
      </c>
      <c r="D65" s="10"/>
      <c r="E65" s="146">
        <f>VLOOKUP(A65,'[2]Employer Allocation'!$A$6:$C$230,3,FALSE)</f>
        <v>2.5986483524711594E-4</v>
      </c>
      <c r="F65" s="10"/>
      <c r="G65" s="141">
        <f t="shared" si="2"/>
        <v>7250.2528109593777</v>
      </c>
      <c r="H65" s="143">
        <v>2.4693337920256151E-4</v>
      </c>
      <c r="I65" s="10"/>
      <c r="J65" s="147">
        <f t="shared" si="0"/>
        <v>9812.3289682938685</v>
      </c>
      <c r="K65" s="143">
        <v>2.0297299306230025E-4</v>
      </c>
      <c r="L65"/>
      <c r="M65" s="139">
        <f t="shared" si="3"/>
        <v>6661.5979890638619</v>
      </c>
      <c r="N65" s="10"/>
      <c r="O65" s="10"/>
      <c r="P65" s="144">
        <v>1.8757594669159525E-4</v>
      </c>
      <c r="Q65"/>
      <c r="R65" s="140">
        <v>6948</v>
      </c>
      <c r="S65" s="10"/>
      <c r="T65" s="144">
        <v>1.6541913913512211E-4</v>
      </c>
      <c r="U65"/>
      <c r="V65" s="140">
        <v>4781</v>
      </c>
      <c r="W65" s="10"/>
      <c r="X65" s="144">
        <v>1.7444116704366981E-4</v>
      </c>
      <c r="Y65"/>
      <c r="Z65" s="140">
        <v>7212.435168707193</v>
      </c>
      <c r="AA65" s="10"/>
      <c r="AB65" s="144">
        <v>1.9531848271535485E-4</v>
      </c>
      <c r="AC65" s="144"/>
      <c r="AD65" s="132">
        <v>6727.8551014361665</v>
      </c>
      <c r="AF65" s="91">
        <v>2.4693337920256151E-4</v>
      </c>
      <c r="AG65" s="145">
        <f t="shared" si="1"/>
        <v>-4.3960386140261265E-5</v>
      </c>
    </row>
    <row r="66" spans="1:33" x14ac:dyDescent="0.35">
      <c r="A66" s="13">
        <v>169</v>
      </c>
      <c r="B66" s="14"/>
      <c r="C66" s="14" t="s">
        <v>84</v>
      </c>
      <c r="D66" s="10"/>
      <c r="E66" s="175">
        <v>0</v>
      </c>
      <c r="F66" s="10"/>
      <c r="G66" s="141">
        <f t="shared" si="2"/>
        <v>0</v>
      </c>
      <c r="H66" s="143">
        <v>0</v>
      </c>
      <c r="I66" s="10"/>
      <c r="J66" s="147">
        <f t="shared" si="0"/>
        <v>0</v>
      </c>
      <c r="K66" s="143">
        <v>0</v>
      </c>
      <c r="L66"/>
      <c r="M66" s="139">
        <f t="shared" si="3"/>
        <v>0</v>
      </c>
      <c r="N66" s="10"/>
      <c r="O66" s="10"/>
      <c r="P66" s="144">
        <v>0</v>
      </c>
      <c r="Q66"/>
      <c r="R66" s="140">
        <v>0</v>
      </c>
      <c r="S66" s="10"/>
      <c r="T66" s="144">
        <v>0</v>
      </c>
      <c r="U66"/>
      <c r="V66" s="140">
        <v>0</v>
      </c>
      <c r="W66" s="10"/>
      <c r="X66" s="144">
        <v>0</v>
      </c>
      <c r="Y66"/>
      <c r="Z66" s="140">
        <v>0</v>
      </c>
      <c r="AA66" s="10"/>
      <c r="AB66" s="144">
        <v>0</v>
      </c>
      <c r="AC66" s="144"/>
      <c r="AD66" s="132">
        <v>0</v>
      </c>
      <c r="AF66" s="91">
        <v>0</v>
      </c>
      <c r="AG66" s="145">
        <f t="shared" si="1"/>
        <v>0</v>
      </c>
    </row>
    <row r="67" spans="1:33" x14ac:dyDescent="0.35">
      <c r="A67" s="13">
        <v>170</v>
      </c>
      <c r="B67" s="14"/>
      <c r="C67" s="14" t="s">
        <v>85</v>
      </c>
      <c r="D67" s="10"/>
      <c r="E67" s="175">
        <v>0</v>
      </c>
      <c r="F67" s="10"/>
      <c r="G67" s="141">
        <f t="shared" si="2"/>
        <v>0</v>
      </c>
      <c r="H67" s="143">
        <v>0</v>
      </c>
      <c r="I67" s="10"/>
      <c r="J67" s="147">
        <f t="shared" si="0"/>
        <v>0</v>
      </c>
      <c r="K67" s="143">
        <v>0</v>
      </c>
      <c r="L67"/>
      <c r="M67" s="139">
        <f t="shared" si="3"/>
        <v>0</v>
      </c>
      <c r="N67" s="10"/>
      <c r="O67" s="10"/>
      <c r="P67" s="144">
        <v>0</v>
      </c>
      <c r="Q67"/>
      <c r="R67" s="140">
        <v>0</v>
      </c>
      <c r="S67" s="10"/>
      <c r="T67" s="144">
        <v>0</v>
      </c>
      <c r="U67"/>
      <c r="V67" s="140">
        <v>0</v>
      </c>
      <c r="W67" s="10"/>
      <c r="X67" s="144">
        <v>0</v>
      </c>
      <c r="Y67"/>
      <c r="Z67" s="140">
        <v>0</v>
      </c>
      <c r="AA67" s="10"/>
      <c r="AB67" s="144">
        <v>0</v>
      </c>
      <c r="AC67" s="144"/>
      <c r="AD67" s="132">
        <v>0</v>
      </c>
      <c r="AF67" s="91">
        <v>0</v>
      </c>
      <c r="AG67" s="145">
        <f t="shared" si="1"/>
        <v>0</v>
      </c>
    </row>
    <row r="68" spans="1:33" x14ac:dyDescent="0.35">
      <c r="A68" s="13">
        <v>171</v>
      </c>
      <c r="B68" s="14"/>
      <c r="C68" s="14" t="s">
        <v>86</v>
      </c>
      <c r="D68" s="10"/>
      <c r="E68" s="146">
        <f>VLOOKUP(A68,'[2]Employer Allocation'!$A$6:$C$230,3,FALSE)</f>
        <v>7.6279453699346824E-3</v>
      </c>
      <c r="F68" s="10"/>
      <c r="G68" s="141">
        <f t="shared" si="2"/>
        <v>212820.37759215166</v>
      </c>
      <c r="H68" s="143">
        <v>7.5391815994168667E-3</v>
      </c>
      <c r="I68" s="10"/>
      <c r="J68" s="147">
        <f t="shared" si="0"/>
        <v>299582.54426390177</v>
      </c>
      <c r="K68" s="143">
        <v>7.4000545344370073E-3</v>
      </c>
      <c r="L68"/>
      <c r="M68" s="139">
        <f t="shared" si="3"/>
        <v>242870.67782676671</v>
      </c>
      <c r="N68" s="10"/>
      <c r="O68" s="10"/>
      <c r="P68" s="144">
        <v>7.3889164832645089E-3</v>
      </c>
      <c r="Q68"/>
      <c r="R68" s="140">
        <v>273682</v>
      </c>
      <c r="S68" s="10"/>
      <c r="T68" s="144">
        <v>7.4610713009204731E-3</v>
      </c>
      <c r="U68"/>
      <c r="V68" s="140">
        <v>215647</v>
      </c>
      <c r="W68" s="10"/>
      <c r="X68" s="144">
        <v>7.4590194616146596E-3</v>
      </c>
      <c r="Y68"/>
      <c r="Z68" s="140">
        <v>308400.21997532947</v>
      </c>
      <c r="AA68" s="10"/>
      <c r="AB68" s="144">
        <v>7.4365804465664383E-3</v>
      </c>
      <c r="AC68" s="144"/>
      <c r="AD68" s="132">
        <v>256157.20027677238</v>
      </c>
      <c r="AF68" s="91">
        <v>7.5391815994168667E-3</v>
      </c>
      <c r="AG68" s="145">
        <f t="shared" si="1"/>
        <v>-1.3912706497985934E-4</v>
      </c>
    </row>
    <row r="69" spans="1:33" x14ac:dyDescent="0.35">
      <c r="A69" s="13">
        <v>172</v>
      </c>
      <c r="B69" s="14"/>
      <c r="C69" s="14" t="s">
        <v>87</v>
      </c>
      <c r="D69" s="10"/>
      <c r="E69" s="146">
        <f>VLOOKUP(A69,'[2]Employer Allocation'!$A$6:$C$230,3,FALSE)</f>
        <v>4.0811341575012951E-3</v>
      </c>
      <c r="F69" s="10"/>
      <c r="G69" s="141">
        <f t="shared" si="2"/>
        <v>113864.01845862862</v>
      </c>
      <c r="H69" s="143">
        <v>3.8756696068240142E-3</v>
      </c>
      <c r="I69" s="10"/>
      <c r="J69" s="147">
        <f t="shared" si="0"/>
        <v>154006.49874628571</v>
      </c>
      <c r="K69" s="143">
        <v>3.4144011873486254E-3</v>
      </c>
      <c r="L69"/>
      <c r="M69" s="139">
        <f t="shared" si="3"/>
        <v>112061.05669692437</v>
      </c>
      <c r="N69" s="10"/>
      <c r="O69" s="10"/>
      <c r="P69" s="144">
        <v>3.2795826435603791E-3</v>
      </c>
      <c r="Q69"/>
      <c r="R69" s="140">
        <v>121474</v>
      </c>
      <c r="S69" s="10"/>
      <c r="T69" s="144">
        <v>3.1699900530523799E-3</v>
      </c>
      <c r="U69"/>
      <c r="V69" s="140">
        <v>91622</v>
      </c>
      <c r="W69" s="10"/>
      <c r="X69" s="144">
        <v>3.125720288327115E-3</v>
      </c>
      <c r="Y69"/>
      <c r="Z69" s="140">
        <v>129235.86397142347</v>
      </c>
      <c r="AA69" s="10"/>
      <c r="AB69" s="144">
        <v>3.1767763834241788E-3</v>
      </c>
      <c r="AC69" s="144"/>
      <c r="AD69" s="132">
        <v>109425.85105214971</v>
      </c>
      <c r="AF69" s="91">
        <v>3.8756696068240142E-3</v>
      </c>
      <c r="AG69" s="145">
        <f t="shared" si="1"/>
        <v>-4.6126841947538881E-4</v>
      </c>
    </row>
    <row r="70" spans="1:33" x14ac:dyDescent="0.35">
      <c r="A70" s="13">
        <v>173</v>
      </c>
      <c r="B70" s="14"/>
      <c r="C70" s="14" t="s">
        <v>88</v>
      </c>
      <c r="D70" s="10"/>
      <c r="E70" s="175">
        <v>0</v>
      </c>
      <c r="F70" s="10"/>
      <c r="G70" s="141">
        <f t="shared" si="2"/>
        <v>0</v>
      </c>
      <c r="H70" s="143">
        <v>0</v>
      </c>
      <c r="I70" s="10"/>
      <c r="J70" s="147">
        <f t="shared" si="0"/>
        <v>0</v>
      </c>
      <c r="K70" s="143">
        <v>0</v>
      </c>
      <c r="L70"/>
      <c r="M70" s="139">
        <f t="shared" si="3"/>
        <v>0</v>
      </c>
      <c r="N70" s="10"/>
      <c r="O70" s="10"/>
      <c r="P70" s="144">
        <v>0</v>
      </c>
      <c r="Q70"/>
      <c r="R70" s="140">
        <v>0</v>
      </c>
      <c r="S70" s="10"/>
      <c r="T70" s="144">
        <v>0</v>
      </c>
      <c r="U70"/>
      <c r="V70" s="140">
        <v>0</v>
      </c>
      <c r="W70" s="10"/>
      <c r="X70" s="144">
        <v>0</v>
      </c>
      <c r="Y70"/>
      <c r="Z70" s="140">
        <v>0</v>
      </c>
      <c r="AA70" s="10"/>
      <c r="AB70" s="144">
        <v>0</v>
      </c>
      <c r="AC70" s="144"/>
      <c r="AD70" s="132">
        <v>0</v>
      </c>
      <c r="AF70" s="91">
        <v>0</v>
      </c>
      <c r="AG70" s="145">
        <f t="shared" si="1"/>
        <v>0</v>
      </c>
    </row>
    <row r="71" spans="1:33" x14ac:dyDescent="0.35">
      <c r="A71" s="13">
        <v>174</v>
      </c>
      <c r="B71" s="14"/>
      <c r="C71" s="14" t="s">
        <v>89</v>
      </c>
      <c r="D71" s="10"/>
      <c r="E71" s="146">
        <f>VLOOKUP(A71,'[2]Employer Allocation'!$A$6:$C$230,3,FALSE)</f>
        <v>1.671106133520738E-3</v>
      </c>
      <c r="F71" s="10"/>
      <c r="G71" s="141">
        <f t="shared" si="2"/>
        <v>46624.014866992875</v>
      </c>
      <c r="H71" s="143">
        <v>1.6342512363879454E-3</v>
      </c>
      <c r="I71" s="10"/>
      <c r="J71" s="147">
        <f t="shared" ref="J71:J134" si="4">$J$323*H71</f>
        <v>64939.826280533744</v>
      </c>
      <c r="K71" s="143">
        <v>1.5748473846858356E-3</v>
      </c>
      <c r="L71"/>
      <c r="M71" s="139">
        <f t="shared" si="3"/>
        <v>51686.680147075283</v>
      </c>
      <c r="N71" s="10"/>
      <c r="O71" s="10"/>
      <c r="P71" s="144">
        <v>1.4497326957553288E-3</v>
      </c>
      <c r="Q71"/>
      <c r="R71" s="140">
        <v>53697</v>
      </c>
      <c r="S71" s="10"/>
      <c r="T71" s="144">
        <v>1.2624675114873583E-3</v>
      </c>
      <c r="U71"/>
      <c r="V71" s="140">
        <v>36489</v>
      </c>
      <c r="W71" s="10"/>
      <c r="X71" s="144">
        <v>1.2019378495441049E-3</v>
      </c>
      <c r="Y71"/>
      <c r="Z71" s="140">
        <v>49695.258083672503</v>
      </c>
      <c r="AA71" s="10"/>
      <c r="AB71" s="144">
        <v>1.1626852020525647E-3</v>
      </c>
      <c r="AC71" s="144"/>
      <c r="AD71" s="132">
        <v>40049.346376469344</v>
      </c>
      <c r="AF71" s="91">
        <v>1.6342512363879454E-3</v>
      </c>
      <c r="AG71" s="145">
        <f t="shared" ref="AG71:AG134" si="5">K71-AF71</f>
        <v>-5.9403851702109853E-5</v>
      </c>
    </row>
    <row r="72" spans="1:33" x14ac:dyDescent="0.35">
      <c r="A72" s="13">
        <v>175</v>
      </c>
      <c r="B72" s="14"/>
      <c r="C72" s="14" t="s">
        <v>90</v>
      </c>
      <c r="D72" s="10"/>
      <c r="E72" s="175">
        <v>0</v>
      </c>
      <c r="F72" s="10"/>
      <c r="G72" s="141">
        <f t="shared" si="2"/>
        <v>0</v>
      </c>
      <c r="H72" s="143">
        <v>0</v>
      </c>
      <c r="I72" s="10"/>
      <c r="J72" s="147">
        <f t="shared" si="4"/>
        <v>0</v>
      </c>
      <c r="K72" s="143">
        <v>0</v>
      </c>
      <c r="L72"/>
      <c r="M72" s="139">
        <f t="shared" si="3"/>
        <v>0</v>
      </c>
      <c r="N72" s="10"/>
      <c r="O72" s="10"/>
      <c r="P72" s="144">
        <v>0</v>
      </c>
      <c r="Q72"/>
      <c r="R72" s="140">
        <v>0</v>
      </c>
      <c r="S72" s="10"/>
      <c r="T72" s="144">
        <v>0</v>
      </c>
      <c r="U72"/>
      <c r="V72" s="140">
        <v>0</v>
      </c>
      <c r="W72" s="10"/>
      <c r="X72" s="144">
        <v>0</v>
      </c>
      <c r="Y72"/>
      <c r="Z72" s="140">
        <v>0</v>
      </c>
      <c r="AA72" s="10"/>
      <c r="AB72" s="144">
        <v>0</v>
      </c>
      <c r="AC72" s="144"/>
      <c r="AD72" s="132">
        <v>0</v>
      </c>
      <c r="AF72" s="91">
        <v>0</v>
      </c>
      <c r="AG72" s="145">
        <f t="shared" si="5"/>
        <v>0</v>
      </c>
    </row>
    <row r="73" spans="1:33" x14ac:dyDescent="0.35">
      <c r="A73" s="13">
        <v>180</v>
      </c>
      <c r="B73" s="14"/>
      <c r="C73" s="14" t="s">
        <v>91</v>
      </c>
      <c r="D73" s="10"/>
      <c r="E73" s="146">
        <f>VLOOKUP(A73,'[2]Employer Allocation'!$A$6:$C$230,3,FALSE)</f>
        <v>2.040661856540995E-4</v>
      </c>
      <c r="F73" s="10"/>
      <c r="G73" s="141">
        <f t="shared" si="2"/>
        <v>5693.4653538384564</v>
      </c>
      <c r="H73" s="143">
        <v>1.2736303749649839E-4</v>
      </c>
      <c r="I73" s="10"/>
      <c r="J73" s="147">
        <f t="shared" si="4"/>
        <v>5060.9926707868326</v>
      </c>
      <c r="K73" s="143">
        <v>1.276571311189375E-4</v>
      </c>
      <c r="L73"/>
      <c r="M73" s="139">
        <f t="shared" si="3"/>
        <v>4189.7223621792627</v>
      </c>
      <c r="N73" s="10"/>
      <c r="O73" s="10"/>
      <c r="P73" s="144">
        <v>9.8196984624725957E-5</v>
      </c>
      <c r="Q73"/>
      <c r="R73" s="140">
        <v>3637</v>
      </c>
      <c r="S73" s="10"/>
      <c r="T73" s="144">
        <v>9.5807131505316578E-5</v>
      </c>
      <c r="U73"/>
      <c r="V73" s="140">
        <v>2769</v>
      </c>
      <c r="W73" s="10"/>
      <c r="X73" s="144">
        <v>8.1263650122196147E-5</v>
      </c>
      <c r="Y73"/>
      <c r="Z73" s="140">
        <v>3359.9225344102224</v>
      </c>
      <c r="AA73" s="10"/>
      <c r="AB73" s="144">
        <v>8.1726098223952934E-5</v>
      </c>
      <c r="AC73" s="144"/>
      <c r="AD73" s="132">
        <v>2815.1014651173591</v>
      </c>
      <c r="AF73" s="91">
        <v>1.2736303749649839E-4</v>
      </c>
      <c r="AG73" s="145">
        <f t="shared" si="5"/>
        <v>2.9409362243911397E-7</v>
      </c>
    </row>
    <row r="74" spans="1:33" x14ac:dyDescent="0.35">
      <c r="A74" s="13">
        <v>181</v>
      </c>
      <c r="B74" s="14"/>
      <c r="C74" s="14" t="s">
        <v>92</v>
      </c>
      <c r="D74" s="10"/>
      <c r="E74" s="146">
        <f>VLOOKUP(A74,'[2]Employer Allocation'!$A$6:$C$230,3,FALSE)</f>
        <v>1.6178744172099075E-3</v>
      </c>
      <c r="F74" s="10"/>
      <c r="G74" s="141">
        <f t="shared" si="2"/>
        <v>45138.845084602806</v>
      </c>
      <c r="H74" s="143">
        <v>1.6479574617783131E-3</v>
      </c>
      <c r="I74" s="10"/>
      <c r="J74" s="147">
        <f t="shared" si="4"/>
        <v>65484.467077489535</v>
      </c>
      <c r="K74" s="143">
        <v>1.5585052876562796E-3</v>
      </c>
      <c r="L74"/>
      <c r="M74" s="139">
        <f t="shared" si="3"/>
        <v>51150.330561513612</v>
      </c>
      <c r="N74" s="10"/>
      <c r="O74" s="10"/>
      <c r="P74" s="144">
        <v>1.450713404213355E-3</v>
      </c>
      <c r="Q74"/>
      <c r="R74" s="140">
        <v>53734</v>
      </c>
      <c r="S74" s="10"/>
      <c r="T74" s="144">
        <v>1.4456533923057112E-3</v>
      </c>
      <c r="U74"/>
      <c r="V74" s="140">
        <v>41784</v>
      </c>
      <c r="W74" s="10"/>
      <c r="X74" s="144">
        <v>1.5322565315531585E-3</v>
      </c>
      <c r="Y74"/>
      <c r="Z74" s="140">
        <v>63352.596654485278</v>
      </c>
      <c r="AA74" s="10"/>
      <c r="AB74" s="144">
        <v>1.5955457920230165E-3</v>
      </c>
      <c r="AC74" s="144"/>
      <c r="AD74" s="132">
        <v>54959.473098513714</v>
      </c>
      <c r="AF74" s="91">
        <v>1.6479574617783131E-3</v>
      </c>
      <c r="AG74" s="145">
        <f t="shared" si="5"/>
        <v>-8.9452174122033479E-5</v>
      </c>
    </row>
    <row r="75" spans="1:33" x14ac:dyDescent="0.35">
      <c r="A75" s="13">
        <v>182</v>
      </c>
      <c r="B75" s="14"/>
      <c r="C75" s="14" t="s">
        <v>93</v>
      </c>
      <c r="D75" s="10"/>
      <c r="E75" s="146">
        <f>VLOOKUP(A75,'[2]Employer Allocation'!$A$6:$C$230,3,FALSE)</f>
        <v>8.7286278233011591E-3</v>
      </c>
      <c r="F75" s="10"/>
      <c r="G75" s="141">
        <f t="shared" si="2"/>
        <v>243529.51930386209</v>
      </c>
      <c r="H75" s="143">
        <v>9.6804197717411562E-3</v>
      </c>
      <c r="I75" s="10"/>
      <c r="J75" s="147">
        <f t="shared" si="4"/>
        <v>384668.38164305629</v>
      </c>
      <c r="K75" s="143">
        <v>7.733767689821645E-3</v>
      </c>
      <c r="L75"/>
      <c r="M75" s="139">
        <f t="shared" si="3"/>
        <v>253823.18363206918</v>
      </c>
      <c r="N75" s="10"/>
      <c r="O75" s="10"/>
      <c r="P75" s="144">
        <v>6.0118998947104214E-3</v>
      </c>
      <c r="Q75"/>
      <c r="R75" s="140">
        <v>222678</v>
      </c>
      <c r="S75" s="10"/>
      <c r="T75" s="144">
        <v>5.9994761444026453E-3</v>
      </c>
      <c r="U75"/>
      <c r="V75" s="140">
        <v>173403</v>
      </c>
      <c r="W75" s="10"/>
      <c r="X75" s="144">
        <v>6.0738245021480083E-3</v>
      </c>
      <c r="Y75"/>
      <c r="Z75" s="140">
        <v>251128.02321989188</v>
      </c>
      <c r="AA75" s="10"/>
      <c r="AB75" s="144">
        <v>6.0782152911747758E-3</v>
      </c>
      <c r="AC75" s="144"/>
      <c r="AD75" s="132">
        <v>209367.54773972408</v>
      </c>
      <c r="AF75" s="91">
        <v>9.6804197717411562E-3</v>
      </c>
      <c r="AG75" s="145">
        <f t="shared" si="5"/>
        <v>-1.9466520819195112E-3</v>
      </c>
    </row>
    <row r="76" spans="1:33" x14ac:dyDescent="0.35">
      <c r="A76" s="13">
        <v>183</v>
      </c>
      <c r="B76" s="14"/>
      <c r="C76" s="14" t="s">
        <v>94</v>
      </c>
      <c r="D76" s="10"/>
      <c r="E76" s="146">
        <f>VLOOKUP(A76,'[2]Employer Allocation'!$A$6:$C$230,3,FALSE)</f>
        <v>3.7014276078778337E-5</v>
      </c>
      <c r="F76" s="10"/>
      <c r="G76" s="141">
        <f t="shared" ref="G76:G139" si="6">$G$323*E76</f>
        <v>1032.7017079113148</v>
      </c>
      <c r="H76" s="143">
        <v>3.8471928201859319E-5</v>
      </c>
      <c r="I76" s="10"/>
      <c r="J76" s="147">
        <f t="shared" si="4"/>
        <v>1528.7492390875204</v>
      </c>
      <c r="K76" s="143">
        <v>3.9090668564145675E-5</v>
      </c>
      <c r="L76"/>
      <c r="M76" s="139">
        <f t="shared" ref="M76:M139" si="7">$M$323*K76</f>
        <v>1282.9604331554888</v>
      </c>
      <c r="N76" s="10"/>
      <c r="O76" s="10"/>
      <c r="P76" s="144">
        <v>3.857007744802551E-5</v>
      </c>
      <c r="Q76"/>
      <c r="R76" s="140">
        <v>1429</v>
      </c>
      <c r="S76" s="10"/>
      <c r="T76" s="144">
        <v>4.2755538707423071E-5</v>
      </c>
      <c r="U76"/>
      <c r="V76" s="140">
        <v>1236</v>
      </c>
      <c r="W76" s="10"/>
      <c r="X76" s="144">
        <v>5.2577989553347489E-5</v>
      </c>
      <c r="Y76"/>
      <c r="Z76" s="140">
        <v>2173.8867457791634</v>
      </c>
      <c r="AA76" s="10"/>
      <c r="AB76" s="144">
        <v>4.8489115351273559E-5</v>
      </c>
      <c r="AC76" s="144"/>
      <c r="AD76" s="132">
        <v>1670.2348776465606</v>
      </c>
      <c r="AF76" s="91">
        <v>3.8471928201859319E-5</v>
      </c>
      <c r="AG76" s="145">
        <f t="shared" si="5"/>
        <v>6.1874036228635662E-7</v>
      </c>
    </row>
    <row r="77" spans="1:33" x14ac:dyDescent="0.35">
      <c r="A77" s="13">
        <v>184</v>
      </c>
      <c r="B77" s="14"/>
      <c r="C77" s="14" t="s">
        <v>95</v>
      </c>
      <c r="D77" s="10"/>
      <c r="E77" s="175">
        <v>0</v>
      </c>
      <c r="F77" s="10"/>
      <c r="G77" s="141">
        <f t="shared" si="6"/>
        <v>0</v>
      </c>
      <c r="H77" s="143">
        <v>0</v>
      </c>
      <c r="I77" s="10"/>
      <c r="J77" s="147">
        <f t="shared" si="4"/>
        <v>0</v>
      </c>
      <c r="K77" s="143">
        <v>0</v>
      </c>
      <c r="L77"/>
      <c r="M77" s="139">
        <f t="shared" si="7"/>
        <v>0</v>
      </c>
      <c r="N77" s="10"/>
      <c r="O77" s="10"/>
      <c r="P77" s="144">
        <v>0</v>
      </c>
      <c r="Q77"/>
      <c r="R77" s="140">
        <v>0</v>
      </c>
      <c r="S77" s="10"/>
      <c r="T77" s="144">
        <v>1.4645862778500708E-5</v>
      </c>
      <c r="U77"/>
      <c r="V77" s="140">
        <v>423</v>
      </c>
      <c r="W77" s="10"/>
      <c r="X77" s="144">
        <v>2.5376253124604911E-5</v>
      </c>
      <c r="Y77"/>
      <c r="Z77" s="140">
        <v>1049.205205329185</v>
      </c>
      <c r="AA77" s="10"/>
      <c r="AB77" s="144">
        <v>2.2925912840225235E-5</v>
      </c>
      <c r="AC77" s="144"/>
      <c r="AD77" s="132">
        <v>789.69597507048729</v>
      </c>
      <c r="AF77" s="91">
        <v>0</v>
      </c>
      <c r="AG77" s="145">
        <f t="shared" si="5"/>
        <v>0</v>
      </c>
    </row>
    <row r="78" spans="1:33" x14ac:dyDescent="0.35">
      <c r="A78" s="13">
        <v>185</v>
      </c>
      <c r="B78" s="14"/>
      <c r="C78" s="14" t="s">
        <v>96</v>
      </c>
      <c r="D78" s="10"/>
      <c r="E78" s="146">
        <f>VLOOKUP(A78,'[2]Employer Allocation'!$A$6:$C$230,3,FALSE)</f>
        <v>5.722156901814479E-5</v>
      </c>
      <c r="F78" s="10"/>
      <c r="G78" s="141">
        <f t="shared" si="6"/>
        <v>1596.4870399905894</v>
      </c>
      <c r="H78" s="143">
        <v>1.4578251342025766E-5</v>
      </c>
      <c r="I78" s="10"/>
      <c r="J78" s="147">
        <f t="shared" si="4"/>
        <v>579.29227070223703</v>
      </c>
      <c r="K78" s="143">
        <v>7.0083512720897846E-6</v>
      </c>
      <c r="L78"/>
      <c r="M78" s="139">
        <f t="shared" si="7"/>
        <v>230.01492975213938</v>
      </c>
      <c r="N78" s="10"/>
      <c r="O78" s="10"/>
      <c r="P78" s="144">
        <v>3.1909780569113891E-5</v>
      </c>
      <c r="Q78"/>
      <c r="R78" s="140">
        <v>1182</v>
      </c>
      <c r="S78" s="10"/>
      <c r="T78" s="144">
        <v>3.0305508913661282E-5</v>
      </c>
      <c r="U78"/>
      <c r="V78" s="140">
        <v>876</v>
      </c>
      <c r="W78" s="10"/>
      <c r="X78" s="144">
        <v>3.1568561492203251E-5</v>
      </c>
      <c r="Y78"/>
      <c r="Z78" s="140">
        <v>1305.2320561170238</v>
      </c>
      <c r="AA78" s="10"/>
      <c r="AB78" s="144">
        <v>3.1332273665973818E-5</v>
      </c>
      <c r="AC78" s="144"/>
      <c r="AD78" s="132">
        <v>1079.2578064945421</v>
      </c>
      <c r="AF78" s="91">
        <v>1.4578251342025766E-5</v>
      </c>
      <c r="AG78" s="145">
        <f t="shared" si="5"/>
        <v>-7.5699000699359819E-6</v>
      </c>
    </row>
    <row r="79" spans="1:33" x14ac:dyDescent="0.35">
      <c r="A79" s="13">
        <v>186</v>
      </c>
      <c r="B79" s="14"/>
      <c r="C79" s="14" t="s">
        <v>97</v>
      </c>
      <c r="D79" s="10"/>
      <c r="E79" s="146">
        <f>VLOOKUP(A79,'[2]Employer Allocation'!$A$6:$C$230,3,FALSE)</f>
        <v>5.9160547248865435E-5</v>
      </c>
      <c r="F79" s="10"/>
      <c r="G79" s="141">
        <f t="shared" si="6"/>
        <v>1650.5847110136924</v>
      </c>
      <c r="H79" s="143">
        <v>5.4394691039692545E-5</v>
      </c>
      <c r="I79" s="10"/>
      <c r="J79" s="147">
        <f t="shared" si="4"/>
        <v>2161.4680215927388</v>
      </c>
      <c r="K79" s="143">
        <v>5.6309761839369529E-5</v>
      </c>
      <c r="L79"/>
      <c r="M79" s="139">
        <f t="shared" si="7"/>
        <v>1848.0931407395287</v>
      </c>
      <c r="N79" s="10"/>
      <c r="O79" s="10"/>
      <c r="P79" s="144">
        <v>5.2537237088738204E-5</v>
      </c>
      <c r="Q79"/>
      <c r="R79" s="140">
        <v>1946</v>
      </c>
      <c r="S79" s="10"/>
      <c r="T79" s="144">
        <v>3.3897700807490751E-5</v>
      </c>
      <c r="U79"/>
      <c r="V79" s="140">
        <v>980</v>
      </c>
      <c r="W79" s="10"/>
      <c r="X79" s="144">
        <v>4.369479668362475E-5</v>
      </c>
      <c r="Y79"/>
      <c r="Z79" s="140">
        <v>1806.6027281942661</v>
      </c>
      <c r="AA79" s="10"/>
      <c r="AB79" s="144">
        <v>4.8189335713983362E-5</v>
      </c>
      <c r="AC79" s="144"/>
      <c r="AD79" s="132">
        <v>1659.9087992641639</v>
      </c>
      <c r="AF79" s="91">
        <v>5.4394691039692545E-5</v>
      </c>
      <c r="AG79" s="145">
        <f t="shared" si="5"/>
        <v>1.9150707996769845E-6</v>
      </c>
    </row>
    <row r="80" spans="1:33" x14ac:dyDescent="0.35">
      <c r="A80" s="13">
        <v>187</v>
      </c>
      <c r="B80" s="14"/>
      <c r="C80" s="14" t="s">
        <v>98</v>
      </c>
      <c r="D80" s="10"/>
      <c r="E80" s="146">
        <f>VLOOKUP(A80,'[2]Employer Allocation'!$A$6:$C$230,3,FALSE)</f>
        <v>4.1333972197433762E-5</v>
      </c>
      <c r="F80" s="10"/>
      <c r="G80" s="141">
        <f t="shared" si="6"/>
        <v>1153.221627033844</v>
      </c>
      <c r="H80" s="143">
        <v>5.0446535519019962E-5</v>
      </c>
      <c r="I80" s="10"/>
      <c r="J80" s="147">
        <f t="shared" si="4"/>
        <v>2004.5811684992743</v>
      </c>
      <c r="K80" s="143">
        <v>4.4908810645686087E-5</v>
      </c>
      <c r="L80"/>
      <c r="M80" s="139">
        <f t="shared" si="7"/>
        <v>1473.9125544486949</v>
      </c>
      <c r="N80" s="10"/>
      <c r="O80" s="10"/>
      <c r="P80" s="144">
        <v>6.2831334472261081E-5</v>
      </c>
      <c r="Q80"/>
      <c r="R80" s="140">
        <v>2327</v>
      </c>
      <c r="S80" s="10"/>
      <c r="T80" s="144">
        <v>6.8393123594052629E-5</v>
      </c>
      <c r="U80"/>
      <c r="V80" s="140">
        <v>1977</v>
      </c>
      <c r="W80" s="10"/>
      <c r="X80" s="144">
        <v>5.5060930004830902E-5</v>
      </c>
      <c r="Y80"/>
      <c r="Z80" s="140">
        <v>2276.5462689730293</v>
      </c>
      <c r="AA80" s="10"/>
      <c r="AB80" s="144">
        <v>4.7329517590308585E-5</v>
      </c>
      <c r="AC80" s="144"/>
      <c r="AD80" s="132">
        <v>1630.2918799165825</v>
      </c>
      <c r="AF80" s="91">
        <v>5.0446535519019962E-5</v>
      </c>
      <c r="AG80" s="145">
        <f t="shared" si="5"/>
        <v>-5.5377248733338744E-6</v>
      </c>
    </row>
    <row r="81" spans="1:33" x14ac:dyDescent="0.35">
      <c r="A81" s="13">
        <v>188</v>
      </c>
      <c r="B81" s="14"/>
      <c r="C81" s="14" t="s">
        <v>99</v>
      </c>
      <c r="D81" s="10"/>
      <c r="E81" s="146">
        <f>VLOOKUP(A81,'[2]Employer Allocation'!$A$6:$C$230,3,FALSE)</f>
        <v>5.562662999115235E-5</v>
      </c>
      <c r="F81" s="10"/>
      <c r="G81" s="141">
        <f t="shared" si="6"/>
        <v>1551.9880944031097</v>
      </c>
      <c r="H81" s="143">
        <v>3.8282105062192301E-5</v>
      </c>
      <c r="I81" s="10"/>
      <c r="J81" s="147">
        <f t="shared" si="4"/>
        <v>1521.2062852016497</v>
      </c>
      <c r="K81" s="143">
        <v>3.1225637561731592E-5</v>
      </c>
      <c r="L81"/>
      <c r="M81" s="139">
        <f t="shared" si="7"/>
        <v>1024.8291718525384</v>
      </c>
      <c r="N81" s="10"/>
      <c r="O81" s="10"/>
      <c r="P81" s="144">
        <v>3.4267156436703078E-5</v>
      </c>
      <c r="Q81"/>
      <c r="R81" s="140">
        <v>1269</v>
      </c>
      <c r="S81" s="10"/>
      <c r="T81" s="144">
        <v>3.3187801314140156E-5</v>
      </c>
      <c r="U81"/>
      <c r="V81" s="140">
        <v>959</v>
      </c>
      <c r="W81" s="10"/>
      <c r="X81" s="144">
        <v>3.9949149167185229E-5</v>
      </c>
      <c r="Y81"/>
      <c r="Z81" s="140">
        <v>1651.7353861844174</v>
      </c>
      <c r="AA81" s="10"/>
      <c r="AB81" s="144">
        <v>4.9622687227329094E-5</v>
      </c>
      <c r="AC81" s="144"/>
      <c r="AD81" s="132">
        <v>1709.2813991182595</v>
      </c>
      <c r="AF81" s="91">
        <v>3.8282105062192301E-5</v>
      </c>
      <c r="AG81" s="145">
        <f t="shared" si="5"/>
        <v>-7.0564675004607084E-6</v>
      </c>
    </row>
    <row r="82" spans="1:33" x14ac:dyDescent="0.35">
      <c r="A82" s="13">
        <v>190</v>
      </c>
      <c r="B82" s="14"/>
      <c r="C82" s="14" t="s">
        <v>100</v>
      </c>
      <c r="D82" s="10"/>
      <c r="E82" s="146">
        <f>VLOOKUP(A82,'[2]Employer Allocation'!$A$6:$C$230,3,FALSE)</f>
        <v>5.5882154254115535E-5</v>
      </c>
      <c r="F82" s="10"/>
      <c r="G82" s="141">
        <f t="shared" si="6"/>
        <v>1559.1172448480147</v>
      </c>
      <c r="H82" s="143">
        <v>4.7017285174904389E-5</v>
      </c>
      <c r="I82" s="10"/>
      <c r="J82" s="147">
        <f t="shared" si="4"/>
        <v>1868.3139186047413</v>
      </c>
      <c r="K82" s="143">
        <v>3.2983016138958116E-5</v>
      </c>
      <c r="L82"/>
      <c r="M82" s="139">
        <f t="shared" si="7"/>
        <v>1082.506547642542</v>
      </c>
      <c r="N82" s="10"/>
      <c r="O82" s="10"/>
      <c r="P82" s="144">
        <v>3.1967420163324964E-5</v>
      </c>
      <c r="Q82"/>
      <c r="R82" s="140">
        <v>1184</v>
      </c>
      <c r="S82" s="10"/>
      <c r="T82" s="144">
        <v>3.2037563219961255E-5</v>
      </c>
      <c r="U82"/>
      <c r="V82" s="140">
        <v>926</v>
      </c>
      <c r="W82" s="10"/>
      <c r="X82" s="144">
        <v>3.1572985833706249E-5</v>
      </c>
      <c r="Y82"/>
      <c r="Z82" s="140">
        <v>1305.4149847043257</v>
      </c>
      <c r="AA82" s="10"/>
      <c r="AB82" s="144">
        <v>3.2703934192867549E-5</v>
      </c>
      <c r="AC82" s="144"/>
      <c r="AD82" s="132">
        <v>1126.5054255882733</v>
      </c>
      <c r="AF82" s="91">
        <v>4.7017285174904389E-5</v>
      </c>
      <c r="AG82" s="145">
        <f t="shared" si="5"/>
        <v>-1.4034269035946273E-5</v>
      </c>
    </row>
    <row r="83" spans="1:33" x14ac:dyDescent="0.35">
      <c r="A83" s="13">
        <v>191</v>
      </c>
      <c r="B83" s="14"/>
      <c r="C83" s="14" t="s">
        <v>101</v>
      </c>
      <c r="D83" s="10"/>
      <c r="E83" s="146">
        <f>VLOOKUP(A83,'[2]Employer Allocation'!$A$6:$C$230,3,FALSE)</f>
        <v>2.9128004029453985E-3</v>
      </c>
      <c r="F83" s="10"/>
      <c r="G83" s="141">
        <f t="shared" si="6"/>
        <v>81267.399219813684</v>
      </c>
      <c r="H83" s="143">
        <v>3.0006429574995566E-3</v>
      </c>
      <c r="I83" s="10"/>
      <c r="J83" s="147">
        <f t="shared" si="4"/>
        <v>119235.78703884868</v>
      </c>
      <c r="K83" s="143">
        <v>3.1415969449642774E-3</v>
      </c>
      <c r="L83"/>
      <c r="M83" s="139">
        <f t="shared" si="7"/>
        <v>103107.58872536098</v>
      </c>
      <c r="N83" s="10"/>
      <c r="O83" s="10"/>
      <c r="P83" s="144">
        <v>3.105332302765234E-3</v>
      </c>
      <c r="Q83"/>
      <c r="R83" s="140">
        <v>115020</v>
      </c>
      <c r="S83" s="10"/>
      <c r="T83" s="144">
        <v>3.124330456158125E-3</v>
      </c>
      <c r="U83"/>
      <c r="V83" s="140">
        <v>90303</v>
      </c>
      <c r="W83" s="10"/>
      <c r="X83" s="144">
        <v>3.2558074318032133E-3</v>
      </c>
      <c r="Y83"/>
      <c r="Z83" s="140">
        <v>134614.44005242843</v>
      </c>
      <c r="AA83" s="10"/>
      <c r="AB83" s="144">
        <v>3.2463483933954239E-3</v>
      </c>
      <c r="AC83" s="144"/>
      <c r="AD83" s="132">
        <v>111822.29810465086</v>
      </c>
      <c r="AF83" s="91">
        <v>3.0006429574995566E-3</v>
      </c>
      <c r="AG83" s="145">
        <f t="shared" si="5"/>
        <v>1.4095398746472075E-4</v>
      </c>
    </row>
    <row r="84" spans="1:33" x14ac:dyDescent="0.35">
      <c r="A84" s="13">
        <v>192</v>
      </c>
      <c r="B84" s="14"/>
      <c r="C84" s="14" t="s">
        <v>102</v>
      </c>
      <c r="D84" s="10"/>
      <c r="E84" s="146">
        <f>VLOOKUP(A84,'[2]Employer Allocation'!$A$6:$C$230,3,FALSE)</f>
        <v>8.0767378308252462E-5</v>
      </c>
      <c r="F84" s="10"/>
      <c r="G84" s="141">
        <f t="shared" si="6"/>
        <v>2253.4172853990481</v>
      </c>
      <c r="H84" s="143">
        <v>5.3966967283936289E-5</v>
      </c>
      <c r="I84" s="10"/>
      <c r="J84" s="147">
        <f t="shared" si="4"/>
        <v>2144.4716713520861</v>
      </c>
      <c r="K84" s="143">
        <v>4.3777011436749738E-5</v>
      </c>
      <c r="L84"/>
      <c r="M84" s="139">
        <f t="shared" si="7"/>
        <v>1436.7667685954989</v>
      </c>
      <c r="N84" s="10"/>
      <c r="O84" s="10"/>
      <c r="P84" s="144">
        <v>6.6700705492343698E-5</v>
      </c>
      <c r="Q84"/>
      <c r="R84" s="140">
        <v>2471</v>
      </c>
      <c r="S84" s="10"/>
      <c r="T84" s="144">
        <v>8.8643676358381423E-5</v>
      </c>
      <c r="U84"/>
      <c r="V84" s="140">
        <v>2562</v>
      </c>
      <c r="W84" s="10"/>
      <c r="X84" s="144">
        <v>4.9522539311375917E-5</v>
      </c>
      <c r="Y84"/>
      <c r="Z84" s="140">
        <v>2047.5562633884224</v>
      </c>
      <c r="AA84" s="10"/>
      <c r="AB84" s="144">
        <v>5.1644030955295472E-5</v>
      </c>
      <c r="AC84" s="144"/>
      <c r="AD84" s="132">
        <v>1778.9077218445805</v>
      </c>
      <c r="AF84" s="91">
        <v>5.3966967283936289E-5</v>
      </c>
      <c r="AG84" s="145">
        <f t="shared" si="5"/>
        <v>-1.0189955847186551E-5</v>
      </c>
    </row>
    <row r="85" spans="1:33" x14ac:dyDescent="0.35">
      <c r="A85" s="13">
        <v>193</v>
      </c>
      <c r="B85" s="14"/>
      <c r="C85" s="14" t="s">
        <v>103</v>
      </c>
      <c r="D85" s="10"/>
      <c r="E85" s="146">
        <f>VLOOKUP(A85,'[2]Employer Allocation'!$A$6:$C$230,3,FALSE)</f>
        <v>2.9877132694639946E-5</v>
      </c>
      <c r="F85" s="10"/>
      <c r="G85" s="141">
        <f t="shared" si="6"/>
        <v>833.57475087666239</v>
      </c>
      <c r="H85" s="143">
        <v>2.5892207819384591E-5</v>
      </c>
      <c r="I85" s="10"/>
      <c r="J85" s="147">
        <f t="shared" si="4"/>
        <v>1028.8720854980993</v>
      </c>
      <c r="K85" s="143">
        <v>3.1037709794802748E-5</v>
      </c>
      <c r="L85"/>
      <c r="M85" s="139">
        <f t="shared" si="7"/>
        <v>1018.6613599906016</v>
      </c>
      <c r="N85" s="10"/>
      <c r="O85" s="10"/>
      <c r="P85" s="144">
        <v>3.1655832212010019E-5</v>
      </c>
      <c r="Q85"/>
      <c r="R85" s="140">
        <v>1173</v>
      </c>
      <c r="S85" s="10"/>
      <c r="T85" s="144">
        <v>2.6591093758004944E-5</v>
      </c>
      <c r="U85"/>
      <c r="V85" s="140">
        <v>769</v>
      </c>
      <c r="W85" s="10"/>
      <c r="X85" s="144">
        <v>1.6461204996060576E-5</v>
      </c>
      <c r="Y85"/>
      <c r="Z85" s="140">
        <v>680.6041019157135</v>
      </c>
      <c r="AA85" s="10"/>
      <c r="AB85" s="144">
        <v>8.8941051873847236E-6</v>
      </c>
      <c r="AC85" s="144"/>
      <c r="AD85" s="132">
        <v>306.36246056068728</v>
      </c>
      <c r="AF85" s="91">
        <v>2.5892207819384591E-5</v>
      </c>
      <c r="AG85" s="145">
        <f t="shared" si="5"/>
        <v>5.1455019754181575E-6</v>
      </c>
    </row>
    <row r="86" spans="1:33" x14ac:dyDescent="0.35">
      <c r="A86" s="13">
        <v>194</v>
      </c>
      <c r="B86" s="14"/>
      <c r="C86" s="14" t="s">
        <v>104</v>
      </c>
      <c r="D86" s="10"/>
      <c r="E86" s="146">
        <f>VLOOKUP(A86,'[2]Employer Allocation'!$A$6:$C$230,3,FALSE)</f>
        <v>6.388053966143151E-3</v>
      </c>
      <c r="F86" s="10"/>
      <c r="G86" s="141">
        <f t="shared" si="6"/>
        <v>178227.2933563588</v>
      </c>
      <c r="H86" s="143">
        <v>6.6344273201453417E-3</v>
      </c>
      <c r="I86" s="10"/>
      <c r="J86" s="147">
        <f t="shared" si="4"/>
        <v>263630.5532760761</v>
      </c>
      <c r="K86" s="143">
        <v>6.7414989221796558E-3</v>
      </c>
      <c r="L86"/>
      <c r="M86" s="139">
        <f t="shared" si="7"/>
        <v>221256.80360580696</v>
      </c>
      <c r="N86" s="10"/>
      <c r="O86" s="10"/>
      <c r="P86" s="144">
        <v>6.7509689727442701E-3</v>
      </c>
      <c r="Q86"/>
      <c r="R86" s="140">
        <v>250053</v>
      </c>
      <c r="S86" s="10"/>
      <c r="T86" s="144">
        <v>6.5032720581967166E-3</v>
      </c>
      <c r="U86"/>
      <c r="V86" s="140">
        <v>187964</v>
      </c>
      <c r="W86" s="10"/>
      <c r="X86" s="144">
        <v>6.4722453031761341E-3</v>
      </c>
      <c r="Y86"/>
      <c r="Z86" s="140">
        <v>267601.10836360895</v>
      </c>
      <c r="AA86" s="10"/>
      <c r="AB86" s="144">
        <v>6.5464007183406421E-3</v>
      </c>
      <c r="AC86" s="144"/>
      <c r="AD86" s="132">
        <v>225494.45836684783</v>
      </c>
      <c r="AF86" s="91">
        <v>6.6344273201453417E-3</v>
      </c>
      <c r="AG86" s="145">
        <f t="shared" si="5"/>
        <v>1.0707160203431414E-4</v>
      </c>
    </row>
    <row r="87" spans="1:33" x14ac:dyDescent="0.35">
      <c r="A87" s="13">
        <v>195</v>
      </c>
      <c r="B87" s="14"/>
      <c r="C87" s="14" t="s">
        <v>426</v>
      </c>
      <c r="D87" s="10"/>
      <c r="E87" s="146">
        <f>VLOOKUP(A87,'[2]Employer Allocation'!$A$6:$C$230,3,FALSE)</f>
        <v>3.4003097999545503E-5</v>
      </c>
      <c r="F87" s="10"/>
      <c r="G87" s="141">
        <f t="shared" si="6"/>
        <v>948.68956247233552</v>
      </c>
      <c r="H87" s="143">
        <v>4.3034314929926065E-5</v>
      </c>
      <c r="I87" s="10"/>
      <c r="J87" s="147">
        <f t="shared" si="4"/>
        <v>1710.0436416544799</v>
      </c>
      <c r="K87" s="144">
        <v>0</v>
      </c>
      <c r="L87"/>
      <c r="M87" s="139">
        <f t="shared" si="7"/>
        <v>0</v>
      </c>
      <c r="N87" s="10"/>
      <c r="O87" s="10"/>
      <c r="P87" s="144">
        <v>0</v>
      </c>
      <c r="Q87"/>
      <c r="R87" s="140"/>
      <c r="S87" s="10"/>
      <c r="T87" s="144">
        <v>0</v>
      </c>
      <c r="U87"/>
      <c r="V87" s="140"/>
      <c r="W87" s="10"/>
      <c r="X87" s="144">
        <v>0</v>
      </c>
      <c r="Y87"/>
      <c r="Z87" s="140"/>
      <c r="AA87" s="10"/>
      <c r="AB87" s="144">
        <v>0</v>
      </c>
      <c r="AC87" s="144"/>
      <c r="AD87" s="132"/>
      <c r="AF87" s="91">
        <v>0</v>
      </c>
      <c r="AG87" s="145">
        <f>K88-AF87</f>
        <v>0</v>
      </c>
    </row>
    <row r="88" spans="1:33" x14ac:dyDescent="0.35">
      <c r="A88" s="13">
        <v>197</v>
      </c>
      <c r="B88" s="14"/>
      <c r="C88" s="14" t="s">
        <v>105</v>
      </c>
      <c r="D88" s="10"/>
      <c r="E88" s="175">
        <v>0</v>
      </c>
      <c r="F88" s="10"/>
      <c r="G88" s="141">
        <f t="shared" si="6"/>
        <v>0</v>
      </c>
      <c r="H88" s="143">
        <v>0</v>
      </c>
      <c r="I88" s="10"/>
      <c r="J88" s="147">
        <f t="shared" si="4"/>
        <v>0</v>
      </c>
      <c r="K88" s="150">
        <v>0</v>
      </c>
      <c r="L88"/>
      <c r="M88" s="139">
        <f t="shared" si="7"/>
        <v>0</v>
      </c>
      <c r="N88" s="10"/>
      <c r="O88" s="10"/>
      <c r="P88" s="144">
        <v>0</v>
      </c>
      <c r="Q88"/>
      <c r="R88" s="140">
        <v>0</v>
      </c>
      <c r="S88" s="10"/>
      <c r="T88" s="144">
        <v>0</v>
      </c>
      <c r="U88"/>
      <c r="V88" s="140">
        <v>0</v>
      </c>
      <c r="W88" s="10"/>
      <c r="X88" s="144">
        <v>0</v>
      </c>
      <c r="Y88"/>
      <c r="Z88" s="140">
        <v>0</v>
      </c>
      <c r="AA88" s="10"/>
      <c r="AB88" s="144">
        <v>0</v>
      </c>
      <c r="AC88" s="144"/>
      <c r="AD88" s="132">
        <v>0</v>
      </c>
      <c r="AF88" s="91">
        <v>0</v>
      </c>
      <c r="AG88" s="145">
        <f>K89-AF88</f>
        <v>4.8655413101069194E-3</v>
      </c>
    </row>
    <row r="89" spans="1:33" x14ac:dyDescent="0.35">
      <c r="A89" s="13">
        <v>199</v>
      </c>
      <c r="B89" s="14"/>
      <c r="C89" s="14" t="s">
        <v>106</v>
      </c>
      <c r="D89" s="10"/>
      <c r="E89" s="146">
        <f>VLOOKUP(A89,'[2]Employer Allocation'!$A$6:$C$230,3,FALSE)</f>
        <v>5.1474602881517771E-3</v>
      </c>
      <c r="F89" s="10"/>
      <c r="G89" s="141">
        <f t="shared" si="6"/>
        <v>143614.61560578109</v>
      </c>
      <c r="H89" s="143">
        <v>4.9634075902804968E-3</v>
      </c>
      <c r="I89" s="10"/>
      <c r="J89" s="147">
        <f t="shared" si="4"/>
        <v>197229.66670944818</v>
      </c>
      <c r="K89" s="143">
        <v>4.8655413101069194E-3</v>
      </c>
      <c r="L89"/>
      <c r="M89" s="139">
        <f t="shared" si="7"/>
        <v>159687.64966266631</v>
      </c>
      <c r="N89" s="10"/>
      <c r="O89" s="10"/>
      <c r="P89" s="144">
        <v>4.8460739439892759E-3</v>
      </c>
      <c r="Q89"/>
      <c r="R89" s="140">
        <v>179496</v>
      </c>
      <c r="S89" s="10"/>
      <c r="T89" s="144">
        <v>4.8783489523248858E-3</v>
      </c>
      <c r="U89"/>
      <c r="V89" s="140">
        <v>140999</v>
      </c>
      <c r="W89" s="10"/>
      <c r="X89" s="144">
        <v>4.7757483663486222E-3</v>
      </c>
      <c r="Y89"/>
      <c r="Z89" s="140">
        <v>197457.83669129995</v>
      </c>
      <c r="AA89" s="10"/>
      <c r="AB89" s="144">
        <v>4.6318363765493736E-3</v>
      </c>
      <c r="AC89" s="144"/>
      <c r="AD89" s="132">
        <v>159546.21171412317</v>
      </c>
      <c r="AF89" s="91">
        <v>4.9634075902804968E-3</v>
      </c>
      <c r="AG89" s="145">
        <f>K90-AF89</f>
        <v>-4.8138475625781494E-3</v>
      </c>
    </row>
    <row r="90" spans="1:33" x14ac:dyDescent="0.35">
      <c r="A90" s="13">
        <v>200</v>
      </c>
      <c r="B90" s="14"/>
      <c r="C90" s="14" t="s">
        <v>107</v>
      </c>
      <c r="D90" s="10"/>
      <c r="E90" s="146">
        <f>VLOOKUP(A90,'[2]Employer Allocation'!$A$6:$C$230,3,FALSE)</f>
        <v>1.5593075881014564E-4</v>
      </c>
      <c r="F90" s="10"/>
      <c r="G90" s="141">
        <f t="shared" si="6"/>
        <v>4350.482516432874</v>
      </c>
      <c r="H90" s="143">
        <v>1.5730452932144365E-4</v>
      </c>
      <c r="I90" s="10"/>
      <c r="J90" s="147">
        <f t="shared" si="4"/>
        <v>6250.7701262957589</v>
      </c>
      <c r="K90" s="143">
        <v>1.4956002770234747E-4</v>
      </c>
      <c r="L90"/>
      <c r="M90" s="139">
        <f t="shared" si="7"/>
        <v>4908.5780563943681</v>
      </c>
      <c r="N90" s="10"/>
      <c r="O90" s="10"/>
      <c r="P90" s="144">
        <v>1.4692666706978184E-4</v>
      </c>
      <c r="Q90"/>
      <c r="R90" s="140">
        <v>5442</v>
      </c>
      <c r="S90" s="10"/>
      <c r="T90" s="144">
        <v>1.474405996077668E-4</v>
      </c>
      <c r="U90"/>
      <c r="V90" s="140">
        <v>4261</v>
      </c>
      <c r="W90" s="10"/>
      <c r="X90" s="144">
        <v>1.4716775628257866E-4</v>
      </c>
      <c r="Y90"/>
      <c r="Z90" s="140">
        <v>6084.7901851429233</v>
      </c>
      <c r="AA90" s="10"/>
      <c r="AB90" s="144">
        <v>1.3777043157227011E-4</v>
      </c>
      <c r="AC90" s="144"/>
      <c r="AD90" s="132">
        <v>4745.5800802598196</v>
      </c>
      <c r="AF90" s="91">
        <v>1.5730452932144365E-4</v>
      </c>
      <c r="AG90" s="145">
        <f>K91-AF90</f>
        <v>3.4521157353324394E-3</v>
      </c>
    </row>
    <row r="91" spans="1:33" x14ac:dyDescent="0.35">
      <c r="A91" s="13">
        <v>201</v>
      </c>
      <c r="B91" s="14"/>
      <c r="C91" s="14" t="s">
        <v>108</v>
      </c>
      <c r="D91" s="10"/>
      <c r="E91" s="146">
        <f>VLOOKUP(A91,'[2]Employer Allocation'!$A$6:$C$230,3,FALSE)</f>
        <v>5.6168834106134794E-3</v>
      </c>
      <c r="F91" s="10"/>
      <c r="G91" s="141">
        <f t="shared" si="6"/>
        <v>156711.56390938986</v>
      </c>
      <c r="H91" s="143">
        <v>5.3244329656430105E-3</v>
      </c>
      <c r="I91" s="10"/>
      <c r="J91" s="147">
        <f t="shared" si="4"/>
        <v>211575.64034978303</v>
      </c>
      <c r="K91" s="143">
        <v>3.6094202646538829E-3</v>
      </c>
      <c r="L91"/>
      <c r="M91" s="139">
        <f t="shared" si="7"/>
        <v>118461.60621637219</v>
      </c>
      <c r="N91" s="10"/>
      <c r="O91" s="10"/>
      <c r="P91" s="144">
        <v>3.2733350127617613E-3</v>
      </c>
      <c r="Q91"/>
      <c r="R91" s="140">
        <v>121243</v>
      </c>
      <c r="S91" s="10"/>
      <c r="T91" s="144">
        <v>3.1489199347173079E-3</v>
      </c>
      <c r="U91"/>
      <c r="V91" s="140">
        <v>91013</v>
      </c>
      <c r="W91" s="10"/>
      <c r="X91" s="144">
        <v>3.085611862865822E-3</v>
      </c>
      <c r="Y91"/>
      <c r="Z91" s="140">
        <v>127577.5431560962</v>
      </c>
      <c r="AA91" s="10"/>
      <c r="AB91" s="144">
        <v>2.9540092674243362E-3</v>
      </c>
      <c r="AC91" s="144"/>
      <c r="AD91" s="132">
        <v>101752.51232364881</v>
      </c>
      <c r="AF91" s="91">
        <v>5.3244329656430105E-3</v>
      </c>
      <c r="AG91" s="145">
        <f>K92-AF91</f>
        <v>-4.2267020133735589E-3</v>
      </c>
    </row>
    <row r="92" spans="1:33" x14ac:dyDescent="0.35">
      <c r="A92" s="13">
        <v>202</v>
      </c>
      <c r="B92" s="14"/>
      <c r="C92" s="14" t="s">
        <v>109</v>
      </c>
      <c r="D92" s="10"/>
      <c r="E92" s="146">
        <f>VLOOKUP(A92,'[2]Employer Allocation'!$A$6:$C$230,3,FALSE)</f>
        <v>1.230926343375934E-3</v>
      </c>
      <c r="F92" s="10"/>
      <c r="G92" s="141">
        <f t="shared" si="6"/>
        <v>34342.958225412149</v>
      </c>
      <c r="H92" s="143">
        <v>1.1487980363567099E-3</v>
      </c>
      <c r="I92" s="10"/>
      <c r="J92" s="147">
        <f t="shared" si="4"/>
        <v>45649.495776005344</v>
      </c>
      <c r="K92" s="151">
        <v>1.0977309522694513E-3</v>
      </c>
      <c r="L92"/>
      <c r="M92" s="139">
        <f t="shared" si="7"/>
        <v>36027.661581197666</v>
      </c>
      <c r="N92" s="10"/>
      <c r="O92" s="10"/>
      <c r="P92" s="144">
        <v>1.0887125272311057E-3</v>
      </c>
      <c r="Q92"/>
      <c r="R92" s="140">
        <v>40325</v>
      </c>
      <c r="S92" s="10"/>
      <c r="T92" s="144">
        <v>1.1058593300969472E-3</v>
      </c>
      <c r="U92"/>
      <c r="V92" s="140">
        <v>31963</v>
      </c>
      <c r="W92" s="10"/>
      <c r="X92" s="144">
        <v>1.1190840910857308E-3</v>
      </c>
      <c r="Y92"/>
      <c r="Z92" s="140">
        <v>46269.591014985956</v>
      </c>
      <c r="AA92" s="10"/>
      <c r="AB92" s="144">
        <v>1.1712419346577901E-3</v>
      </c>
      <c r="AC92" s="144"/>
      <c r="AD92" s="132">
        <v>40344.087848496791</v>
      </c>
      <c r="AF92" s="91">
        <v>1.1487980363567099E-3</v>
      </c>
      <c r="AG92" s="145" t="e">
        <f>#REF!-AF92</f>
        <v>#REF!</v>
      </c>
    </row>
    <row r="93" spans="1:33" x14ac:dyDescent="0.35">
      <c r="A93" s="13">
        <v>203</v>
      </c>
      <c r="B93" s="14"/>
      <c r="C93" s="14" t="s">
        <v>110</v>
      </c>
      <c r="D93" s="10"/>
      <c r="E93" s="146">
        <f>VLOOKUP(A93,'[2]Employer Allocation'!$A$6:$C$230,3,FALSE)</f>
        <v>1.8983765944010501E-3</v>
      </c>
      <c r="F93" s="10"/>
      <c r="G93" s="141">
        <f t="shared" si="6"/>
        <v>52964.88163443598</v>
      </c>
      <c r="H93" s="143">
        <v>1.9098288444740596E-3</v>
      </c>
      <c r="I93" s="10"/>
      <c r="J93" s="147">
        <f t="shared" si="4"/>
        <v>75890.38369633921</v>
      </c>
      <c r="K93" s="143">
        <v>2.2402970678164682E-3</v>
      </c>
      <c r="L93"/>
      <c r="M93" s="139">
        <f t="shared" si="7"/>
        <v>73526.818601384628</v>
      </c>
      <c r="N93" s="10"/>
      <c r="O93" s="10"/>
      <c r="P93" s="144">
        <v>2.4281146861020583E-3</v>
      </c>
      <c r="Q93"/>
      <c r="R93" s="140">
        <v>89936</v>
      </c>
      <c r="S93" s="10"/>
      <c r="T93" s="144">
        <v>2.6987390127294138E-3</v>
      </c>
      <c r="U93"/>
      <c r="V93" s="140">
        <v>78002</v>
      </c>
      <c r="W93" s="10"/>
      <c r="X93" s="144">
        <v>2.9391652742482323E-3</v>
      </c>
      <c r="Y93"/>
      <c r="Z93" s="140">
        <v>121522.57033068349</v>
      </c>
      <c r="AA93" s="10"/>
      <c r="AB93" s="144">
        <v>2.9407081123922867E-3</v>
      </c>
      <c r="AC93" s="144"/>
      <c r="AD93" s="132">
        <v>101294.34655001959</v>
      </c>
      <c r="AF93" s="91">
        <v>1.9098288444740596E-3</v>
      </c>
      <c r="AG93" s="145">
        <f t="shared" si="5"/>
        <v>3.3046822334240858E-4</v>
      </c>
    </row>
    <row r="94" spans="1:33" x14ac:dyDescent="0.35">
      <c r="A94" s="13">
        <v>204</v>
      </c>
      <c r="B94" s="14"/>
      <c r="C94" s="14" t="s">
        <v>111</v>
      </c>
      <c r="D94" s="10"/>
      <c r="E94" s="146">
        <f>VLOOKUP(A94,'[2]Employer Allocation'!$A$6:$C$230,3,FALSE)</f>
        <v>2.2795033913004845E-2</v>
      </c>
      <c r="F94" s="10"/>
      <c r="G94" s="141">
        <f t="shared" si="6"/>
        <v>635983.5433159552</v>
      </c>
      <c r="H94" s="143">
        <v>2.2464511704032668E-2</v>
      </c>
      <c r="I94" s="10"/>
      <c r="J94" s="147">
        <f t="shared" si="4"/>
        <v>892666.59559717332</v>
      </c>
      <c r="K94" s="143">
        <v>2.2604035611827621E-2</v>
      </c>
      <c r="L94"/>
      <c r="M94" s="139">
        <f t="shared" si="7"/>
        <v>741867.16126445599</v>
      </c>
      <c r="N94" s="10"/>
      <c r="O94" s="10"/>
      <c r="P94" s="144">
        <v>2.3022557083946436E-2</v>
      </c>
      <c r="Q94"/>
      <c r="R94" s="140">
        <v>852746</v>
      </c>
      <c r="S94" s="10"/>
      <c r="T94" s="144">
        <v>2.2790337076469838E-2</v>
      </c>
      <c r="U94"/>
      <c r="V94" s="140">
        <v>658709</v>
      </c>
      <c r="W94" s="10"/>
      <c r="X94" s="144">
        <v>2.2544900204101777E-2</v>
      </c>
      <c r="Y94"/>
      <c r="Z94" s="140">
        <v>932140.23881387606</v>
      </c>
      <c r="AA94" s="10"/>
      <c r="AB94" s="144">
        <v>2.2005933473778133E-2</v>
      </c>
      <c r="AC94" s="144"/>
      <c r="AD94" s="132">
        <v>758006.76784483355</v>
      </c>
      <c r="AF94" s="91">
        <v>2.2464511704032668E-2</v>
      </c>
      <c r="AG94" s="145">
        <f t="shared" si="5"/>
        <v>1.3952390779495283E-4</v>
      </c>
    </row>
    <row r="95" spans="1:33" x14ac:dyDescent="0.35">
      <c r="A95" s="13">
        <v>206</v>
      </c>
      <c r="B95" s="14"/>
      <c r="C95" s="14" t="s">
        <v>112</v>
      </c>
      <c r="D95" s="10"/>
      <c r="E95" s="146">
        <f>VLOOKUP(A95,'[2]Employer Allocation'!$A$6:$C$230,3,FALSE)</f>
        <v>2.1154628268137184E-3</v>
      </c>
      <c r="F95" s="10"/>
      <c r="G95" s="141">
        <f t="shared" si="6"/>
        <v>59021.607490682814</v>
      </c>
      <c r="H95" s="143">
        <v>2.5415130047314908E-3</v>
      </c>
      <c r="I95" s="10"/>
      <c r="J95" s="147">
        <f t="shared" si="4"/>
        <v>100991.45672471204</v>
      </c>
      <c r="K95" s="143">
        <v>3.04404465697728E-3</v>
      </c>
      <c r="L95"/>
      <c r="M95" s="139">
        <f t="shared" si="7"/>
        <v>99905.910927353165</v>
      </c>
      <c r="N95" s="10"/>
      <c r="O95" s="10"/>
      <c r="P95" s="144">
        <v>3.495101263097778E-3</v>
      </c>
      <c r="Q95"/>
      <c r="R95" s="140">
        <v>129457</v>
      </c>
      <c r="S95" s="10"/>
      <c r="T95" s="144">
        <v>3.9108848633148882E-3</v>
      </c>
      <c r="U95"/>
      <c r="V95" s="140">
        <v>113036</v>
      </c>
      <c r="W95" s="10"/>
      <c r="X95" s="144">
        <v>4.3232355661048218E-3</v>
      </c>
      <c r="Y95"/>
      <c r="Z95" s="140">
        <v>178748.26663922894</v>
      </c>
      <c r="AA95" s="10"/>
      <c r="AB95" s="144">
        <v>4.7453101986761883E-3</v>
      </c>
      <c r="AC95" s="144"/>
      <c r="AD95" s="132">
        <v>163454.88140304317</v>
      </c>
      <c r="AF95" s="91">
        <v>2.5415130047314908E-3</v>
      </c>
      <c r="AG95" s="145">
        <f t="shared" si="5"/>
        <v>5.0253165224578913E-4</v>
      </c>
    </row>
    <row r="96" spans="1:33" x14ac:dyDescent="0.35">
      <c r="A96" s="13">
        <v>207</v>
      </c>
      <c r="B96" s="14"/>
      <c r="C96" s="14" t="s">
        <v>113</v>
      </c>
      <c r="D96" s="10"/>
      <c r="E96" s="146">
        <v>0</v>
      </c>
      <c r="F96" s="10"/>
      <c r="G96" s="141">
        <f t="shared" si="6"/>
        <v>0</v>
      </c>
      <c r="H96" s="143">
        <v>0</v>
      </c>
      <c r="I96" s="10"/>
      <c r="J96" s="147">
        <f t="shared" si="4"/>
        <v>0</v>
      </c>
      <c r="K96" s="143">
        <v>0</v>
      </c>
      <c r="L96"/>
      <c r="M96" s="139">
        <f t="shared" si="7"/>
        <v>0</v>
      </c>
      <c r="N96" s="10"/>
      <c r="O96" s="10"/>
      <c r="P96" s="144">
        <v>0</v>
      </c>
      <c r="Q96"/>
      <c r="R96" s="140">
        <v>0</v>
      </c>
      <c r="S96" s="10"/>
      <c r="T96" s="144">
        <v>0</v>
      </c>
      <c r="U96"/>
      <c r="V96" s="140">
        <v>0</v>
      </c>
      <c r="W96" s="10"/>
      <c r="X96" s="144">
        <v>0</v>
      </c>
      <c r="Y96"/>
      <c r="Z96" s="140">
        <v>0</v>
      </c>
      <c r="AA96" s="10"/>
      <c r="AB96" s="144">
        <v>0</v>
      </c>
      <c r="AC96" s="144"/>
      <c r="AD96" s="132">
        <v>0</v>
      </c>
      <c r="AF96" s="91">
        <v>0</v>
      </c>
      <c r="AG96" s="145">
        <f t="shared" si="5"/>
        <v>0</v>
      </c>
    </row>
    <row r="97" spans="1:33" x14ac:dyDescent="0.35">
      <c r="A97" s="13">
        <v>208</v>
      </c>
      <c r="B97" s="14"/>
      <c r="C97" s="14" t="s">
        <v>114</v>
      </c>
      <c r="D97" s="10"/>
      <c r="E97" s="146">
        <f>VLOOKUP(A97,'[2]Employer Allocation'!$A$6:$C$230,3,FALSE)</f>
        <v>8.3395609857011194E-2</v>
      </c>
      <c r="F97" s="10"/>
      <c r="G97" s="141">
        <f t="shared" si="6"/>
        <v>2326745.1874067192</v>
      </c>
      <c r="H97" s="143">
        <v>8.1869479242141316E-2</v>
      </c>
      <c r="I97" s="10"/>
      <c r="J97" s="147">
        <f t="shared" si="4"/>
        <v>3253226.7017972418</v>
      </c>
      <c r="K97" s="143">
        <v>8.0850303358122835E-2</v>
      </c>
      <c r="L97"/>
      <c r="M97" s="139">
        <f t="shared" si="7"/>
        <v>2653516.6582499943</v>
      </c>
      <c r="N97" s="10"/>
      <c r="O97" s="10"/>
      <c r="P97" s="144">
        <v>7.9929233781795964E-2</v>
      </c>
      <c r="Q97"/>
      <c r="R97" s="140">
        <v>2960544</v>
      </c>
      <c r="S97" s="10"/>
      <c r="T97" s="144">
        <v>7.7783340070988305E-2</v>
      </c>
      <c r="U97"/>
      <c r="V97" s="140">
        <v>2248173</v>
      </c>
      <c r="W97" s="10"/>
      <c r="X97" s="144">
        <v>7.5859414311795118E-2</v>
      </c>
      <c r="Y97"/>
      <c r="Z97" s="140">
        <v>3136479.2894497858</v>
      </c>
      <c r="AA97" s="10"/>
      <c r="AB97" s="144">
        <v>7.3547115915441483E-2</v>
      </c>
      <c r="AC97" s="144"/>
      <c r="AD97" s="132">
        <v>2533371.8147336422</v>
      </c>
      <c r="AF97" s="91">
        <v>8.1869479242141316E-2</v>
      </c>
      <c r="AG97" s="145">
        <f t="shared" si="5"/>
        <v>-1.0191758840184806E-3</v>
      </c>
    </row>
    <row r="98" spans="1:33" x14ac:dyDescent="0.35">
      <c r="A98" s="13">
        <v>209</v>
      </c>
      <c r="B98" s="14"/>
      <c r="C98" s="14" t="s">
        <v>115</v>
      </c>
      <c r="D98" s="10"/>
      <c r="E98" s="146">
        <f>VLOOKUP(A98,'[2]Employer Allocation'!$A$6:$C$230,3,FALSE)</f>
        <v>0</v>
      </c>
      <c r="F98" s="10"/>
      <c r="G98" s="141">
        <f t="shared" si="6"/>
        <v>0</v>
      </c>
      <c r="H98" s="143">
        <v>0</v>
      </c>
      <c r="I98" s="10"/>
      <c r="J98" s="147">
        <f t="shared" si="4"/>
        <v>0</v>
      </c>
      <c r="K98" s="143">
        <v>0</v>
      </c>
      <c r="L98"/>
      <c r="M98" s="139">
        <f t="shared" si="7"/>
        <v>0</v>
      </c>
      <c r="N98" s="10"/>
      <c r="O98" s="10"/>
      <c r="P98" s="144">
        <v>0</v>
      </c>
      <c r="Q98"/>
      <c r="R98" s="140">
        <v>0</v>
      </c>
      <c r="S98" s="10"/>
      <c r="T98" s="144">
        <v>0</v>
      </c>
      <c r="U98"/>
      <c r="V98" s="140">
        <v>0</v>
      </c>
      <c r="W98" s="10"/>
      <c r="X98" s="144">
        <v>0</v>
      </c>
      <c r="Y98"/>
      <c r="Z98" s="140">
        <v>0</v>
      </c>
      <c r="AA98" s="10"/>
      <c r="AB98" s="144">
        <v>0</v>
      </c>
      <c r="AC98" s="144"/>
      <c r="AD98" s="132">
        <v>0</v>
      </c>
      <c r="AF98" s="91">
        <v>0</v>
      </c>
      <c r="AG98" s="145">
        <f t="shared" si="5"/>
        <v>0</v>
      </c>
    </row>
    <row r="99" spans="1:33" x14ac:dyDescent="0.35">
      <c r="A99" s="13">
        <v>211</v>
      </c>
      <c r="B99" s="14"/>
      <c r="C99" s="14" t="s">
        <v>116</v>
      </c>
      <c r="D99" s="10"/>
      <c r="E99" s="146">
        <f>VLOOKUP(A99,'[2]Employer Allocation'!$A$6:$C$230,3,FALSE)</f>
        <v>6.5271042577121187E-3</v>
      </c>
      <c r="F99" s="10"/>
      <c r="G99" s="141">
        <f t="shared" si="6"/>
        <v>182106.80928375982</v>
      </c>
      <c r="H99" s="143">
        <v>6.5844491255604345E-3</v>
      </c>
      <c r="I99" s="10"/>
      <c r="J99" s="147">
        <f t="shared" si="4"/>
        <v>261644.58245231709</v>
      </c>
      <c r="K99" s="143">
        <v>6.4657352407269152E-3</v>
      </c>
      <c r="L99"/>
      <c r="M99" s="139">
        <f t="shared" si="7"/>
        <v>212206.20648888624</v>
      </c>
      <c r="N99" s="10"/>
      <c r="O99" s="10"/>
      <c r="P99" s="144">
        <v>6.4350037536950377E-3</v>
      </c>
      <c r="Q99"/>
      <c r="R99" s="140">
        <v>238350</v>
      </c>
      <c r="S99" s="10"/>
      <c r="T99" s="144">
        <v>6.5438836669483962E-3</v>
      </c>
      <c r="U99"/>
      <c r="V99" s="140">
        <v>189138</v>
      </c>
      <c r="W99" s="10"/>
      <c r="X99" s="144">
        <v>6.4562787395601095E-3</v>
      </c>
      <c r="Y99"/>
      <c r="Z99" s="140">
        <v>266940.95567775366</v>
      </c>
      <c r="AA99" s="10"/>
      <c r="AB99" s="144">
        <v>6.4018240359037222E-3</v>
      </c>
      <c r="AC99" s="144"/>
      <c r="AD99" s="132">
        <v>220514.43314363592</v>
      </c>
      <c r="AF99" s="91">
        <v>6.5844491255604345E-3</v>
      </c>
      <c r="AG99" s="145">
        <f t="shared" si="5"/>
        <v>-1.1871388483351928E-4</v>
      </c>
    </row>
    <row r="100" spans="1:33" x14ac:dyDescent="0.35">
      <c r="A100" s="13">
        <v>212</v>
      </c>
      <c r="B100" s="14"/>
      <c r="C100" s="14" t="s">
        <v>117</v>
      </c>
      <c r="D100" s="10"/>
      <c r="E100" s="146">
        <f>VLOOKUP(A100,'[2]Employer Allocation'!$A$6:$C$230,3,FALSE)</f>
        <v>6.6475021131313832E-3</v>
      </c>
      <c r="F100" s="10"/>
      <c r="G100" s="141">
        <f t="shared" si="6"/>
        <v>185465.92052655999</v>
      </c>
      <c r="H100" s="143">
        <v>6.218024981164509E-3</v>
      </c>
      <c r="I100" s="10"/>
      <c r="J100" s="147">
        <f t="shared" si="4"/>
        <v>247084.07929818888</v>
      </c>
      <c r="K100" s="143">
        <v>6.3097772037342603E-3</v>
      </c>
      <c r="L100"/>
      <c r="M100" s="139">
        <f t="shared" si="7"/>
        <v>207087.64499982286</v>
      </c>
      <c r="N100" s="10"/>
      <c r="O100" s="10"/>
      <c r="P100" s="144">
        <v>6.5326251777340907E-3</v>
      </c>
      <c r="Q100"/>
      <c r="R100" s="140">
        <v>241966</v>
      </c>
      <c r="S100" s="10"/>
      <c r="T100" s="144">
        <v>6.7553416299476875E-3</v>
      </c>
      <c r="U100"/>
      <c r="V100" s="140">
        <v>195250</v>
      </c>
      <c r="W100" s="10"/>
      <c r="X100" s="144">
        <v>6.6713981872506588E-3</v>
      </c>
      <c r="Y100"/>
      <c r="Z100" s="140">
        <v>275835.27286383259</v>
      </c>
      <c r="AA100" s="10"/>
      <c r="AB100" s="144">
        <v>6.6732595566842143E-3</v>
      </c>
      <c r="AC100" s="144"/>
      <c r="AD100" s="132">
        <v>229864.18247511817</v>
      </c>
      <c r="AF100" s="91">
        <v>6.218024981164509E-3</v>
      </c>
      <c r="AG100" s="145">
        <f t="shared" si="5"/>
        <v>9.1752222569751324E-5</v>
      </c>
    </row>
    <row r="101" spans="1:33" x14ac:dyDescent="0.35">
      <c r="A101" s="13">
        <v>213</v>
      </c>
      <c r="B101" s="14"/>
      <c r="C101" s="14" t="s">
        <v>118</v>
      </c>
      <c r="D101" s="10"/>
      <c r="E101" s="146">
        <f>VLOOKUP(A101,'[2]Employer Allocation'!$A$6:$C$230,3,FALSE)</f>
        <v>8.3986975671122496E-3</v>
      </c>
      <c r="F101" s="10"/>
      <c r="G101" s="141">
        <f t="shared" si="6"/>
        <v>234324.43480260795</v>
      </c>
      <c r="H101" s="143">
        <v>8.4932724876396644E-3</v>
      </c>
      <c r="I101" s="10"/>
      <c r="J101" s="147">
        <f t="shared" si="4"/>
        <v>337495.01155012549</v>
      </c>
      <c r="K101" s="143">
        <v>8.5971264745651702E-3</v>
      </c>
      <c r="L101"/>
      <c r="M101" s="139">
        <f t="shared" si="7"/>
        <v>282158.72255040583</v>
      </c>
      <c r="N101" s="10"/>
      <c r="O101" s="10"/>
      <c r="P101" s="144">
        <v>8.5564632682476084E-3</v>
      </c>
      <c r="Q101"/>
      <c r="R101" s="140">
        <v>316928</v>
      </c>
      <c r="S101" s="10"/>
      <c r="T101" s="144">
        <v>8.5795639957039222E-3</v>
      </c>
      <c r="U101"/>
      <c r="V101" s="140">
        <v>247975</v>
      </c>
      <c r="W101" s="10"/>
      <c r="X101" s="144">
        <v>8.3217642849629948E-3</v>
      </c>
      <c r="Y101"/>
      <c r="Z101" s="140">
        <v>344071.22132777894</v>
      </c>
      <c r="AA101" s="10"/>
      <c r="AB101" s="144">
        <v>8.3952776544638143E-3</v>
      </c>
      <c r="AC101" s="144"/>
      <c r="AD101" s="132">
        <v>289180.06534932554</v>
      </c>
      <c r="AF101" s="91">
        <v>8.4932724876396644E-3</v>
      </c>
      <c r="AG101" s="145">
        <f t="shared" si="5"/>
        <v>1.0385398692550583E-4</v>
      </c>
    </row>
    <row r="102" spans="1:33" x14ac:dyDescent="0.35">
      <c r="A102" s="13">
        <v>214</v>
      </c>
      <c r="B102" s="14"/>
      <c r="C102" s="14" t="s">
        <v>119</v>
      </c>
      <c r="D102" s="10"/>
      <c r="E102" s="146">
        <f>VLOOKUP(A102,'[2]Employer Allocation'!$A$6:$C$230,3,FALSE)</f>
        <v>8.0766392953251498E-3</v>
      </c>
      <c r="F102" s="10"/>
      <c r="G102" s="141">
        <f t="shared" si="6"/>
        <v>225338.97939038684</v>
      </c>
      <c r="H102" s="143">
        <v>8.2479986102956763E-3</v>
      </c>
      <c r="I102" s="10"/>
      <c r="J102" s="147">
        <f t="shared" si="4"/>
        <v>327748.62578567228</v>
      </c>
      <c r="K102" s="143">
        <v>8.5945318862514913E-3</v>
      </c>
      <c r="L102"/>
      <c r="M102" s="139">
        <f t="shared" si="7"/>
        <v>282073.56785060029</v>
      </c>
      <c r="N102" s="10"/>
      <c r="O102" s="10"/>
      <c r="P102" s="144">
        <v>8.7844579361841726E-3</v>
      </c>
      <c r="Q102"/>
      <c r="R102" s="140">
        <v>325373</v>
      </c>
      <c r="S102" s="10"/>
      <c r="T102" s="144">
        <v>8.8414499370999752E-3</v>
      </c>
      <c r="U102"/>
      <c r="V102" s="140">
        <v>255544</v>
      </c>
      <c r="W102" s="10"/>
      <c r="X102" s="144">
        <v>8.761383669198753E-3</v>
      </c>
      <c r="Y102"/>
      <c r="Z102" s="140">
        <v>362247.7008907345</v>
      </c>
      <c r="AA102" s="10"/>
      <c r="AB102" s="144">
        <v>8.5216901970772731E-3</v>
      </c>
      <c r="AC102" s="144"/>
      <c r="AD102" s="132">
        <v>293534.41654990765</v>
      </c>
      <c r="AF102" s="91">
        <v>8.2479986102956763E-3</v>
      </c>
      <c r="AG102" s="145">
        <f t="shared" si="5"/>
        <v>3.4653327595581505E-4</v>
      </c>
    </row>
    <row r="103" spans="1:33" x14ac:dyDescent="0.35">
      <c r="A103" s="13">
        <v>215</v>
      </c>
      <c r="B103" s="14"/>
      <c r="C103" s="14" t="s">
        <v>120</v>
      </c>
      <c r="D103" s="10"/>
      <c r="E103" s="146">
        <f>VLOOKUP(A103,'[2]Employer Allocation'!$A$6:$C$230,3,FALSE)</f>
        <v>6.7804624097663937E-3</v>
      </c>
      <c r="F103" s="10"/>
      <c r="G103" s="141">
        <f t="shared" si="6"/>
        <v>189175.5250350241</v>
      </c>
      <c r="H103" s="143">
        <v>6.7673341880265256E-3</v>
      </c>
      <c r="I103" s="10"/>
      <c r="J103" s="147">
        <f t="shared" si="4"/>
        <v>268911.83972672629</v>
      </c>
      <c r="K103" s="143">
        <v>7.1293564374766182E-3</v>
      </c>
      <c r="L103"/>
      <c r="M103" s="139">
        <f t="shared" si="7"/>
        <v>233986.33380075509</v>
      </c>
      <c r="N103" s="10"/>
      <c r="O103" s="10"/>
      <c r="P103" s="144">
        <v>7.3103002535427914E-3</v>
      </c>
      <c r="Q103"/>
      <c r="R103" s="140">
        <v>270770</v>
      </c>
      <c r="S103" s="10"/>
      <c r="T103" s="144">
        <v>7.5429809778395718E-3</v>
      </c>
      <c r="U103"/>
      <c r="V103" s="140">
        <v>218015</v>
      </c>
      <c r="W103" s="10"/>
      <c r="X103" s="144">
        <v>7.6206875547391697E-3</v>
      </c>
      <c r="Y103"/>
      <c r="Z103" s="140">
        <v>315084.5403124959</v>
      </c>
      <c r="AA103" s="10"/>
      <c r="AB103" s="144">
        <v>7.4095829286203807E-3</v>
      </c>
      <c r="AC103" s="144"/>
      <c r="AD103" s="132">
        <v>255227.25557151783</v>
      </c>
      <c r="AF103" s="91">
        <v>6.7673341880265256E-3</v>
      </c>
      <c r="AG103" s="145">
        <f t="shared" si="5"/>
        <v>3.6202224945009256E-4</v>
      </c>
    </row>
    <row r="104" spans="1:33" x14ac:dyDescent="0.35">
      <c r="A104" s="13">
        <v>216</v>
      </c>
      <c r="B104" s="14"/>
      <c r="C104" s="14" t="s">
        <v>121</v>
      </c>
      <c r="D104" s="10"/>
      <c r="E104" s="146">
        <f>VLOOKUP(A104,'[2]Employer Allocation'!$A$6:$C$230,3,FALSE)</f>
        <v>3.6317757855224633E-2</v>
      </c>
      <c r="F104" s="10"/>
      <c r="G104" s="141">
        <f t="shared" si="6"/>
        <v>1013268.78539449</v>
      </c>
      <c r="H104" s="143">
        <v>3.6396334021135512E-2</v>
      </c>
      <c r="I104" s="10"/>
      <c r="J104" s="147">
        <f t="shared" si="4"/>
        <v>1446271.8803290206</v>
      </c>
      <c r="K104" s="143">
        <v>3.6223154955510928E-2</v>
      </c>
      <c r="L104"/>
      <c r="M104" s="139">
        <f t="shared" si="7"/>
        <v>1188848.2924184634</v>
      </c>
      <c r="N104" s="10"/>
      <c r="O104" s="10"/>
      <c r="P104" s="144">
        <v>3.6405911170944723E-2</v>
      </c>
      <c r="Q104"/>
      <c r="R104" s="140">
        <v>1348459</v>
      </c>
      <c r="S104" s="10"/>
      <c r="T104" s="144">
        <v>3.5735312480436432E-2</v>
      </c>
      <c r="U104"/>
      <c r="V104" s="140">
        <v>1032858</v>
      </c>
      <c r="W104" s="10"/>
      <c r="X104" s="144">
        <v>3.4629312980163716E-2</v>
      </c>
      <c r="Y104"/>
      <c r="Z104" s="140">
        <v>1431781.7235410702</v>
      </c>
      <c r="AA104" s="10"/>
      <c r="AB104" s="144">
        <v>3.4163168930716553E-2</v>
      </c>
      <c r="AC104" s="144"/>
      <c r="AD104" s="132">
        <v>1176769.5876826397</v>
      </c>
      <c r="AF104" s="91">
        <v>3.6396334021135512E-2</v>
      </c>
      <c r="AG104" s="145">
        <f t="shared" si="5"/>
        <v>-1.7317906562458463E-4</v>
      </c>
    </row>
    <row r="105" spans="1:33" x14ac:dyDescent="0.35">
      <c r="A105" s="13">
        <v>217</v>
      </c>
      <c r="B105" s="14"/>
      <c r="C105" s="14" t="s">
        <v>122</v>
      </c>
      <c r="D105" s="10"/>
      <c r="E105" s="146">
        <f>VLOOKUP(A105,'[2]Employer Allocation'!$A$6:$C$230,3,FALSE)</f>
        <v>1.3998546861908125E-2</v>
      </c>
      <c r="F105" s="10"/>
      <c r="G105" s="141">
        <f t="shared" si="6"/>
        <v>390560.74531354802</v>
      </c>
      <c r="H105" s="143">
        <v>1.4520978633776799E-2</v>
      </c>
      <c r="I105" s="10"/>
      <c r="J105" s="147">
        <f t="shared" si="4"/>
        <v>577016.43964181573</v>
      </c>
      <c r="K105" s="143">
        <v>1.4794882645301858E-2</v>
      </c>
      <c r="L105"/>
      <c r="M105" s="139">
        <f t="shared" si="7"/>
        <v>485569.82380472438</v>
      </c>
      <c r="N105" s="10"/>
      <c r="O105" s="10"/>
      <c r="P105" s="144">
        <v>1.5114060591334537E-2</v>
      </c>
      <c r="Q105"/>
      <c r="R105" s="140">
        <v>559818</v>
      </c>
      <c r="S105" s="10"/>
      <c r="T105" s="144">
        <v>1.4109691931798207E-2</v>
      </c>
      <c r="U105"/>
      <c r="V105" s="140">
        <v>407813</v>
      </c>
      <c r="W105" s="10"/>
      <c r="X105" s="144">
        <v>1.428686590388459E-2</v>
      </c>
      <c r="Y105"/>
      <c r="Z105" s="140">
        <v>590703.99402902962</v>
      </c>
      <c r="AA105" s="10"/>
      <c r="AB105" s="144">
        <v>1.4528735296163033E-2</v>
      </c>
      <c r="AC105" s="144"/>
      <c r="AD105" s="132">
        <v>500450.4669543074</v>
      </c>
      <c r="AF105" s="91">
        <v>1.4520978633776799E-2</v>
      </c>
      <c r="AG105" s="145">
        <f t="shared" si="5"/>
        <v>2.7390401152505885E-4</v>
      </c>
    </row>
    <row r="106" spans="1:33" x14ac:dyDescent="0.35">
      <c r="A106" s="13">
        <v>218</v>
      </c>
      <c r="B106" s="14"/>
      <c r="C106" s="14" t="s">
        <v>123</v>
      </c>
      <c r="D106" s="10"/>
      <c r="E106" s="146">
        <f>VLOOKUP(A106,'[2]Employer Allocation'!$A$6:$C$230,3,FALSE)</f>
        <v>1.5654677269507356E-3</v>
      </c>
      <c r="F106" s="10"/>
      <c r="G106" s="141">
        <f t="shared" si="6"/>
        <v>43676.693604956403</v>
      </c>
      <c r="H106" s="143">
        <v>1.5433997265460902E-3</v>
      </c>
      <c r="I106" s="10"/>
      <c r="J106" s="147">
        <f t="shared" si="4"/>
        <v>61329.682910231444</v>
      </c>
      <c r="K106" s="143">
        <v>1.546015709848765E-3</v>
      </c>
      <c r="L106"/>
      <c r="M106" s="139">
        <f t="shared" si="7"/>
        <v>50740.421119121653</v>
      </c>
      <c r="N106" s="10"/>
      <c r="O106" s="10"/>
      <c r="P106" s="144">
        <v>1.5139732765382288E-3</v>
      </c>
      <c r="Q106"/>
      <c r="R106" s="140">
        <v>56077</v>
      </c>
      <c r="S106" s="10"/>
      <c r="T106" s="144">
        <v>1.5456847606547153E-3</v>
      </c>
      <c r="U106"/>
      <c r="V106" s="140">
        <v>44675</v>
      </c>
      <c r="W106" s="10"/>
      <c r="X106" s="144">
        <v>1.5203311614659732E-3</v>
      </c>
      <c r="Y106"/>
      <c r="Z106" s="140">
        <v>62859.530940271543</v>
      </c>
      <c r="AA106" s="10"/>
      <c r="AB106" s="144">
        <v>1.5606431525161332E-3</v>
      </c>
      <c r="AC106" s="144"/>
      <c r="AD106" s="132">
        <v>53757.232030513078</v>
      </c>
      <c r="AF106" s="91">
        <v>1.5433997265460902E-3</v>
      </c>
      <c r="AG106" s="145">
        <f t="shared" si="5"/>
        <v>2.6159833026748267E-6</v>
      </c>
    </row>
    <row r="107" spans="1:33" x14ac:dyDescent="0.35">
      <c r="A107" s="13">
        <v>219</v>
      </c>
      <c r="B107" s="14"/>
      <c r="C107" s="14" t="s">
        <v>124</v>
      </c>
      <c r="D107" s="10"/>
      <c r="E107" s="146">
        <v>0</v>
      </c>
      <c r="F107" s="10"/>
      <c r="G107" s="141">
        <f t="shared" si="6"/>
        <v>0</v>
      </c>
      <c r="H107" s="143">
        <v>0</v>
      </c>
      <c r="I107" s="10"/>
      <c r="J107" s="147">
        <f t="shared" si="4"/>
        <v>0</v>
      </c>
      <c r="K107" s="143">
        <v>0</v>
      </c>
      <c r="L107"/>
      <c r="M107" s="139">
        <f t="shared" si="7"/>
        <v>0</v>
      </c>
      <c r="N107" s="10"/>
      <c r="O107" s="10"/>
      <c r="P107" s="144">
        <v>0</v>
      </c>
      <c r="Q107"/>
      <c r="R107" s="140">
        <v>0</v>
      </c>
      <c r="S107" s="10"/>
      <c r="T107" s="144">
        <v>0</v>
      </c>
      <c r="U107"/>
      <c r="V107" s="140">
        <v>0</v>
      </c>
      <c r="W107" s="10"/>
      <c r="X107" s="144">
        <v>0</v>
      </c>
      <c r="Y107"/>
      <c r="Z107" s="140">
        <v>0</v>
      </c>
      <c r="AA107" s="10"/>
      <c r="AB107" s="144">
        <v>0</v>
      </c>
      <c r="AC107" s="144"/>
      <c r="AD107" s="132">
        <v>0</v>
      </c>
      <c r="AF107" s="91">
        <v>0</v>
      </c>
      <c r="AG107" s="145">
        <f t="shared" si="5"/>
        <v>0</v>
      </c>
    </row>
    <row r="108" spans="1:33" x14ac:dyDescent="0.35">
      <c r="A108" s="13">
        <v>220</v>
      </c>
      <c r="B108" s="14"/>
      <c r="C108" s="14" t="s">
        <v>125</v>
      </c>
      <c r="D108" s="10"/>
      <c r="E108" s="146">
        <v>0</v>
      </c>
      <c r="F108" s="10"/>
      <c r="G108" s="141">
        <f t="shared" si="6"/>
        <v>0</v>
      </c>
      <c r="H108" s="143">
        <v>0</v>
      </c>
      <c r="I108" s="10"/>
      <c r="J108" s="147">
        <f t="shared" si="4"/>
        <v>0</v>
      </c>
      <c r="K108" s="143">
        <v>0</v>
      </c>
      <c r="L108"/>
      <c r="M108" s="139">
        <f t="shared" si="7"/>
        <v>0</v>
      </c>
      <c r="N108" s="10"/>
      <c r="O108" s="10"/>
      <c r="P108" s="144">
        <v>0</v>
      </c>
      <c r="Q108"/>
      <c r="R108" s="140">
        <v>0</v>
      </c>
      <c r="S108" s="10"/>
      <c r="T108" s="144">
        <v>0</v>
      </c>
      <c r="U108"/>
      <c r="V108" s="140">
        <v>0</v>
      </c>
      <c r="W108" s="10"/>
      <c r="X108" s="144">
        <v>0</v>
      </c>
      <c r="Y108"/>
      <c r="Z108" s="140">
        <v>0</v>
      </c>
      <c r="AA108" s="10"/>
      <c r="AB108" s="144">
        <v>0</v>
      </c>
      <c r="AC108" s="144"/>
      <c r="AD108" s="132">
        <v>0</v>
      </c>
      <c r="AF108" s="91">
        <v>0</v>
      </c>
      <c r="AG108" s="145">
        <f t="shared" si="5"/>
        <v>0</v>
      </c>
    </row>
    <row r="109" spans="1:33" x14ac:dyDescent="0.35">
      <c r="A109" s="13">
        <v>221</v>
      </c>
      <c r="B109" s="14"/>
      <c r="C109" s="14" t="s">
        <v>126</v>
      </c>
      <c r="D109" s="10"/>
      <c r="E109" s="146">
        <f>VLOOKUP(A109,'[2]Employer Allocation'!$A$6:$C$230,3,FALSE)</f>
        <v>2.465508687824108E-2</v>
      </c>
      <c r="F109" s="10"/>
      <c r="G109" s="141">
        <f t="shared" si="6"/>
        <v>687879.19217091892</v>
      </c>
      <c r="H109" s="143">
        <v>2.5187019000131646E-2</v>
      </c>
      <c r="I109" s="10"/>
      <c r="J109" s="147">
        <f t="shared" si="4"/>
        <v>1000850.1765054052</v>
      </c>
      <c r="K109" s="143">
        <v>2.5165840688436025E-2</v>
      </c>
      <c r="L109"/>
      <c r="M109" s="139">
        <f t="shared" si="7"/>
        <v>825945.91129535297</v>
      </c>
      <c r="N109" s="10"/>
      <c r="O109" s="10"/>
      <c r="P109" s="144">
        <v>2.536406953278101E-2</v>
      </c>
      <c r="Q109"/>
      <c r="R109" s="140">
        <v>939474</v>
      </c>
      <c r="S109" s="10"/>
      <c r="T109" s="144">
        <v>2.5221800604244012E-2</v>
      </c>
      <c r="U109"/>
      <c r="V109" s="140">
        <v>728986</v>
      </c>
      <c r="W109" s="10"/>
      <c r="X109" s="144">
        <v>2.5097169202068895E-2</v>
      </c>
      <c r="Y109"/>
      <c r="Z109" s="140">
        <v>1037666.2163850466</v>
      </c>
      <c r="AA109" s="10"/>
      <c r="AB109" s="144">
        <v>2.5047384894889866E-2</v>
      </c>
      <c r="AC109" s="144"/>
      <c r="AD109" s="132">
        <v>862771.27438217727</v>
      </c>
      <c r="AF109" s="91">
        <v>2.5187019000131646E-2</v>
      </c>
      <c r="AG109" s="145">
        <f t="shared" si="5"/>
        <v>-2.1178311695620872E-5</v>
      </c>
    </row>
    <row r="110" spans="1:33" x14ac:dyDescent="0.35">
      <c r="A110" s="13">
        <v>222</v>
      </c>
      <c r="B110" s="14"/>
      <c r="C110" s="14" t="s">
        <v>127</v>
      </c>
      <c r="D110" s="10"/>
      <c r="E110" s="146">
        <f>VLOOKUP(A110,'[2]Employer Allocation'!$A$6:$C$230,3,FALSE)</f>
        <v>1.7817489744304084E-3</v>
      </c>
      <c r="F110" s="10"/>
      <c r="G110" s="141">
        <f t="shared" si="6"/>
        <v>49710.96030751404</v>
      </c>
      <c r="H110" s="143">
        <v>1.7701612887015034E-3</v>
      </c>
      <c r="I110" s="10"/>
      <c r="J110" s="147">
        <f t="shared" si="4"/>
        <v>70340.449508164311</v>
      </c>
      <c r="K110" s="143">
        <v>1.7795591328529639E-3</v>
      </c>
      <c r="L110"/>
      <c r="M110" s="139">
        <f t="shared" si="7"/>
        <v>58405.344287330219</v>
      </c>
      <c r="N110" s="10"/>
      <c r="O110" s="10"/>
      <c r="P110" s="144">
        <v>1.8056705557117231E-3</v>
      </c>
      <c r="Q110"/>
      <c r="R110" s="140">
        <v>66881</v>
      </c>
      <c r="S110" s="10"/>
      <c r="T110" s="144">
        <v>1.9352144818250972E-3</v>
      </c>
      <c r="U110"/>
      <c r="V110" s="140">
        <v>55934</v>
      </c>
      <c r="W110" s="10"/>
      <c r="X110" s="144">
        <v>1.9184617256915028E-3</v>
      </c>
      <c r="Y110"/>
      <c r="Z110" s="140">
        <v>79320.61596866163</v>
      </c>
      <c r="AA110" s="10"/>
      <c r="AB110" s="144">
        <v>1.8295522346170831E-3</v>
      </c>
      <c r="AC110" s="144"/>
      <c r="AD110" s="132">
        <v>63019.956759293513</v>
      </c>
      <c r="AF110" s="91">
        <v>1.7701612887015034E-3</v>
      </c>
      <c r="AG110" s="145">
        <f t="shared" si="5"/>
        <v>9.3978441514605028E-6</v>
      </c>
    </row>
    <row r="111" spans="1:33" x14ac:dyDescent="0.35">
      <c r="A111" s="13">
        <v>223</v>
      </c>
      <c r="B111" s="14"/>
      <c r="C111" s="14" t="s">
        <v>128</v>
      </c>
      <c r="D111" s="10"/>
      <c r="E111" s="146">
        <f>VLOOKUP(A111,'[2]Employer Allocation'!$A$6:$C$230,3,FALSE)</f>
        <v>3.0443878829519403E-3</v>
      </c>
      <c r="F111" s="10"/>
      <c r="G111" s="141">
        <f t="shared" si="6"/>
        <v>84938.702018044365</v>
      </c>
      <c r="H111" s="143">
        <v>2.8193013478110198E-3</v>
      </c>
      <c r="I111" s="10"/>
      <c r="J111" s="147">
        <f t="shared" si="4"/>
        <v>112029.86155542416</v>
      </c>
      <c r="K111" s="143">
        <v>2.6252137675174358E-3</v>
      </c>
      <c r="L111"/>
      <c r="M111" s="139">
        <f t="shared" si="7"/>
        <v>86159.830875574349</v>
      </c>
      <c r="N111" s="10"/>
      <c r="O111" s="10"/>
      <c r="P111" s="144">
        <v>2.4643349058904355E-3</v>
      </c>
      <c r="Q111"/>
      <c r="R111" s="140">
        <v>91278</v>
      </c>
      <c r="S111" s="10"/>
      <c r="T111" s="144">
        <v>2.2671427237042356E-3</v>
      </c>
      <c r="U111"/>
      <c r="V111" s="140">
        <v>65527</v>
      </c>
      <c r="W111" s="10"/>
      <c r="X111" s="144">
        <v>2.1532217101821686E-3</v>
      </c>
      <c r="Y111"/>
      <c r="Z111" s="140">
        <v>89026.989739491532</v>
      </c>
      <c r="AA111" s="10"/>
      <c r="AB111" s="144">
        <v>2.1661266896392463E-3</v>
      </c>
      <c r="AC111" s="144"/>
      <c r="AD111" s="132">
        <v>74613.453353950099</v>
      </c>
      <c r="AF111" s="91">
        <v>2.8193013478110198E-3</v>
      </c>
      <c r="AG111" s="145">
        <f t="shared" si="5"/>
        <v>-1.9408758029358392E-4</v>
      </c>
    </row>
    <row r="112" spans="1:33" x14ac:dyDescent="0.35">
      <c r="A112" s="13">
        <v>226</v>
      </c>
      <c r="B112" s="14"/>
      <c r="C112" s="14" t="s">
        <v>129</v>
      </c>
      <c r="D112" s="10"/>
      <c r="E112" s="146">
        <f>VLOOKUP(A112,'[2]Employer Allocation'!$A$6:$C$230,3,FALSE)</f>
        <v>1.1899664720602243E-4</v>
      </c>
      <c r="F112" s="10"/>
      <c r="G112" s="141">
        <f t="shared" si="6"/>
        <v>3320.0174047395685</v>
      </c>
      <c r="H112" s="143">
        <v>1.1765221618121824E-4</v>
      </c>
      <c r="I112" s="10"/>
      <c r="J112" s="147">
        <f t="shared" si="4"/>
        <v>4675.1162307301593</v>
      </c>
      <c r="K112" s="143">
        <v>1.230122677984934E-4</v>
      </c>
      <c r="L112"/>
      <c r="M112" s="139">
        <f t="shared" si="7"/>
        <v>4037.2773906186894</v>
      </c>
      <c r="N112" s="10"/>
      <c r="O112" s="10"/>
      <c r="P112" s="144">
        <v>1.3395942908516563E-4</v>
      </c>
      <c r="Q112"/>
      <c r="R112" s="140">
        <v>4962</v>
      </c>
      <c r="S112" s="10"/>
      <c r="T112" s="144">
        <v>1.259368398368981E-4</v>
      </c>
      <c r="U112"/>
      <c r="V112" s="140">
        <v>3640</v>
      </c>
      <c r="W112" s="10"/>
      <c r="X112" s="144">
        <v>1.2610612099169902E-4</v>
      </c>
      <c r="Y112"/>
      <c r="Z112" s="140">
        <v>5213.9769381506203</v>
      </c>
      <c r="AA112" s="10"/>
      <c r="AB112" s="144">
        <v>1.3501361561519626E-4</v>
      </c>
      <c r="AC112" s="144"/>
      <c r="AD112" s="132">
        <v>4650.6200025310263</v>
      </c>
      <c r="AF112" s="91">
        <v>1.1765221618121824E-4</v>
      </c>
      <c r="AG112" s="145">
        <f t="shared" si="5"/>
        <v>5.3600516172751678E-6</v>
      </c>
    </row>
    <row r="113" spans="1:33" x14ac:dyDescent="0.35">
      <c r="A113" s="13">
        <v>229</v>
      </c>
      <c r="B113" s="14"/>
      <c r="C113" s="14" t="s">
        <v>130</v>
      </c>
      <c r="D113" s="10"/>
      <c r="E113" s="146">
        <f>VLOOKUP(A113,'[2]Employer Allocation'!$A$6:$C$230,3,FALSE)</f>
        <v>9.1218086850395688E-3</v>
      </c>
      <c r="F113" s="10"/>
      <c r="G113" s="141">
        <f t="shared" si="6"/>
        <v>254499.301519003</v>
      </c>
      <c r="H113" s="143">
        <v>9.2827013348044038E-3</v>
      </c>
      <c r="I113" s="10"/>
      <c r="J113" s="147">
        <f t="shared" si="4"/>
        <v>368864.34513498354</v>
      </c>
      <c r="K113" s="143">
        <v>9.3090425678511706E-3</v>
      </c>
      <c r="L113"/>
      <c r="M113" s="139">
        <f t="shared" si="7"/>
        <v>305523.89416198357</v>
      </c>
      <c r="N113" s="10"/>
      <c r="O113" s="10"/>
      <c r="P113" s="144">
        <v>9.372186323730684E-3</v>
      </c>
      <c r="Q113"/>
      <c r="R113" s="140">
        <v>347142</v>
      </c>
      <c r="S113" s="10"/>
      <c r="T113" s="144">
        <v>9.4391518246760148E-3</v>
      </c>
      <c r="U113"/>
      <c r="V113" s="140">
        <v>272820</v>
      </c>
      <c r="W113" s="10"/>
      <c r="X113" s="144">
        <v>9.4054828446786479E-3</v>
      </c>
      <c r="Y113"/>
      <c r="Z113" s="140">
        <v>388878.5909730253</v>
      </c>
      <c r="AA113" s="10"/>
      <c r="AB113" s="144">
        <v>9.8138291145910481E-3</v>
      </c>
      <c r="AC113" s="144"/>
      <c r="AD113" s="132">
        <v>338042.86903788015</v>
      </c>
      <c r="AF113" s="91">
        <v>9.2827013348044038E-3</v>
      </c>
      <c r="AG113" s="145">
        <f t="shared" si="5"/>
        <v>2.6341233046766818E-5</v>
      </c>
    </row>
    <row r="114" spans="1:33" x14ac:dyDescent="0.35">
      <c r="A114" s="13">
        <v>230</v>
      </c>
      <c r="B114" s="14"/>
      <c r="C114" s="14" t="s">
        <v>131</v>
      </c>
      <c r="D114" s="10"/>
      <c r="E114" s="146">
        <v>0</v>
      </c>
      <c r="F114" s="10"/>
      <c r="G114" s="141">
        <f t="shared" si="6"/>
        <v>0</v>
      </c>
      <c r="H114" s="143">
        <v>0</v>
      </c>
      <c r="I114" s="10"/>
      <c r="J114" s="147">
        <f t="shared" si="4"/>
        <v>0</v>
      </c>
      <c r="K114" s="143">
        <v>0</v>
      </c>
      <c r="L114"/>
      <c r="M114" s="139">
        <f t="shared" si="7"/>
        <v>0</v>
      </c>
      <c r="N114" s="10"/>
      <c r="O114" s="10"/>
      <c r="P114" s="144">
        <v>0</v>
      </c>
      <c r="Q114"/>
      <c r="R114" s="140">
        <v>0</v>
      </c>
      <c r="S114" s="10"/>
      <c r="T114" s="144">
        <v>0</v>
      </c>
      <c r="U114"/>
      <c r="V114" s="140">
        <v>0</v>
      </c>
      <c r="W114" s="10"/>
      <c r="X114" s="144">
        <v>0</v>
      </c>
      <c r="Y114"/>
      <c r="Z114" s="140">
        <v>0</v>
      </c>
      <c r="AA114" s="10"/>
      <c r="AB114" s="144">
        <v>0</v>
      </c>
      <c r="AC114" s="144"/>
      <c r="AD114" s="132">
        <v>0</v>
      </c>
      <c r="AF114" s="91">
        <v>0</v>
      </c>
      <c r="AG114" s="145">
        <f t="shared" si="5"/>
        <v>0</v>
      </c>
    </row>
    <row r="115" spans="1:33" x14ac:dyDescent="0.35">
      <c r="A115" s="13">
        <v>231</v>
      </c>
      <c r="B115" s="14"/>
      <c r="C115" s="14" t="s">
        <v>132</v>
      </c>
      <c r="D115" s="10"/>
      <c r="E115" s="146">
        <v>0</v>
      </c>
      <c r="F115" s="10"/>
      <c r="G115" s="141">
        <f t="shared" si="6"/>
        <v>0</v>
      </c>
      <c r="H115" s="143">
        <v>0</v>
      </c>
      <c r="I115" s="10"/>
      <c r="J115" s="147">
        <f t="shared" si="4"/>
        <v>0</v>
      </c>
      <c r="K115" s="143">
        <v>0</v>
      </c>
      <c r="L115"/>
      <c r="M115" s="139">
        <f t="shared" si="7"/>
        <v>0</v>
      </c>
      <c r="N115" s="10"/>
      <c r="O115" s="10"/>
      <c r="P115" s="144">
        <v>0</v>
      </c>
      <c r="Q115"/>
      <c r="R115" s="140">
        <v>0</v>
      </c>
      <c r="S115" s="10"/>
      <c r="T115" s="144">
        <v>0</v>
      </c>
      <c r="U115"/>
      <c r="V115" s="140">
        <v>0</v>
      </c>
      <c r="W115" s="10"/>
      <c r="X115" s="144">
        <v>0</v>
      </c>
      <c r="Y115"/>
      <c r="Z115" s="140">
        <v>0</v>
      </c>
      <c r="AA115" s="10"/>
      <c r="AB115" s="144">
        <v>0</v>
      </c>
      <c r="AC115" s="144"/>
      <c r="AD115" s="132">
        <v>0</v>
      </c>
      <c r="AF115" s="91">
        <v>0</v>
      </c>
      <c r="AG115" s="145">
        <f t="shared" si="5"/>
        <v>0</v>
      </c>
    </row>
    <row r="116" spans="1:33" x14ac:dyDescent="0.35">
      <c r="A116" s="13">
        <v>232</v>
      </c>
      <c r="B116" s="14"/>
      <c r="C116" s="14" t="s">
        <v>133</v>
      </c>
      <c r="D116" s="10"/>
      <c r="E116" s="146">
        <v>0</v>
      </c>
      <c r="F116" s="10"/>
      <c r="G116" s="141">
        <f t="shared" si="6"/>
        <v>0</v>
      </c>
      <c r="H116" s="143">
        <v>0</v>
      </c>
      <c r="I116" s="10"/>
      <c r="J116" s="147">
        <f t="shared" si="4"/>
        <v>0</v>
      </c>
      <c r="K116" s="143">
        <v>0</v>
      </c>
      <c r="L116"/>
      <c r="M116" s="139">
        <f t="shared" si="7"/>
        <v>0</v>
      </c>
      <c r="N116" s="10"/>
      <c r="O116" s="10"/>
      <c r="P116" s="144">
        <v>0</v>
      </c>
      <c r="Q116"/>
      <c r="R116" s="140">
        <v>0</v>
      </c>
      <c r="S116" s="10"/>
      <c r="T116" s="144">
        <v>0</v>
      </c>
      <c r="U116"/>
      <c r="V116" s="140">
        <v>0</v>
      </c>
      <c r="W116" s="10"/>
      <c r="X116" s="144">
        <v>0</v>
      </c>
      <c r="Y116"/>
      <c r="Z116" s="140">
        <v>0</v>
      </c>
      <c r="AA116" s="10"/>
      <c r="AB116" s="144">
        <v>0</v>
      </c>
      <c r="AC116" s="144"/>
      <c r="AD116" s="132">
        <v>0</v>
      </c>
      <c r="AF116" s="91">
        <v>0</v>
      </c>
      <c r="AG116" s="145">
        <f t="shared" si="5"/>
        <v>0</v>
      </c>
    </row>
    <row r="117" spans="1:33" x14ac:dyDescent="0.35">
      <c r="A117" s="13">
        <v>233</v>
      </c>
      <c r="B117" s="14"/>
      <c r="C117" s="14" t="s">
        <v>134</v>
      </c>
      <c r="D117" s="10"/>
      <c r="E117" s="146">
        <f>VLOOKUP(A117,'[2]Employer Allocation'!$A$6:$C$230,3,FALSE)</f>
        <v>8.2204493525767631E-5</v>
      </c>
      <c r="F117" s="10"/>
      <c r="G117" s="141">
        <f t="shared" si="6"/>
        <v>2293.5129321823215</v>
      </c>
      <c r="H117" s="143">
        <v>7.0131775347895151E-5</v>
      </c>
      <c r="I117" s="10"/>
      <c r="J117" s="147">
        <f t="shared" si="4"/>
        <v>2786.808543528371</v>
      </c>
      <c r="K117" s="143">
        <v>8.0773385877553212E-5</v>
      </c>
      <c r="L117"/>
      <c r="M117" s="139">
        <f t="shared" si="7"/>
        <v>2650.9922173076015</v>
      </c>
      <c r="N117" s="10"/>
      <c r="O117" s="10"/>
      <c r="P117" s="144">
        <v>8.2913303237974794E-5</v>
      </c>
      <c r="Q117"/>
      <c r="R117" s="140">
        <v>3071</v>
      </c>
      <c r="S117" s="10"/>
      <c r="T117" s="144">
        <v>8.9352738706103063E-5</v>
      </c>
      <c r="U117"/>
      <c r="V117" s="140">
        <v>2583</v>
      </c>
      <c r="W117" s="10"/>
      <c r="X117" s="144">
        <v>9.9300805561625206E-5</v>
      </c>
      <c r="Y117"/>
      <c r="Z117" s="140">
        <v>4105.6857991228981</v>
      </c>
      <c r="AA117" s="10"/>
      <c r="AB117" s="144">
        <v>9.3664268024078629E-5</v>
      </c>
      <c r="AC117" s="144"/>
      <c r="AD117" s="132">
        <v>3226.3184450722861</v>
      </c>
      <c r="AF117" s="91">
        <v>7.0131775347895151E-5</v>
      </c>
      <c r="AG117" s="145">
        <f t="shared" si="5"/>
        <v>1.0641610529658061E-5</v>
      </c>
    </row>
    <row r="118" spans="1:33" x14ac:dyDescent="0.35">
      <c r="A118" s="13">
        <v>234</v>
      </c>
      <c r="B118" s="14"/>
      <c r="C118" s="14" t="s">
        <v>135</v>
      </c>
      <c r="D118" s="10"/>
      <c r="E118" s="146">
        <f>VLOOKUP(A118,'[2]Employer Allocation'!$A$6:$C$230,3,FALSE)</f>
        <v>8.0728548640841391E-4</v>
      </c>
      <c r="F118" s="10"/>
      <c r="G118" s="141">
        <f t="shared" si="6"/>
        <v>22523.339341059498</v>
      </c>
      <c r="H118" s="143">
        <v>8.9831272635295539E-4</v>
      </c>
      <c r="I118" s="10"/>
      <c r="J118" s="147">
        <f t="shared" si="4"/>
        <v>35696.024635654896</v>
      </c>
      <c r="K118" s="143">
        <v>8.9084872304644202E-4</v>
      </c>
      <c r="L118"/>
      <c r="M118" s="139">
        <f t="shared" si="7"/>
        <v>29237.761992230993</v>
      </c>
      <c r="N118" s="10"/>
      <c r="O118" s="10"/>
      <c r="P118" s="144">
        <v>8.5758109587044597E-4</v>
      </c>
      <c r="Q118"/>
      <c r="R118" s="140">
        <v>31764</v>
      </c>
      <c r="S118" s="10"/>
      <c r="T118" s="144">
        <v>8.1606797630543685E-4</v>
      </c>
      <c r="U118"/>
      <c r="V118" s="140">
        <v>23587</v>
      </c>
      <c r="W118" s="10"/>
      <c r="X118" s="144">
        <v>7.7034245105818649E-4</v>
      </c>
      <c r="Y118"/>
      <c r="Z118" s="140">
        <v>31850.537806647768</v>
      </c>
      <c r="AA118" s="10"/>
      <c r="AB118" s="144">
        <v>7.9435820351922361E-4</v>
      </c>
      <c r="AC118" s="144"/>
      <c r="AD118" s="132">
        <v>27362.115543888238</v>
      </c>
      <c r="AF118" s="91">
        <v>8.9831272635295539E-4</v>
      </c>
      <c r="AG118" s="145">
        <f t="shared" si="5"/>
        <v>-7.4640033065133697E-6</v>
      </c>
    </row>
    <row r="119" spans="1:33" x14ac:dyDescent="0.35">
      <c r="A119" s="13">
        <v>236</v>
      </c>
      <c r="B119" s="14"/>
      <c r="C119" s="14" t="s">
        <v>136</v>
      </c>
      <c r="D119" s="10"/>
      <c r="E119" s="146">
        <f>VLOOKUP(A119,'[2]Employer Allocation'!$A$6:$C$230,3,FALSE)</f>
        <v>7.266417367509187E-2</v>
      </c>
      <c r="F119" s="10"/>
      <c r="G119" s="141">
        <f t="shared" si="6"/>
        <v>2027337.1306390413</v>
      </c>
      <c r="H119" s="143">
        <v>6.99334549287315E-2</v>
      </c>
      <c r="I119" s="10"/>
      <c r="J119" s="147">
        <f t="shared" si="4"/>
        <v>2778927.9354054518</v>
      </c>
      <c r="K119" s="143">
        <v>6.9660174951117593E-2</v>
      </c>
      <c r="L119"/>
      <c r="M119" s="139">
        <f t="shared" si="7"/>
        <v>2286255.3011166737</v>
      </c>
      <c r="N119" s="10"/>
      <c r="O119" s="10"/>
      <c r="P119" s="144">
        <v>6.9565168613752351E-2</v>
      </c>
      <c r="Q119"/>
      <c r="R119" s="140">
        <v>2576664</v>
      </c>
      <c r="S119" s="10"/>
      <c r="T119" s="144">
        <v>6.8097911722313664E-2</v>
      </c>
      <c r="U119"/>
      <c r="V119" s="140">
        <v>1968234</v>
      </c>
      <c r="W119" s="10"/>
      <c r="X119" s="144">
        <v>6.6528652401024027E-2</v>
      </c>
      <c r="Y119"/>
      <c r="Z119" s="140">
        <v>2750690.1062162686</v>
      </c>
      <c r="AA119" s="10"/>
      <c r="AB119" s="144">
        <v>6.4785456456360899E-2</v>
      </c>
      <c r="AC119" s="144"/>
      <c r="AD119" s="132">
        <v>2231571.5218513361</v>
      </c>
      <c r="AF119" s="91">
        <v>6.99334549287315E-2</v>
      </c>
      <c r="AG119" s="145">
        <f t="shared" si="5"/>
        <v>-2.7327997761390777E-4</v>
      </c>
    </row>
    <row r="120" spans="1:33" x14ac:dyDescent="0.35">
      <c r="A120" s="13">
        <v>238</v>
      </c>
      <c r="B120" s="14"/>
      <c r="C120" s="14" t="s">
        <v>137</v>
      </c>
      <c r="D120" s="10"/>
      <c r="E120" s="146">
        <f>VLOOKUP(A120,'[2]Employer Allocation'!$A$6:$C$230,3,FALSE)</f>
        <v>2.233503345650156E-3</v>
      </c>
      <c r="F120" s="10"/>
      <c r="G120" s="141">
        <f t="shared" si="6"/>
        <v>62314.948825947155</v>
      </c>
      <c r="H120" s="143">
        <v>2.3201709346596716E-3</v>
      </c>
      <c r="I120" s="10"/>
      <c r="J120" s="147">
        <f t="shared" si="4"/>
        <v>92196.043107153964</v>
      </c>
      <c r="K120" s="143">
        <v>2.2673645919045306E-3</v>
      </c>
      <c r="L120"/>
      <c r="M120" s="139">
        <f t="shared" si="7"/>
        <v>74415.177990057724</v>
      </c>
      <c r="N120" s="10"/>
      <c r="O120" s="10"/>
      <c r="P120" s="144">
        <v>2.279128865412997E-3</v>
      </c>
      <c r="Q120"/>
      <c r="R120" s="140">
        <v>84418</v>
      </c>
      <c r="S120" s="10"/>
      <c r="T120" s="144">
        <v>2.2315171543185897E-3</v>
      </c>
      <c r="U120"/>
      <c r="V120" s="140">
        <v>64498</v>
      </c>
      <c r="W120" s="10"/>
      <c r="X120" s="144">
        <v>2.107192630921561E-3</v>
      </c>
      <c r="Y120"/>
      <c r="Z120" s="140">
        <v>87123.873888636736</v>
      </c>
      <c r="AA120" s="10"/>
      <c r="AB120" s="144">
        <v>1.9537130562250434E-3</v>
      </c>
      <c r="AC120" s="144"/>
      <c r="AD120" s="132">
        <v>67296.746162122276</v>
      </c>
      <c r="AF120" s="91">
        <v>2.3201709346596716E-3</v>
      </c>
      <c r="AG120" s="145">
        <f t="shared" si="5"/>
        <v>-5.280634275514097E-5</v>
      </c>
    </row>
    <row r="121" spans="1:33" x14ac:dyDescent="0.35">
      <c r="A121" s="13">
        <v>239</v>
      </c>
      <c r="B121" s="14"/>
      <c r="C121" s="14" t="s">
        <v>138</v>
      </c>
      <c r="D121" s="10"/>
      <c r="E121" s="146">
        <f>VLOOKUP(A121,'[2]Employer Allocation'!$A$6:$C$230,3,FALSE)</f>
        <v>2.89643432441659E-4</v>
      </c>
      <c r="F121" s="10"/>
      <c r="G121" s="141">
        <f t="shared" si="6"/>
        <v>8081.0784123180711</v>
      </c>
      <c r="H121" s="143">
        <v>3.1380417537381887E-4</v>
      </c>
      <c r="I121" s="10"/>
      <c r="J121" s="147">
        <f t="shared" si="4"/>
        <v>12469.556810568896</v>
      </c>
      <c r="K121" s="143">
        <v>3.4291822987826101E-4</v>
      </c>
      <c r="L121"/>
      <c r="M121" s="139">
        <f t="shared" si="7"/>
        <v>11254.617454792111</v>
      </c>
      <c r="N121" s="10"/>
      <c r="O121" s="10"/>
      <c r="P121" s="144">
        <v>3.6822094101841818E-4</v>
      </c>
      <c r="Q121"/>
      <c r="R121" s="140">
        <v>13639</v>
      </c>
      <c r="S121" s="10"/>
      <c r="T121" s="144">
        <v>3.5023661678430074E-4</v>
      </c>
      <c r="U121"/>
      <c r="V121" s="140">
        <v>10123</v>
      </c>
      <c r="W121" s="10"/>
      <c r="X121" s="144">
        <v>3.3631189500901699E-4</v>
      </c>
      <c r="Y121"/>
      <c r="Z121" s="140">
        <v>13905.133635172027</v>
      </c>
      <c r="AA121" s="10"/>
      <c r="AB121" s="144">
        <v>3.2087409897012855E-4</v>
      </c>
      <c r="AC121" s="144"/>
      <c r="AD121" s="132">
        <v>11052.688991143797</v>
      </c>
      <c r="AF121" s="91">
        <v>3.1380417537381887E-4</v>
      </c>
      <c r="AG121" s="145">
        <f t="shared" si="5"/>
        <v>2.9114054504442144E-5</v>
      </c>
    </row>
    <row r="122" spans="1:33" x14ac:dyDescent="0.35">
      <c r="A122" s="13">
        <v>241</v>
      </c>
      <c r="B122" s="14"/>
      <c r="C122" s="14" t="s">
        <v>139</v>
      </c>
      <c r="D122" s="10"/>
      <c r="E122" s="146">
        <f>VLOOKUP(A122,'[2]Employer Allocation'!$A$6:$C$230,3,FALSE)</f>
        <v>1.1831600071340381E-3</v>
      </c>
      <c r="F122" s="10"/>
      <c r="G122" s="141">
        <f t="shared" si="6"/>
        <v>33010.273049760319</v>
      </c>
      <c r="H122" s="143">
        <v>1.1669389944860232E-3</v>
      </c>
      <c r="I122" s="10"/>
      <c r="J122" s="147">
        <f t="shared" si="4"/>
        <v>46370.358421386503</v>
      </c>
      <c r="K122" s="143">
        <v>1.1454214324742734E-3</v>
      </c>
      <c r="L122"/>
      <c r="M122" s="139">
        <f t="shared" si="7"/>
        <v>37592.868864377553</v>
      </c>
      <c r="N122" s="10"/>
      <c r="O122" s="10"/>
      <c r="P122" s="144">
        <v>1.2334864807605696E-3</v>
      </c>
      <c r="Q122"/>
      <c r="R122" s="140">
        <v>45688</v>
      </c>
      <c r="S122" s="10"/>
      <c r="T122" s="144">
        <v>1.209620182222929E-3</v>
      </c>
      <c r="U122"/>
      <c r="V122" s="140">
        <v>34962</v>
      </c>
      <c r="W122" s="10"/>
      <c r="X122" s="144">
        <v>1.3336956243717357E-3</v>
      </c>
      <c r="Y122"/>
      <c r="Z122" s="140">
        <v>55142.907999242656</v>
      </c>
      <c r="AA122" s="10"/>
      <c r="AB122" s="144">
        <v>1.3367260779719589E-3</v>
      </c>
      <c r="AC122" s="144"/>
      <c r="AD122" s="132">
        <v>46044.282332526018</v>
      </c>
      <c r="AF122" s="91">
        <v>1.1669389944860232E-3</v>
      </c>
      <c r="AG122" s="145">
        <f t="shared" si="5"/>
        <v>-2.1517562011749833E-5</v>
      </c>
    </row>
    <row r="123" spans="1:33" x14ac:dyDescent="0.35">
      <c r="A123" s="13">
        <v>242</v>
      </c>
      <c r="B123" s="14"/>
      <c r="C123" s="14" t="s">
        <v>140</v>
      </c>
      <c r="D123" s="10"/>
      <c r="E123" s="146">
        <f>VLOOKUP(A123,'[2]Employer Allocation'!$A$6:$C$230,3,FALSE)</f>
        <v>9.7725755398236983E-3</v>
      </c>
      <c r="F123" s="10"/>
      <c r="G123" s="141">
        <f t="shared" si="6"/>
        <v>272655.75663803087</v>
      </c>
      <c r="H123" s="143">
        <v>9.8648325374666637E-3</v>
      </c>
      <c r="I123" s="10"/>
      <c r="J123" s="147">
        <f t="shared" si="4"/>
        <v>391996.34487384831</v>
      </c>
      <c r="K123" s="143">
        <v>9.8545401583069476E-3</v>
      </c>
      <c r="L123"/>
      <c r="M123" s="139">
        <f t="shared" si="7"/>
        <v>323427.19054045301</v>
      </c>
      <c r="N123" s="10"/>
      <c r="O123" s="10"/>
      <c r="P123" s="144">
        <v>9.8974308850830767E-3</v>
      </c>
      <c r="Q123"/>
      <c r="R123" s="140">
        <v>366597</v>
      </c>
      <c r="S123" s="10"/>
      <c r="T123" s="144">
        <v>9.822176087163818E-3</v>
      </c>
      <c r="U123"/>
      <c r="V123" s="140">
        <v>283890</v>
      </c>
      <c r="W123" s="10"/>
      <c r="X123" s="144">
        <v>9.5294033409678656E-3</v>
      </c>
      <c r="Y123"/>
      <c r="Z123" s="140">
        <v>394002.20118904876</v>
      </c>
      <c r="AA123" s="10"/>
      <c r="AB123" s="144">
        <v>9.3058491454769878E-3</v>
      </c>
      <c r="AC123" s="144"/>
      <c r="AD123" s="132">
        <v>320545.21300902375</v>
      </c>
      <c r="AF123" s="91">
        <v>9.8648325374666637E-3</v>
      </c>
      <c r="AG123" s="145">
        <f t="shared" si="5"/>
        <v>-1.0292379159716064E-5</v>
      </c>
    </row>
    <row r="124" spans="1:33" x14ac:dyDescent="0.35">
      <c r="A124" s="13">
        <v>245</v>
      </c>
      <c r="B124" s="14"/>
      <c r="C124" s="14" t="s">
        <v>141</v>
      </c>
      <c r="D124" s="10"/>
      <c r="E124" s="146">
        <f>VLOOKUP(A124,'[2]Employer Allocation'!$A$6:$C$230,3,FALSE)</f>
        <v>5.031573354525085E-4</v>
      </c>
      <c r="F124" s="10"/>
      <c r="G124" s="141">
        <f t="shared" si="6"/>
        <v>14038.135949599849</v>
      </c>
      <c r="H124" s="143">
        <v>4.801074820062895E-4</v>
      </c>
      <c r="I124" s="10"/>
      <c r="J124" s="147">
        <f t="shared" si="4"/>
        <v>19077.909065183496</v>
      </c>
      <c r="K124" s="143">
        <v>5.0122282439310842E-4</v>
      </c>
      <c r="L124"/>
      <c r="M124" s="139">
        <f t="shared" si="7"/>
        <v>16450.193243320744</v>
      </c>
      <c r="N124" s="10"/>
      <c r="O124" s="10"/>
      <c r="P124" s="144">
        <v>5.2967696261158016E-4</v>
      </c>
      <c r="Q124"/>
      <c r="R124" s="140">
        <v>19619</v>
      </c>
      <c r="S124" s="10"/>
      <c r="T124" s="144">
        <v>5.3393901645571633E-4</v>
      </c>
      <c r="U124"/>
      <c r="V124" s="140">
        <v>15432</v>
      </c>
      <c r="W124" s="10"/>
      <c r="X124" s="144">
        <v>4.9248672572340237E-4</v>
      </c>
      <c r="Y124"/>
      <c r="Z124" s="140">
        <v>20362.329838344303</v>
      </c>
      <c r="AA124" s="10"/>
      <c r="AB124" s="144">
        <v>4.5391649478385067E-4</v>
      </c>
      <c r="AC124" s="144"/>
      <c r="AD124" s="132">
        <v>15635.409217816299</v>
      </c>
      <c r="AF124" s="91">
        <v>4.801074820062895E-4</v>
      </c>
      <c r="AG124" s="145">
        <f t="shared" si="5"/>
        <v>2.1115342386818919E-5</v>
      </c>
    </row>
    <row r="125" spans="1:33" x14ac:dyDescent="0.35">
      <c r="A125" s="13">
        <v>246</v>
      </c>
      <c r="B125" s="14"/>
      <c r="C125" s="14" t="s">
        <v>142</v>
      </c>
      <c r="D125" s="10"/>
      <c r="E125" s="146">
        <f>VLOOKUP(A125,'[2]Employer Allocation'!$A$6:$C$230,3,FALSE)</f>
        <v>0</v>
      </c>
      <c r="F125" s="10"/>
      <c r="G125" s="141">
        <f t="shared" si="6"/>
        <v>0</v>
      </c>
      <c r="H125" s="143">
        <v>0</v>
      </c>
      <c r="I125" s="10"/>
      <c r="J125" s="147">
        <f t="shared" si="4"/>
        <v>0</v>
      </c>
      <c r="K125" s="143">
        <v>0</v>
      </c>
      <c r="L125"/>
      <c r="M125" s="139">
        <f t="shared" si="7"/>
        <v>0</v>
      </c>
      <c r="N125" s="10"/>
      <c r="O125" s="10"/>
      <c r="P125" s="144">
        <v>0</v>
      </c>
      <c r="Q125"/>
      <c r="R125" s="140">
        <v>0</v>
      </c>
      <c r="S125" s="10"/>
      <c r="T125" s="144">
        <v>0</v>
      </c>
      <c r="U125"/>
      <c r="V125" s="140">
        <v>0</v>
      </c>
      <c r="W125" s="10"/>
      <c r="X125" s="144">
        <v>0</v>
      </c>
      <c r="Y125"/>
      <c r="Z125" s="140">
        <v>0</v>
      </c>
      <c r="AA125" s="10"/>
      <c r="AB125" s="144">
        <v>0</v>
      </c>
      <c r="AC125" s="144"/>
      <c r="AD125" s="132">
        <v>0</v>
      </c>
      <c r="AF125" s="91">
        <v>0</v>
      </c>
      <c r="AG125" s="145">
        <f t="shared" si="5"/>
        <v>0</v>
      </c>
    </row>
    <row r="126" spans="1:33" x14ac:dyDescent="0.35">
      <c r="A126" s="13">
        <v>247</v>
      </c>
      <c r="B126" s="14"/>
      <c r="C126" s="14" t="s">
        <v>143</v>
      </c>
      <c r="D126" s="10"/>
      <c r="E126" s="146">
        <f>VLOOKUP(A126,'[2]Employer Allocation'!$A$6:$C$230,3,FALSE)</f>
        <v>4.6897499469791375E-2</v>
      </c>
      <c r="F126" s="10"/>
      <c r="G126" s="141">
        <f t="shared" si="6"/>
        <v>1308444.5497771306</v>
      </c>
      <c r="H126" s="143">
        <v>4.519138385474538E-2</v>
      </c>
      <c r="I126" s="10"/>
      <c r="J126" s="147">
        <f t="shared" si="4"/>
        <v>1795758.5416245181</v>
      </c>
      <c r="K126" s="143">
        <v>4.3463840817941961E-2</v>
      </c>
      <c r="L126"/>
      <c r="M126" s="139">
        <f t="shared" si="7"/>
        <v>1426488.4713057533</v>
      </c>
      <c r="N126" s="10"/>
      <c r="O126" s="10"/>
      <c r="P126" s="144">
        <v>4.1845010497652865E-2</v>
      </c>
      <c r="Q126"/>
      <c r="R126" s="140">
        <v>1549921</v>
      </c>
      <c r="S126" s="10"/>
      <c r="T126" s="144">
        <v>4.070899725127753E-2</v>
      </c>
      <c r="U126"/>
      <c r="V126" s="140">
        <v>1176612</v>
      </c>
      <c r="W126" s="10"/>
      <c r="X126" s="144">
        <v>3.9731953818461473E-2</v>
      </c>
      <c r="Y126"/>
      <c r="Z126" s="140">
        <v>1642755.2389051763</v>
      </c>
      <c r="AA126" s="10"/>
      <c r="AB126" s="144">
        <v>3.8888181830928369E-2</v>
      </c>
      <c r="AC126" s="144"/>
      <c r="AD126" s="132">
        <v>1339525.3172126985</v>
      </c>
      <c r="AF126" s="91">
        <v>4.519138385474538E-2</v>
      </c>
      <c r="AG126" s="145">
        <f t="shared" si="5"/>
        <v>-1.7275430368034195E-3</v>
      </c>
    </row>
    <row r="127" spans="1:33" x14ac:dyDescent="0.35">
      <c r="A127" s="13">
        <v>261</v>
      </c>
      <c r="B127" s="14"/>
      <c r="C127" s="14" t="s">
        <v>144</v>
      </c>
      <c r="D127" s="10"/>
      <c r="E127" s="146">
        <f>VLOOKUP(A127,'[2]Employer Allocation'!$A$6:$C$230,3,FALSE)</f>
        <v>2.4467091164615501E-3</v>
      </c>
      <c r="F127" s="10"/>
      <c r="G127" s="141">
        <f t="shared" si="6"/>
        <v>68263.409446515958</v>
      </c>
      <c r="H127" s="143">
        <v>2.4861849475116015E-3</v>
      </c>
      <c r="I127" s="10"/>
      <c r="J127" s="147">
        <f t="shared" si="4"/>
        <v>98792.899768291842</v>
      </c>
      <c r="K127" s="143">
        <v>2.3762975145698684E-3</v>
      </c>
      <c r="L127"/>
      <c r="M127" s="139">
        <f t="shared" si="7"/>
        <v>77990.369583884822</v>
      </c>
      <c r="N127" s="10"/>
      <c r="O127" s="10"/>
      <c r="P127" s="144">
        <v>2.2469400757936437E-3</v>
      </c>
      <c r="Q127"/>
      <c r="R127" s="140">
        <v>83226</v>
      </c>
      <c r="S127" s="10"/>
      <c r="T127" s="144">
        <v>2.413597165761098E-3</v>
      </c>
      <c r="U127"/>
      <c r="V127" s="140">
        <v>69760</v>
      </c>
      <c r="W127" s="10"/>
      <c r="X127" s="144">
        <v>2.5394631839208374E-3</v>
      </c>
      <c r="Y127"/>
      <c r="Z127" s="140">
        <v>104996.50906808376</v>
      </c>
      <c r="AA127" s="10"/>
      <c r="AB127" s="144">
        <v>2.6108762894049946E-3</v>
      </c>
      <c r="AC127" s="144"/>
      <c r="AD127" s="132">
        <v>89933.103711905977</v>
      </c>
      <c r="AF127" s="91">
        <v>2.4861849475116015E-3</v>
      </c>
      <c r="AG127" s="145">
        <f t="shared" si="5"/>
        <v>-1.0988743294173316E-4</v>
      </c>
    </row>
    <row r="128" spans="1:33" x14ac:dyDescent="0.35">
      <c r="A128" s="13">
        <v>262</v>
      </c>
      <c r="B128" s="14"/>
      <c r="C128" s="14" t="s">
        <v>145</v>
      </c>
      <c r="D128" s="10"/>
      <c r="E128" s="146">
        <f>VLOOKUP(A128,'[2]Employer Allocation'!$A$6:$C$230,3,FALSE)</f>
        <v>9.1935174777117937E-3</v>
      </c>
      <c r="F128" s="10"/>
      <c r="G128" s="141">
        <f t="shared" si="6"/>
        <v>256499.983431767</v>
      </c>
      <c r="H128" s="143">
        <v>9.3440871540534931E-3</v>
      </c>
      <c r="I128" s="10"/>
      <c r="J128" s="147">
        <f t="shared" si="4"/>
        <v>371303.61784248654</v>
      </c>
      <c r="K128" s="143">
        <v>9.0706866702749411E-3</v>
      </c>
      <c r="L128"/>
      <c r="M128" s="139">
        <f t="shared" si="7"/>
        <v>297701.02500082401</v>
      </c>
      <c r="N128" s="10"/>
      <c r="O128" s="10"/>
      <c r="P128" s="144">
        <v>8.4860134830622314E-3</v>
      </c>
      <c r="Q128"/>
      <c r="R128" s="140">
        <v>314318</v>
      </c>
      <c r="S128" s="10"/>
      <c r="T128" s="144">
        <v>8.7998044534965403E-3</v>
      </c>
      <c r="U128"/>
      <c r="V128" s="140">
        <v>254341</v>
      </c>
      <c r="W128" s="10"/>
      <c r="X128" s="144">
        <v>9.1553827833287822E-3</v>
      </c>
      <c r="Y128"/>
      <c r="Z128" s="140">
        <v>378537.96720430203</v>
      </c>
      <c r="AA128" s="10"/>
      <c r="AB128" s="144">
        <v>9.2099958113555265E-3</v>
      </c>
      <c r="AC128" s="144"/>
      <c r="AD128" s="132">
        <v>317243.49094978289</v>
      </c>
      <c r="AF128" s="91">
        <v>9.3440871540534931E-3</v>
      </c>
      <c r="AG128" s="145">
        <f t="shared" si="5"/>
        <v>-2.7340048377855197E-4</v>
      </c>
    </row>
    <row r="129" spans="1:33" x14ac:dyDescent="0.35">
      <c r="A129" s="13">
        <v>263</v>
      </c>
      <c r="B129" s="14"/>
      <c r="C129" s="14" t="s">
        <v>146</v>
      </c>
      <c r="D129" s="10"/>
      <c r="E129" s="146">
        <f>VLOOKUP(A129,'[2]Employer Allocation'!$A$6:$C$230,3,FALSE)</f>
        <v>1.5353918531626798E-4</v>
      </c>
      <c r="F129" s="10"/>
      <c r="G129" s="141">
        <f t="shared" si="6"/>
        <v>4283.7573959289257</v>
      </c>
      <c r="H129" s="143">
        <v>1.8922631582177983E-4</v>
      </c>
      <c r="I129" s="10"/>
      <c r="J129" s="147">
        <f t="shared" si="4"/>
        <v>7519.2380483258466</v>
      </c>
      <c r="K129" s="143">
        <v>1.8236696737499388E-4</v>
      </c>
      <c r="L129"/>
      <c r="M129" s="139">
        <f t="shared" si="7"/>
        <v>5985.3057532833845</v>
      </c>
      <c r="N129" s="10"/>
      <c r="O129" s="10"/>
      <c r="P129" s="144">
        <v>1.784630433111805E-4</v>
      </c>
      <c r="Q129"/>
      <c r="R129" s="140">
        <v>6610</v>
      </c>
      <c r="S129" s="10"/>
      <c r="T129" s="144">
        <v>2.0026700023147243E-4</v>
      </c>
      <c r="U129"/>
      <c r="V129" s="140">
        <v>5788</v>
      </c>
      <c r="W129" s="10"/>
      <c r="X129" s="144">
        <v>2.3970993776422156E-4</v>
      </c>
      <c r="Y129"/>
      <c r="Z129" s="140">
        <v>9911.0342743033307</v>
      </c>
      <c r="AA129" s="10"/>
      <c r="AB129" s="144">
        <v>2.4382687649989463E-4</v>
      </c>
      <c r="AC129" s="144"/>
      <c r="AD129" s="132">
        <v>8398.7540355703404</v>
      </c>
      <c r="AF129" s="91">
        <v>1.8922631582177983E-4</v>
      </c>
      <c r="AG129" s="145">
        <f t="shared" si="5"/>
        <v>-6.8593484467859478E-6</v>
      </c>
    </row>
    <row r="130" spans="1:33" x14ac:dyDescent="0.35">
      <c r="A130" s="13">
        <v>268</v>
      </c>
      <c r="B130" s="14"/>
      <c r="C130" s="14" t="s">
        <v>147</v>
      </c>
      <c r="D130" s="10"/>
      <c r="E130" s="146">
        <f>VLOOKUP(A130,'[2]Employer Allocation'!$A$6:$C$230,3,FALSE)</f>
        <v>3.4395344444126215E-3</v>
      </c>
      <c r="F130" s="10"/>
      <c r="G130" s="141">
        <f t="shared" si="6"/>
        <v>95963.327436281019</v>
      </c>
      <c r="H130" s="143">
        <v>3.4321772677232778E-3</v>
      </c>
      <c r="I130" s="10"/>
      <c r="J130" s="147">
        <f t="shared" si="4"/>
        <v>136383.55631449388</v>
      </c>
      <c r="K130" s="143">
        <v>3.379050450650658E-3</v>
      </c>
      <c r="L130"/>
      <c r="M130" s="139">
        <f t="shared" si="7"/>
        <v>110900.84127640867</v>
      </c>
      <c r="N130" s="10"/>
      <c r="O130" s="10"/>
      <c r="P130" s="144">
        <v>3.2553205511797055E-3</v>
      </c>
      <c r="Q130"/>
      <c r="R130" s="140">
        <v>120576</v>
      </c>
      <c r="S130" s="10"/>
      <c r="T130" s="144">
        <v>3.2513681424970941E-3</v>
      </c>
      <c r="U130"/>
      <c r="V130" s="140">
        <v>93974</v>
      </c>
      <c r="W130" s="10"/>
      <c r="X130" s="144">
        <v>3.276800047366646E-3</v>
      </c>
      <c r="Y130"/>
      <c r="Z130" s="140">
        <v>135482.39961345881</v>
      </c>
      <c r="AA130" s="10"/>
      <c r="AB130" s="144">
        <v>3.3764026320528772E-3</v>
      </c>
      <c r="AC130" s="144"/>
      <c r="AD130" s="132">
        <v>116302.0895757432</v>
      </c>
      <c r="AF130" s="91">
        <v>3.4321772677232778E-3</v>
      </c>
      <c r="AG130" s="145">
        <f t="shared" si="5"/>
        <v>-5.3126817072619761E-5</v>
      </c>
    </row>
    <row r="131" spans="1:33" x14ac:dyDescent="0.35">
      <c r="A131" s="13">
        <v>270</v>
      </c>
      <c r="C131" s="14" t="s">
        <v>148</v>
      </c>
      <c r="D131" s="10"/>
      <c r="E131" s="146">
        <f>VLOOKUP(A131,'[2]Employer Allocation'!$A$6:$C$230,3,FALSE)</f>
        <v>1.0214774472673879E-3</v>
      </c>
      <c r="F131" s="10"/>
      <c r="G131" s="141">
        <f t="shared" si="6"/>
        <v>28499.314754685271</v>
      </c>
      <c r="H131" s="143">
        <v>9.8239774584938755E-4</v>
      </c>
      <c r="I131" s="10"/>
      <c r="J131" s="147">
        <f t="shared" si="4"/>
        <v>39037.289697789667</v>
      </c>
      <c r="K131" s="143">
        <v>1.0080174531192155E-3</v>
      </c>
      <c r="L131"/>
      <c r="M131" s="139">
        <f t="shared" si="7"/>
        <v>33083.253773467026</v>
      </c>
      <c r="N131" s="10"/>
      <c r="O131" s="10"/>
      <c r="P131" s="144">
        <v>1.0555839616191809E-3</v>
      </c>
      <c r="Q131"/>
      <c r="R131" s="140">
        <v>39098</v>
      </c>
      <c r="S131" s="10"/>
      <c r="T131" s="144">
        <v>9.7021160096421558E-4</v>
      </c>
      <c r="U131"/>
      <c r="V131" s="140">
        <v>28042</v>
      </c>
      <c r="W131" s="10"/>
      <c r="X131" s="144">
        <v>5.6353811078837471E-4</v>
      </c>
      <c r="Y131"/>
      <c r="Z131" s="140">
        <v>23300.016607544119</v>
      </c>
      <c r="AA131" s="10"/>
      <c r="AB131" s="144">
        <v>0</v>
      </c>
      <c r="AC131" s="144"/>
      <c r="AD131" s="132">
        <v>0</v>
      </c>
      <c r="AF131" s="91">
        <v>9.8239774584938755E-4</v>
      </c>
      <c r="AG131" s="145">
        <f t="shared" si="5"/>
        <v>2.5619707269827936E-5</v>
      </c>
    </row>
    <row r="132" spans="1:33" x14ac:dyDescent="0.35">
      <c r="A132" s="13">
        <v>275</v>
      </c>
      <c r="C132" s="14" t="s">
        <v>149</v>
      </c>
      <c r="D132" s="10"/>
      <c r="E132" s="146">
        <f>VLOOKUP(A132,'[2]Employer Allocation'!$A$6:$C$230,3,FALSE)</f>
        <v>1.485357530325333E-3</v>
      </c>
      <c r="F132" s="10"/>
      <c r="G132" s="141">
        <f t="shared" si="6"/>
        <v>41441.611748969583</v>
      </c>
      <c r="H132" s="143">
        <v>1.4797277404009247E-3</v>
      </c>
      <c r="I132" s="10"/>
      <c r="J132" s="147">
        <f t="shared" si="4"/>
        <v>58799.565369465483</v>
      </c>
      <c r="K132" s="143">
        <v>1.3919115548812191E-3</v>
      </c>
      <c r="L132"/>
      <c r="M132" s="139">
        <f t="shared" si="7"/>
        <v>45682.704260588194</v>
      </c>
      <c r="N132" s="10"/>
      <c r="O132" s="10"/>
      <c r="P132" s="144">
        <v>1.3832558657883268E-3</v>
      </c>
      <c r="Q132"/>
      <c r="R132" s="140">
        <v>51235</v>
      </c>
      <c r="S132" s="10"/>
      <c r="T132" s="144">
        <v>1.4011783564764223E-3</v>
      </c>
      <c r="U132"/>
      <c r="V132" s="140">
        <v>40498</v>
      </c>
      <c r="W132" s="10"/>
      <c r="X132" s="144">
        <v>1.4351484296404201E-3</v>
      </c>
      <c r="Y132"/>
      <c r="Z132" s="140">
        <v>59337.570263229238</v>
      </c>
      <c r="AA132" s="10"/>
      <c r="AB132" s="144">
        <v>1.4572346003976281E-3</v>
      </c>
      <c r="AC132" s="144"/>
      <c r="AD132" s="132">
        <v>50195.266233776325</v>
      </c>
      <c r="AF132" s="91">
        <v>1.4797277404009247E-3</v>
      </c>
      <c r="AG132" s="145">
        <f t="shared" si="5"/>
        <v>-8.781618551970561E-5</v>
      </c>
    </row>
    <row r="133" spans="1:33" x14ac:dyDescent="0.35">
      <c r="A133" s="13">
        <v>276</v>
      </c>
      <c r="C133" s="14" t="s">
        <v>150</v>
      </c>
      <c r="D133" s="10"/>
      <c r="E133" s="146">
        <f>VLOOKUP(A133,'[2]Employer Allocation'!$A$6:$C$230,3,FALSE)</f>
        <v>1.7001231682060576E-3</v>
      </c>
      <c r="F133" s="10"/>
      <c r="G133" s="141">
        <f t="shared" si="6"/>
        <v>47433.592804280481</v>
      </c>
      <c r="H133" s="143">
        <v>1.7465303801179775E-3</v>
      </c>
      <c r="I133" s="10"/>
      <c r="J133" s="147">
        <f t="shared" si="4"/>
        <v>69401.434096031517</v>
      </c>
      <c r="K133" s="143">
        <v>1.7839085601794524E-3</v>
      </c>
      <c r="L133"/>
      <c r="M133" s="139">
        <f t="shared" si="7"/>
        <v>58548.09301411685</v>
      </c>
      <c r="N133" s="10"/>
      <c r="O133" s="10"/>
      <c r="P133" s="144">
        <v>1.8795511497873159E-3</v>
      </c>
      <c r="Q133"/>
      <c r="R133" s="140">
        <v>69618</v>
      </c>
      <c r="S133" s="10"/>
      <c r="T133" s="144">
        <v>1.9744715889491332E-3</v>
      </c>
      <c r="U133"/>
      <c r="V133" s="140">
        <v>57068</v>
      </c>
      <c r="W133" s="10"/>
      <c r="X133" s="144">
        <v>1.9559173159875974E-3</v>
      </c>
      <c r="Y133"/>
      <c r="Z133" s="140">
        <v>80869.252803042662</v>
      </c>
      <c r="AA133" s="10"/>
      <c r="AB133" s="144">
        <v>2.0714030717071869E-3</v>
      </c>
      <c r="AC133" s="144"/>
      <c r="AD133" s="132">
        <v>71350.645004883423</v>
      </c>
      <c r="AF133" s="91">
        <v>1.7465303801179775E-3</v>
      </c>
      <c r="AG133" s="145">
        <f t="shared" si="5"/>
        <v>3.7378180061474866E-5</v>
      </c>
    </row>
    <row r="134" spans="1:33" x14ac:dyDescent="0.35">
      <c r="A134" s="13">
        <v>277</v>
      </c>
      <c r="C134" s="14" t="s">
        <v>151</v>
      </c>
      <c r="D134" s="10"/>
      <c r="E134" s="146">
        <f>VLOOKUP(A134,'[2]Employer Allocation'!$A$6:$C$230,3,FALSE)</f>
        <v>6.6379608705542019E-4</v>
      </c>
      <c r="F134" s="10"/>
      <c r="G134" s="141">
        <f t="shared" si="6"/>
        <v>18519.971898086231</v>
      </c>
      <c r="H134" s="143">
        <v>7.1111395376098141E-4</v>
      </c>
      <c r="I134" s="10"/>
      <c r="J134" s="147">
        <f t="shared" si="4"/>
        <v>28257.354557655864</v>
      </c>
      <c r="K134" s="143">
        <v>7.2071907008011227E-4</v>
      </c>
      <c r="L134"/>
      <c r="M134" s="139">
        <f t="shared" si="7"/>
        <v>23654.086366317693</v>
      </c>
      <c r="N134" s="10"/>
      <c r="O134" s="10"/>
      <c r="P134" s="144">
        <v>7.4246981409230187E-4</v>
      </c>
      <c r="Q134"/>
      <c r="R134" s="140">
        <v>27501</v>
      </c>
      <c r="S134" s="10"/>
      <c r="T134" s="144">
        <v>7.5420877434534807E-4</v>
      </c>
      <c r="U134"/>
      <c r="V134" s="140">
        <v>21799</v>
      </c>
      <c r="W134" s="10"/>
      <c r="X134" s="144">
        <v>7.473792337893176E-4</v>
      </c>
      <c r="Y134"/>
      <c r="Z134" s="140">
        <v>30901.101852833079</v>
      </c>
      <c r="AA134" s="10"/>
      <c r="AB134" s="144">
        <v>7.5659078882897536E-4</v>
      </c>
      <c r="AC134" s="144"/>
      <c r="AD134" s="132">
        <v>26061.195681828165</v>
      </c>
      <c r="AF134" s="91">
        <v>7.1111395376098141E-4</v>
      </c>
      <c r="AG134" s="145">
        <f t="shared" si="5"/>
        <v>9.6051163191308549E-6</v>
      </c>
    </row>
    <row r="135" spans="1:33" x14ac:dyDescent="0.35">
      <c r="A135" s="13">
        <v>278</v>
      </c>
      <c r="C135" s="14" t="s">
        <v>152</v>
      </c>
      <c r="D135" s="10"/>
      <c r="E135" s="146">
        <f>VLOOKUP(A135,'[2]Employer Allocation'!$A$6:$C$230,3,FALSE)</f>
        <v>1.2837397013346586E-3</v>
      </c>
      <c r="F135" s="10"/>
      <c r="G135" s="141">
        <f t="shared" si="6"/>
        <v>35816.455771289497</v>
      </c>
      <c r="H135" s="143">
        <v>1.2938013630901248E-3</v>
      </c>
      <c r="I135" s="10"/>
      <c r="J135" s="147">
        <f t="shared" ref="J135:J198" si="8">$J$323*H135</f>
        <v>51411.456139566064</v>
      </c>
      <c r="K135" s="143">
        <v>1.1919699552124874E-3</v>
      </c>
      <c r="L135"/>
      <c r="M135" s="139">
        <f t="shared" si="7"/>
        <v>39120.59696646846</v>
      </c>
      <c r="N135" s="10"/>
      <c r="O135" s="10"/>
      <c r="P135" s="144">
        <v>1.2236969386655032E-3</v>
      </c>
      <c r="Q135"/>
      <c r="R135" s="140">
        <v>45325</v>
      </c>
      <c r="S135" s="10"/>
      <c r="T135" s="144">
        <v>1.1739686613227854E-3</v>
      </c>
      <c r="U135"/>
      <c r="V135" s="140">
        <v>33931</v>
      </c>
      <c r="W135" s="10"/>
      <c r="X135" s="144">
        <v>1.0888127465222069E-3</v>
      </c>
      <c r="Y135"/>
      <c r="Z135" s="140">
        <v>45017.99362066586</v>
      </c>
      <c r="AA135" s="10"/>
      <c r="AB135" s="144">
        <v>1.0734376230897842E-3</v>
      </c>
      <c r="AC135" s="144"/>
      <c r="AD135" s="132">
        <v>36975.163272709418</v>
      </c>
      <c r="AF135" s="91">
        <v>1.2938013630901248E-3</v>
      </c>
      <c r="AG135" s="145">
        <f t="shared" ref="AG135:AG198" si="9">K135-AF135</f>
        <v>-1.0183140787763741E-4</v>
      </c>
    </row>
    <row r="136" spans="1:33" x14ac:dyDescent="0.35">
      <c r="A136" s="13">
        <v>279</v>
      </c>
      <c r="C136" s="14" t="s">
        <v>153</v>
      </c>
      <c r="D136" s="10"/>
      <c r="E136" s="146">
        <f>VLOOKUP(A136,'[2]Employer Allocation'!$A$6:$C$230,3,FALSE)</f>
        <v>1.3159800159384023E-3</v>
      </c>
      <c r="F136" s="10"/>
      <c r="G136" s="141">
        <f t="shared" si="6"/>
        <v>36715.963514842893</v>
      </c>
      <c r="H136" s="143">
        <v>1.3210936201798046E-3</v>
      </c>
      <c r="I136" s="10"/>
      <c r="J136" s="147">
        <f t="shared" si="8"/>
        <v>52495.961627305369</v>
      </c>
      <c r="K136" s="143">
        <v>1.2367949602323808E-3</v>
      </c>
      <c r="L136"/>
      <c r="M136" s="139">
        <f t="shared" si="7"/>
        <v>40591.759010221969</v>
      </c>
      <c r="N136" s="10"/>
      <c r="O136" s="10"/>
      <c r="P136" s="144">
        <v>1.254899172331765E-3</v>
      </c>
      <c r="Q136"/>
      <c r="R136" s="140">
        <v>46481</v>
      </c>
      <c r="S136" s="10"/>
      <c r="T136" s="144">
        <v>1.3397820960491435E-3</v>
      </c>
      <c r="U136"/>
      <c r="V136" s="140">
        <v>38724</v>
      </c>
      <c r="W136" s="10"/>
      <c r="X136" s="144">
        <v>1.4782556737724464E-3</v>
      </c>
      <c r="Y136"/>
      <c r="Z136" s="140">
        <v>61119.880075029803</v>
      </c>
      <c r="AA136" s="10"/>
      <c r="AB136" s="144">
        <v>1.584468404268229E-3</v>
      </c>
      <c r="AC136" s="144"/>
      <c r="AD136" s="132">
        <v>54577.90624073075</v>
      </c>
      <c r="AF136" s="91">
        <v>1.3210936201798046E-3</v>
      </c>
      <c r="AG136" s="145">
        <f t="shared" si="9"/>
        <v>-8.4298659947423761E-5</v>
      </c>
    </row>
    <row r="137" spans="1:33" x14ac:dyDescent="0.35">
      <c r="A137" s="13">
        <v>280</v>
      </c>
      <c r="C137" s="14" t="s">
        <v>154</v>
      </c>
      <c r="D137" s="10"/>
      <c r="E137" s="146">
        <f>VLOOKUP(A137,'[2]Employer Allocation'!$A$6:$C$230,3,FALSE)</f>
        <v>1.5310527839626492E-2</v>
      </c>
      <c r="F137" s="10"/>
      <c r="G137" s="141">
        <f t="shared" si="6"/>
        <v>427165.13529414037</v>
      </c>
      <c r="H137" s="143">
        <v>1.563607353023953E-2</v>
      </c>
      <c r="I137" s="10"/>
      <c r="J137" s="147">
        <f t="shared" si="8"/>
        <v>621326.68230845151</v>
      </c>
      <c r="K137" s="143">
        <v>1.5615488709590543E-2</v>
      </c>
      <c r="L137"/>
      <c r="M137" s="139">
        <f t="shared" si="7"/>
        <v>512502.21330740675</v>
      </c>
      <c r="N137" s="10"/>
      <c r="O137" s="10"/>
      <c r="P137" s="144">
        <v>1.5852273429019598E-2</v>
      </c>
      <c r="Q137"/>
      <c r="R137" s="140">
        <v>587161</v>
      </c>
      <c r="S137" s="10"/>
      <c r="T137" s="144">
        <v>1.5939754225462007E-2</v>
      </c>
      <c r="U137"/>
      <c r="V137" s="140">
        <v>460707</v>
      </c>
      <c r="W137" s="10"/>
      <c r="X137" s="144">
        <v>1.5941093566860742E-2</v>
      </c>
      <c r="Y137"/>
      <c r="Z137" s="140">
        <v>659099.60256397305</v>
      </c>
      <c r="AA137" s="10"/>
      <c r="AB137" s="144">
        <v>1.6708636426371014E-2</v>
      </c>
      <c r="AC137" s="144"/>
      <c r="AD137" s="132">
        <v>575538.38866865763</v>
      </c>
      <c r="AF137" s="91">
        <v>1.563607353023953E-2</v>
      </c>
      <c r="AG137" s="145">
        <f t="shared" si="9"/>
        <v>-2.058482064898684E-5</v>
      </c>
    </row>
    <row r="138" spans="1:33" x14ac:dyDescent="0.35">
      <c r="A138" s="13">
        <v>282</v>
      </c>
      <c r="C138" s="14" t="s">
        <v>155</v>
      </c>
      <c r="D138" s="10"/>
      <c r="E138" s="146">
        <f>VLOOKUP(A138,'[2]Employer Allocation'!$A$6:$C$230,3,FALSE)</f>
        <v>2.1052084544307512E-3</v>
      </c>
      <c r="F138" s="10"/>
      <c r="G138" s="141">
        <f t="shared" si="6"/>
        <v>58735.509557795769</v>
      </c>
      <c r="H138" s="143">
        <v>2.2266817949906526E-3</v>
      </c>
      <c r="I138" s="10"/>
      <c r="J138" s="147">
        <f t="shared" si="8"/>
        <v>88481.088910367631</v>
      </c>
      <c r="K138" s="143">
        <v>2.1691079980522862E-3</v>
      </c>
      <c r="L138"/>
      <c r="M138" s="139">
        <f t="shared" si="7"/>
        <v>71190.384789035801</v>
      </c>
      <c r="N138" s="10"/>
      <c r="O138" s="10"/>
      <c r="P138" s="144">
        <v>2.1592719237114744E-3</v>
      </c>
      <c r="Q138"/>
      <c r="R138" s="140">
        <v>79978</v>
      </c>
      <c r="S138" s="10"/>
      <c r="T138" s="144">
        <v>2.194365468451366E-3</v>
      </c>
      <c r="U138"/>
      <c r="V138" s="140">
        <v>63424</v>
      </c>
      <c r="W138" s="10"/>
      <c r="X138" s="144">
        <v>2.159225541601739E-3</v>
      </c>
      <c r="Y138"/>
      <c r="Z138" s="140">
        <v>89275.223832460295</v>
      </c>
      <c r="AA138" s="10"/>
      <c r="AB138" s="144">
        <v>2.0181223017675868E-3</v>
      </c>
      <c r="AC138" s="144"/>
      <c r="AD138" s="132">
        <v>69515.358887240422</v>
      </c>
      <c r="AF138" s="91">
        <v>2.2266817949906526E-3</v>
      </c>
      <c r="AG138" s="145">
        <f t="shared" si="9"/>
        <v>-5.7573796938366426E-5</v>
      </c>
    </row>
    <row r="139" spans="1:33" x14ac:dyDescent="0.35">
      <c r="A139" s="13">
        <v>283</v>
      </c>
      <c r="C139" s="14" t="s">
        <v>156</v>
      </c>
      <c r="D139" s="10"/>
      <c r="E139" s="146">
        <f>VLOOKUP(A139,'[2]Employer Allocation'!$A$6:$C$230,3,FALSE)</f>
        <v>3.6410353668777568E-3</v>
      </c>
      <c r="F139" s="10"/>
      <c r="G139" s="141">
        <f t="shared" si="6"/>
        <v>101585.22171114317</v>
      </c>
      <c r="H139" s="143">
        <v>3.8577350502745134E-3</v>
      </c>
      <c r="I139" s="10"/>
      <c r="J139" s="147">
        <f t="shared" si="8"/>
        <v>153293.83782805558</v>
      </c>
      <c r="K139" s="143">
        <v>4.0392593193440997E-3</v>
      </c>
      <c r="L139"/>
      <c r="M139" s="139">
        <f t="shared" si="7"/>
        <v>132568.97557199167</v>
      </c>
      <c r="N139" s="10"/>
      <c r="O139" s="10"/>
      <c r="P139" s="144">
        <v>4.098749038280238E-3</v>
      </c>
      <c r="Q139"/>
      <c r="R139" s="140">
        <v>151816</v>
      </c>
      <c r="S139" s="10"/>
      <c r="T139" s="144">
        <v>4.2736192271938013E-3</v>
      </c>
      <c r="U139"/>
      <c r="V139" s="140">
        <v>123520</v>
      </c>
      <c r="W139" s="10"/>
      <c r="X139" s="144">
        <v>4.5139264546207088E-3</v>
      </c>
      <c r="Y139"/>
      <c r="Z139" s="140">
        <v>186632.56192337882</v>
      </c>
      <c r="AA139" s="10"/>
      <c r="AB139" s="144">
        <v>4.8396530675512391E-3</v>
      </c>
      <c r="AC139" s="144"/>
      <c r="AD139" s="132">
        <v>166704.57463647946</v>
      </c>
      <c r="AF139" s="91">
        <v>3.8577350502745134E-3</v>
      </c>
      <c r="AG139" s="145">
        <f t="shared" si="9"/>
        <v>1.8152426906958624E-4</v>
      </c>
    </row>
    <row r="140" spans="1:33" x14ac:dyDescent="0.35">
      <c r="A140" s="13">
        <v>284</v>
      </c>
      <c r="C140" s="14" t="s">
        <v>157</v>
      </c>
      <c r="D140" s="10"/>
      <c r="E140" s="146">
        <f>VLOOKUP(A140,'[2]Employer Allocation'!$A$6:$C$230,3,FALSE)</f>
        <v>5.5037922130403828E-4</v>
      </c>
      <c r="F140" s="10"/>
      <c r="G140" s="141">
        <f t="shared" ref="G140:G203" si="10">$G$323*E140</f>
        <v>15355.630909271029</v>
      </c>
      <c r="H140" s="143">
        <v>5.7084294276712555E-4</v>
      </c>
      <c r="I140" s="10"/>
      <c r="J140" s="147">
        <f t="shared" si="8"/>
        <v>22683.441022629806</v>
      </c>
      <c r="K140" s="143">
        <v>5.1853926763768734E-4</v>
      </c>
      <c r="L140"/>
      <c r="M140" s="139">
        <f t="shared" ref="M140:M203" si="11">$M$323*K140</f>
        <v>17018.520988581015</v>
      </c>
      <c r="N140" s="10"/>
      <c r="O140" s="10"/>
      <c r="P140" s="144">
        <v>5.4924435181158339E-4</v>
      </c>
      <c r="Q140"/>
      <c r="R140" s="140">
        <v>20344</v>
      </c>
      <c r="S140" s="10"/>
      <c r="T140" s="144">
        <v>5.4837140709883454E-4</v>
      </c>
      <c r="U140"/>
      <c r="V140" s="140">
        <v>15850</v>
      </c>
      <c r="W140" s="10"/>
      <c r="X140" s="144">
        <v>5.8150093729055332E-4</v>
      </c>
      <c r="Y140"/>
      <c r="Z140" s="140">
        <v>24042.706671990116</v>
      </c>
      <c r="AA140" s="10"/>
      <c r="AB140" s="144">
        <v>6.3232104407306056E-4</v>
      </c>
      <c r="AC140" s="144"/>
      <c r="AD140" s="132">
        <v>21780.654359844382</v>
      </c>
      <c r="AF140" s="91">
        <v>5.7084294276712555E-4</v>
      </c>
      <c r="AG140" s="145">
        <f t="shared" si="9"/>
        <v>-5.2303675129438212E-5</v>
      </c>
    </row>
    <row r="141" spans="1:33" x14ac:dyDescent="0.35">
      <c r="A141" s="13">
        <v>285</v>
      </c>
      <c r="C141" s="14" t="s">
        <v>158</v>
      </c>
      <c r="D141" s="10"/>
      <c r="E141" s="146">
        <f>VLOOKUP(A141,'[2]Employer Allocation'!$A$6:$C$230,3,FALSE)</f>
        <v>2.1923046510037027E-3</v>
      </c>
      <c r="F141" s="10"/>
      <c r="G141" s="141">
        <f t="shared" si="10"/>
        <v>61165.501455031197</v>
      </c>
      <c r="H141" s="143">
        <v>2.1970983974728521E-3</v>
      </c>
      <c r="I141" s="10"/>
      <c r="J141" s="147">
        <f t="shared" si="8"/>
        <v>87305.540957385761</v>
      </c>
      <c r="K141" s="143">
        <v>2.1495279563898346E-3</v>
      </c>
      <c r="L141"/>
      <c r="M141" s="139">
        <f t="shared" si="11"/>
        <v>70547.765472069135</v>
      </c>
      <c r="N141" s="10"/>
      <c r="O141" s="10"/>
      <c r="P141" s="144">
        <v>2.0729896279596842E-3</v>
      </c>
      <c r="Q141"/>
      <c r="R141" s="140">
        <v>76783</v>
      </c>
      <c r="S141" s="10"/>
      <c r="T141" s="144">
        <v>1.9934639118331485E-3</v>
      </c>
      <c r="U141"/>
      <c r="V141" s="140">
        <v>57617</v>
      </c>
      <c r="W141" s="10"/>
      <c r="X141" s="144">
        <v>1.992871185957252E-3</v>
      </c>
      <c r="Y141"/>
      <c r="Z141" s="140">
        <v>82397.14553562364</v>
      </c>
      <c r="AA141" s="10"/>
      <c r="AB141" s="144">
        <v>2.0324047290528886E-3</v>
      </c>
      <c r="AC141" s="144"/>
      <c r="AD141" s="132">
        <v>70007.325136089203</v>
      </c>
      <c r="AF141" s="91">
        <v>2.1970983974728521E-3</v>
      </c>
      <c r="AG141" s="145">
        <f t="shared" si="9"/>
        <v>-4.7570441083017584E-5</v>
      </c>
    </row>
    <row r="142" spans="1:33" x14ac:dyDescent="0.35">
      <c r="A142" s="13">
        <v>286</v>
      </c>
      <c r="C142" s="14" t="s">
        <v>159</v>
      </c>
      <c r="D142" s="10"/>
      <c r="E142" s="146">
        <f>VLOOKUP(A142,'[2]Employer Allocation'!$A$6:$C$230,3,FALSE)</f>
        <v>2.6195637649366462E-3</v>
      </c>
      <c r="F142" s="10"/>
      <c r="G142" s="141">
        <f t="shared" si="10"/>
        <v>73086.07004159881</v>
      </c>
      <c r="H142" s="143">
        <v>2.6870675645997467E-3</v>
      </c>
      <c r="I142" s="10"/>
      <c r="J142" s="147">
        <f t="shared" si="8"/>
        <v>106775.32129933873</v>
      </c>
      <c r="K142" s="143">
        <v>2.6468542424443239E-3</v>
      </c>
      <c r="L142"/>
      <c r="M142" s="139">
        <f t="shared" si="11"/>
        <v>86870.073859531796</v>
      </c>
      <c r="N142" s="10"/>
      <c r="O142" s="10"/>
      <c r="P142" s="144">
        <v>2.6767242802116795E-3</v>
      </c>
      <c r="Q142"/>
      <c r="R142" s="140">
        <v>99145</v>
      </c>
      <c r="S142" s="10"/>
      <c r="T142" s="144">
        <v>2.682844965818147E-3</v>
      </c>
      <c r="U142"/>
      <c r="V142" s="140">
        <v>77542</v>
      </c>
      <c r="W142" s="10"/>
      <c r="X142" s="144">
        <v>2.7772069443211256E-3</v>
      </c>
      <c r="Y142"/>
      <c r="Z142" s="140">
        <v>114826.24987819008</v>
      </c>
      <c r="AA142" s="10"/>
      <c r="AB142" s="144">
        <v>2.8283206299800252E-3</v>
      </c>
      <c r="AC142" s="144"/>
      <c r="AD142" s="132">
        <v>97423.096444176641</v>
      </c>
      <c r="AF142" s="91">
        <v>2.6870675645997467E-3</v>
      </c>
      <c r="AG142" s="145">
        <f t="shared" si="9"/>
        <v>-4.0213322155422879E-5</v>
      </c>
    </row>
    <row r="143" spans="1:33" x14ac:dyDescent="0.35">
      <c r="A143" s="13">
        <v>287</v>
      </c>
      <c r="C143" s="14" t="s">
        <v>160</v>
      </c>
      <c r="D143" s="10"/>
      <c r="E143" s="146">
        <f>VLOOKUP(A143,'[2]Employer Allocation'!$A$6:$C$230,3,FALSE)</f>
        <v>7.608009467143888E-4</v>
      </c>
      <c r="F143" s="10"/>
      <c r="G143" s="141">
        <f t="shared" si="10"/>
        <v>21226.416407018547</v>
      </c>
      <c r="H143" s="143">
        <v>7.2161390882719174E-4</v>
      </c>
      <c r="I143" s="10"/>
      <c r="J143" s="147">
        <f t="shared" si="8"/>
        <v>28674.588605133275</v>
      </c>
      <c r="K143" s="143">
        <v>6.8041279668123761E-4</v>
      </c>
      <c r="L143"/>
      <c r="M143" s="139">
        <f t="shared" si="11"/>
        <v>22331.229636613822</v>
      </c>
      <c r="N143" s="10"/>
      <c r="O143" s="10"/>
      <c r="P143" s="144">
        <v>6.9977224048490064E-4</v>
      </c>
      <c r="Q143"/>
      <c r="R143" s="140">
        <v>25919</v>
      </c>
      <c r="S143" s="10"/>
      <c r="T143" s="144">
        <v>7.8642381243864692E-4</v>
      </c>
      <c r="U143"/>
      <c r="V143" s="140">
        <v>22730</v>
      </c>
      <c r="W143" s="10"/>
      <c r="X143" s="144">
        <v>8.067008046615372E-4</v>
      </c>
      <c r="Y143"/>
      <c r="Z143" s="140">
        <v>33353.808351377906</v>
      </c>
      <c r="AA143" s="10"/>
      <c r="AB143" s="144">
        <v>8.312831506757368E-4</v>
      </c>
      <c r="AC143" s="144"/>
      <c r="AD143" s="132">
        <v>28634.016137439583</v>
      </c>
      <c r="AF143" s="91">
        <v>7.2161390882719174E-4</v>
      </c>
      <c r="AG143" s="145">
        <f t="shared" si="9"/>
        <v>-4.1201112145954131E-5</v>
      </c>
    </row>
    <row r="144" spans="1:33" x14ac:dyDescent="0.35">
      <c r="A144" s="13">
        <v>288</v>
      </c>
      <c r="C144" s="14" t="s">
        <v>161</v>
      </c>
      <c r="D144" s="10"/>
      <c r="E144" s="146">
        <f>VLOOKUP(A144,'[2]Employer Allocation'!$A$6:$C$230,3,FALSE)</f>
        <v>1.1852626545005131E-3</v>
      </c>
      <c r="F144" s="10"/>
      <c r="G144" s="141">
        <f t="shared" si="10"/>
        <v>33068.937104728531</v>
      </c>
      <c r="H144" s="143">
        <v>1.0922307407359377E-3</v>
      </c>
      <c r="I144" s="10"/>
      <c r="J144" s="147">
        <f t="shared" si="8"/>
        <v>43401.695518015811</v>
      </c>
      <c r="K144" s="143">
        <v>1.0564689561279521E-3</v>
      </c>
      <c r="L144"/>
      <c r="M144" s="139">
        <f t="shared" si="11"/>
        <v>34673.437916394119</v>
      </c>
      <c r="N144" s="10"/>
      <c r="O144" s="10"/>
      <c r="P144" s="144">
        <v>1.2963370284309011E-3</v>
      </c>
      <c r="Q144"/>
      <c r="R144" s="140">
        <v>48016</v>
      </c>
      <c r="S144" s="10"/>
      <c r="T144" s="144">
        <v>1.2819704932050338E-3</v>
      </c>
      <c r="U144"/>
      <c r="V144" s="140">
        <v>37053</v>
      </c>
      <c r="W144" s="10"/>
      <c r="X144" s="144">
        <v>1.3409957878516851E-3</v>
      </c>
      <c r="Y144"/>
      <c r="Z144" s="140">
        <v>55444.740168290911</v>
      </c>
      <c r="AA144" s="10"/>
      <c r="AB144" s="144">
        <v>1.3702541651869585E-3</v>
      </c>
      <c r="AC144" s="144"/>
      <c r="AD144" s="132">
        <v>47199.176172959786</v>
      </c>
      <c r="AF144" s="91">
        <v>1.0922307407359377E-3</v>
      </c>
      <c r="AG144" s="145">
        <f t="shared" si="9"/>
        <v>-3.5761784607985609E-5</v>
      </c>
    </row>
    <row r="145" spans="1:33" x14ac:dyDescent="0.35">
      <c r="A145" s="13">
        <v>290</v>
      </c>
      <c r="C145" s="14" t="s">
        <v>162</v>
      </c>
      <c r="D145" s="10"/>
      <c r="E145" s="146">
        <f>VLOOKUP(A145,'[2]Employer Allocation'!$A$6:$C$230,3,FALSE)</f>
        <v>3.1782834317912608E-3</v>
      </c>
      <c r="F145" s="10"/>
      <c r="G145" s="141">
        <f t="shared" si="10"/>
        <v>88674.4001490519</v>
      </c>
      <c r="H145" s="143">
        <v>3.1304853007198281E-3</v>
      </c>
      <c r="I145" s="10"/>
      <c r="J145" s="147">
        <f t="shared" si="8"/>
        <v>124395.29925143742</v>
      </c>
      <c r="K145" s="143">
        <v>3.0543959215448739E-3</v>
      </c>
      <c r="L145"/>
      <c r="M145" s="139">
        <f t="shared" si="11"/>
        <v>100245.64067261334</v>
      </c>
      <c r="N145" s="10"/>
      <c r="O145" s="10"/>
      <c r="P145" s="144">
        <v>3.0395012033246835E-3</v>
      </c>
      <c r="Q145"/>
      <c r="R145" s="140">
        <v>112582</v>
      </c>
      <c r="S145" s="10"/>
      <c r="T145" s="144">
        <v>3.0073502374053755E-3</v>
      </c>
      <c r="U145"/>
      <c r="V145" s="140">
        <v>86921</v>
      </c>
      <c r="W145" s="10"/>
      <c r="X145" s="144">
        <v>2.9463256285366872E-3</v>
      </c>
      <c r="Y145"/>
      <c r="Z145" s="140">
        <v>121818.62195637301</v>
      </c>
      <c r="AA145" s="10"/>
      <c r="AB145" s="144">
        <v>3.1522734947427742E-3</v>
      </c>
      <c r="AC145" s="144"/>
      <c r="AD145" s="132">
        <v>108581.8352563924</v>
      </c>
      <c r="AF145" s="91">
        <v>3.1304853007198281E-3</v>
      </c>
      <c r="AG145" s="145">
        <f t="shared" si="9"/>
        <v>-7.6089379174954126E-5</v>
      </c>
    </row>
    <row r="146" spans="1:33" x14ac:dyDescent="0.35">
      <c r="A146" s="13">
        <v>291</v>
      </c>
      <c r="C146" s="14" t="s">
        <v>163</v>
      </c>
      <c r="D146" s="10"/>
      <c r="E146" s="146">
        <f>VLOOKUP(A146,'[2]Employer Allocation'!$A$6:$C$230,3,FALSE)</f>
        <v>2.2786751920717036E-3</v>
      </c>
      <c r="F146" s="10"/>
      <c r="G146" s="141">
        <f t="shared" si="10"/>
        <v>63575.2474969182</v>
      </c>
      <c r="H146" s="143">
        <v>2.1487904807326137E-3</v>
      </c>
      <c r="I146" s="10"/>
      <c r="J146" s="147">
        <f t="shared" si="8"/>
        <v>85385.941540089771</v>
      </c>
      <c r="K146" s="143">
        <v>2.053814313041438E-3</v>
      </c>
      <c r="L146"/>
      <c r="M146" s="139">
        <f t="shared" si="11"/>
        <v>67406.432211737556</v>
      </c>
      <c r="N146" s="10"/>
      <c r="O146" s="10"/>
      <c r="P146" s="144">
        <v>2.0643102745705093E-3</v>
      </c>
      <c r="Q146"/>
      <c r="R146" s="140">
        <v>76461</v>
      </c>
      <c r="S146" s="10"/>
      <c r="T146" s="144">
        <v>2.0733418363107822E-3</v>
      </c>
      <c r="U146"/>
      <c r="V146" s="140">
        <v>59926</v>
      </c>
      <c r="W146" s="10"/>
      <c r="X146" s="144">
        <v>1.9640501405384114E-3</v>
      </c>
      <c r="Y146"/>
      <c r="Z146" s="140">
        <v>81205.512132221134</v>
      </c>
      <c r="AA146" s="10"/>
      <c r="AB146" s="144">
        <v>2.0272757018824027E-3</v>
      </c>
      <c r="AC146" s="144"/>
      <c r="AD146" s="132">
        <v>69830.652907559517</v>
      </c>
      <c r="AF146" s="91">
        <v>2.1487904807326137E-3</v>
      </c>
      <c r="AG146" s="145">
        <f t="shared" si="9"/>
        <v>-9.4976167691175704E-5</v>
      </c>
    </row>
    <row r="147" spans="1:33" x14ac:dyDescent="0.35">
      <c r="A147" s="13">
        <v>292</v>
      </c>
      <c r="C147" s="14" t="s">
        <v>164</v>
      </c>
      <c r="D147" s="10"/>
      <c r="E147" s="146">
        <f>VLOOKUP(A147,'[2]Employer Allocation'!$A$6:$C$230,3,FALSE)</f>
        <v>1.9064389694301662E-3</v>
      </c>
      <c r="F147" s="10"/>
      <c r="G147" s="141">
        <f t="shared" si="10"/>
        <v>53189.822639486825</v>
      </c>
      <c r="H147" s="143">
        <v>1.8007062357477482E-3</v>
      </c>
      <c r="I147" s="10"/>
      <c r="J147" s="147">
        <f t="shared" si="8"/>
        <v>71554.206310524387</v>
      </c>
      <c r="K147" s="143">
        <v>1.6128942922742006E-3</v>
      </c>
      <c r="L147"/>
      <c r="M147" s="139">
        <f t="shared" si="11"/>
        <v>52935.384219754334</v>
      </c>
      <c r="N147" s="10"/>
      <c r="O147" s="10"/>
      <c r="P147" s="144">
        <v>1.6264181005667822E-3</v>
      </c>
      <c r="Q147"/>
      <c r="R147" s="140">
        <v>60242</v>
      </c>
      <c r="S147" s="10"/>
      <c r="T147" s="144">
        <v>1.5811537838077475E-3</v>
      </c>
      <c r="U147"/>
      <c r="V147" s="140">
        <v>45700</v>
      </c>
      <c r="W147" s="10"/>
      <c r="X147" s="144">
        <v>1.559438800879288E-3</v>
      </c>
      <c r="Y147"/>
      <c r="Z147" s="140">
        <v>64476.47330915113</v>
      </c>
      <c r="AA147" s="10"/>
      <c r="AB147" s="144">
        <v>1.5739558746081426E-3</v>
      </c>
      <c r="AC147" s="144"/>
      <c r="AD147" s="132">
        <v>54215.796238034876</v>
      </c>
      <c r="AF147" s="91">
        <v>1.8007062357477482E-3</v>
      </c>
      <c r="AG147" s="145">
        <f t="shared" si="9"/>
        <v>-1.8781194347354752E-4</v>
      </c>
    </row>
    <row r="148" spans="1:33" x14ac:dyDescent="0.35">
      <c r="A148" s="13">
        <v>293</v>
      </c>
      <c r="C148" s="14" t="s">
        <v>165</v>
      </c>
      <c r="D148" s="10"/>
      <c r="E148" s="146">
        <f>VLOOKUP(A148,'[2]Employer Allocation'!$A$6:$C$230,3,FALSE)</f>
        <v>2.2926630578524107E-3</v>
      </c>
      <c r="F148" s="10"/>
      <c r="G148" s="141">
        <f t="shared" si="10"/>
        <v>63965.510239083582</v>
      </c>
      <c r="H148" s="143">
        <v>2.5298409539469872E-3</v>
      </c>
      <c r="I148" s="10"/>
      <c r="J148" s="147">
        <f t="shared" si="8"/>
        <v>100527.64740738913</v>
      </c>
      <c r="K148" s="143">
        <v>2.7516417494580819E-3</v>
      </c>
      <c r="L148"/>
      <c r="M148" s="139">
        <f t="shared" si="11"/>
        <v>90309.212414224181</v>
      </c>
      <c r="N148" s="10"/>
      <c r="O148" s="10"/>
      <c r="P148" s="144">
        <v>3.1367792958677835E-3</v>
      </c>
      <c r="Q148"/>
      <c r="R148" s="140">
        <v>116185</v>
      </c>
      <c r="S148" s="10"/>
      <c r="T148" s="144">
        <v>3.6336423225013558E-3</v>
      </c>
      <c r="U148"/>
      <c r="V148" s="140">
        <v>105023</v>
      </c>
      <c r="W148" s="10"/>
      <c r="X148" s="144">
        <v>3.9328077804360144E-3</v>
      </c>
      <c r="Y148"/>
      <c r="Z148" s="140">
        <v>162605.66028133157</v>
      </c>
      <c r="AA148" s="10"/>
      <c r="AB148" s="144">
        <v>4.1088577863541698E-3</v>
      </c>
      <c r="AC148" s="144"/>
      <c r="AD148" s="132">
        <v>141531.91973790308</v>
      </c>
      <c r="AF148" s="91">
        <v>2.5298409539469872E-3</v>
      </c>
      <c r="AG148" s="145">
        <f t="shared" si="9"/>
        <v>2.2180079551109479E-4</v>
      </c>
    </row>
    <row r="149" spans="1:33" x14ac:dyDescent="0.35">
      <c r="A149" s="13">
        <v>294</v>
      </c>
      <c r="C149" s="14" t="s">
        <v>166</v>
      </c>
      <c r="D149" s="10"/>
      <c r="E149" s="146">
        <f>VLOOKUP(A149,'[2]Employer Allocation'!$A$6:$C$230,3,FALSE)</f>
        <v>1.862139746717104E-3</v>
      </c>
      <c r="F149" s="10"/>
      <c r="G149" s="141">
        <f t="shared" si="10"/>
        <v>51953.870250263899</v>
      </c>
      <c r="H149" s="143">
        <v>1.7991669275802299E-3</v>
      </c>
      <c r="I149" s="10"/>
      <c r="J149" s="147">
        <f t="shared" si="8"/>
        <v>71493.039212855991</v>
      </c>
      <c r="K149" s="143">
        <v>1.6743678350967504E-3</v>
      </c>
      <c r="L149"/>
      <c r="M149" s="139">
        <f t="shared" si="11"/>
        <v>54952.953272015562</v>
      </c>
      <c r="N149" s="10"/>
      <c r="O149" s="10"/>
      <c r="P149" s="144">
        <v>1.5223477248275915E-3</v>
      </c>
      <c r="Q149"/>
      <c r="R149" s="140">
        <v>56387</v>
      </c>
      <c r="S149" s="10"/>
      <c r="T149" s="144">
        <v>1.4597509246972488E-3</v>
      </c>
      <c r="U149"/>
      <c r="V149" s="140">
        <v>42191</v>
      </c>
      <c r="W149" s="10"/>
      <c r="X149" s="144">
        <v>1.466967408861693E-3</v>
      </c>
      <c r="Y149"/>
      <c r="Z149" s="140">
        <v>60653.156077387554</v>
      </c>
      <c r="AA149" s="10"/>
      <c r="AB149" s="144">
        <v>1.5698553518524109E-3</v>
      </c>
      <c r="AC149" s="144"/>
      <c r="AD149" s="132">
        <v>54074.551423119388</v>
      </c>
      <c r="AF149" s="91">
        <v>1.7991669275802299E-3</v>
      </c>
      <c r="AG149" s="145">
        <f t="shared" si="9"/>
        <v>-1.2479909248347952E-4</v>
      </c>
    </row>
    <row r="150" spans="1:33" x14ac:dyDescent="0.35">
      <c r="A150" s="13">
        <v>295</v>
      </c>
      <c r="C150" s="14" t="s">
        <v>167</v>
      </c>
      <c r="D150" s="10"/>
      <c r="E150" s="146">
        <f>VLOOKUP(A150,'[2]Employer Allocation'!$A$6:$C$230,3,FALSE)</f>
        <v>7.5760589137141583E-3</v>
      </c>
      <c r="F150" s="10"/>
      <c r="G150" s="141">
        <f t="shared" si="10"/>
        <v>211372.74069004509</v>
      </c>
      <c r="H150" s="143">
        <v>7.8304838579810743E-3</v>
      </c>
      <c r="I150" s="10"/>
      <c r="J150" s="147">
        <f t="shared" si="8"/>
        <v>311157.94812169403</v>
      </c>
      <c r="K150" s="143">
        <v>7.9855155570952348E-3</v>
      </c>
      <c r="L150"/>
      <c r="M150" s="139">
        <f t="shared" si="11"/>
        <v>262085.57884573247</v>
      </c>
      <c r="N150" s="10"/>
      <c r="O150" s="10"/>
      <c r="P150" s="144">
        <v>8.0925764726111245E-3</v>
      </c>
      <c r="Q150"/>
      <c r="R150" s="140">
        <v>299746</v>
      </c>
      <c r="S150" s="10"/>
      <c r="T150" s="144">
        <v>8.5349148335838124E-3</v>
      </c>
      <c r="U150"/>
      <c r="V150" s="140">
        <v>246685</v>
      </c>
      <c r="W150" s="10"/>
      <c r="X150" s="144">
        <v>9.6228383545648132E-3</v>
      </c>
      <c r="Y150"/>
      <c r="Z150" s="140">
        <v>397865.3602671267</v>
      </c>
      <c r="AA150" s="10"/>
      <c r="AB150" s="144">
        <v>1.0247874364285712E-2</v>
      </c>
      <c r="AC150" s="144"/>
      <c r="AD150" s="132">
        <v>352993.80203108845</v>
      </c>
      <c r="AF150" s="91">
        <v>7.8304838579810743E-3</v>
      </c>
      <c r="AG150" s="145">
        <f t="shared" si="9"/>
        <v>1.5503169911416058E-4</v>
      </c>
    </row>
    <row r="151" spans="1:33" x14ac:dyDescent="0.35">
      <c r="A151" s="13">
        <v>296</v>
      </c>
      <c r="C151" s="14" t="s">
        <v>168</v>
      </c>
      <c r="D151" s="10"/>
      <c r="E151" s="146">
        <f>VLOOKUP(A151,'[2]Employer Allocation'!$A$6:$C$230,3,FALSE)</f>
        <v>1.2813865399848865E-3</v>
      </c>
      <c r="F151" s="10"/>
      <c r="G151" s="141">
        <f t="shared" si="10"/>
        <v>35750.80235314001</v>
      </c>
      <c r="H151" s="143">
        <v>1.2899493625222966E-3</v>
      </c>
      <c r="I151" s="10"/>
      <c r="J151" s="147">
        <f t="shared" si="8"/>
        <v>51258.390171410414</v>
      </c>
      <c r="K151" s="143">
        <v>1.2706050278501204E-3</v>
      </c>
      <c r="L151"/>
      <c r="M151" s="139">
        <f t="shared" si="11"/>
        <v>41701.40948664429</v>
      </c>
      <c r="N151" s="10"/>
      <c r="O151" s="10"/>
      <c r="P151" s="144">
        <v>1.3672136807560153E-3</v>
      </c>
      <c r="Q151"/>
      <c r="R151" s="140">
        <v>50641</v>
      </c>
      <c r="S151" s="10"/>
      <c r="T151" s="144">
        <v>1.3688243522087175E-3</v>
      </c>
      <c r="U151"/>
      <c r="V151" s="140">
        <v>39563</v>
      </c>
      <c r="W151" s="10"/>
      <c r="X151" s="144">
        <v>1.3810183810878203E-3</v>
      </c>
      <c r="Y151"/>
      <c r="Z151" s="140">
        <v>57099.512169024543</v>
      </c>
      <c r="AA151" s="10"/>
      <c r="AB151" s="144">
        <v>1.4017021094525298E-3</v>
      </c>
      <c r="AC151" s="144"/>
      <c r="AD151" s="132">
        <v>48282.418318380012</v>
      </c>
      <c r="AF151" s="91">
        <v>1.2899493625222966E-3</v>
      </c>
      <c r="AG151" s="145">
        <f t="shared" si="9"/>
        <v>-1.9344334672176172E-5</v>
      </c>
    </row>
    <row r="152" spans="1:33" x14ac:dyDescent="0.35">
      <c r="A152" s="13">
        <v>297</v>
      </c>
      <c r="C152" s="14" t="s">
        <v>169</v>
      </c>
      <c r="D152" s="10"/>
      <c r="E152" s="146">
        <f>VLOOKUP(A152,'[2]Employer Allocation'!$A$6:$C$230,3,FALSE)</f>
        <v>2.7536279931913866E-3</v>
      </c>
      <c r="F152" s="10"/>
      <c r="G152" s="141">
        <f t="shared" si="10"/>
        <v>76826.474343815062</v>
      </c>
      <c r="H152" s="143">
        <v>2.5454188852297925E-3</v>
      </c>
      <c r="I152" s="10"/>
      <c r="J152" s="147">
        <f t="shared" si="8"/>
        <v>101146.66370597942</v>
      </c>
      <c r="K152" s="143">
        <v>2.4790101974541557E-3</v>
      </c>
      <c r="L152"/>
      <c r="M152" s="139">
        <f t="shared" si="11"/>
        <v>81361.412161669083</v>
      </c>
      <c r="N152" s="10"/>
      <c r="O152" s="10"/>
      <c r="P152" s="144">
        <v>2.4446956760367775E-3</v>
      </c>
      <c r="Q152"/>
      <c r="R152" s="140">
        <v>90550</v>
      </c>
      <c r="S152" s="10"/>
      <c r="T152" s="144">
        <v>2.3615091275821275E-3</v>
      </c>
      <c r="U152"/>
      <c r="V152" s="140">
        <v>68255</v>
      </c>
      <c r="W152" s="10"/>
      <c r="X152" s="144">
        <v>2.331224472135753E-3</v>
      </c>
      <c r="Y152"/>
      <c r="Z152" s="140">
        <v>96386.682420976809</v>
      </c>
      <c r="AA152" s="10"/>
      <c r="AB152" s="144">
        <v>2.4163038820570436E-3</v>
      </c>
      <c r="AC152" s="144"/>
      <c r="AD152" s="132">
        <v>83230.947596540471</v>
      </c>
      <c r="AF152" s="91">
        <v>2.5454188852297925E-3</v>
      </c>
      <c r="AG152" s="145">
        <f t="shared" si="9"/>
        <v>-6.6408687775636795E-5</v>
      </c>
    </row>
    <row r="153" spans="1:33" x14ac:dyDescent="0.35">
      <c r="A153" s="13">
        <v>298</v>
      </c>
      <c r="C153" s="14" t="s">
        <v>170</v>
      </c>
      <c r="D153" s="10"/>
      <c r="E153" s="146">
        <f>VLOOKUP(A153,'[2]Employer Allocation'!$A$6:$C$230,3,FALSE)</f>
        <v>2.5013052989347399E-3</v>
      </c>
      <c r="F153" s="10"/>
      <c r="G153" s="141">
        <f t="shared" si="10"/>
        <v>69786.647960366739</v>
      </c>
      <c r="H153" s="143">
        <v>2.5568795609024397E-3</v>
      </c>
      <c r="I153" s="10"/>
      <c r="J153" s="147">
        <f t="shared" si="8"/>
        <v>101602.07366417178</v>
      </c>
      <c r="K153" s="143">
        <v>2.598052279545909E-3</v>
      </c>
      <c r="L153"/>
      <c r="M153" s="139">
        <f t="shared" si="11"/>
        <v>85268.387580970273</v>
      </c>
      <c r="N153" s="10"/>
      <c r="O153" s="10"/>
      <c r="P153" s="144">
        <v>2.5127839085723764E-3</v>
      </c>
      <c r="Q153"/>
      <c r="R153" s="140">
        <v>93072</v>
      </c>
      <c r="S153" s="10"/>
      <c r="T153" s="144">
        <v>2.5023772968569987E-3</v>
      </c>
      <c r="U153"/>
      <c r="V153" s="140">
        <v>72326</v>
      </c>
      <c r="W153" s="10"/>
      <c r="X153" s="144">
        <v>2.4659739866877122E-3</v>
      </c>
      <c r="Y153"/>
      <c r="Z153" s="140">
        <v>101958.02864728056</v>
      </c>
      <c r="AA153" s="10"/>
      <c r="AB153" s="144">
        <v>2.6695424896775221E-3</v>
      </c>
      <c r="AC153" s="144"/>
      <c r="AD153" s="132">
        <v>91953.894009363939</v>
      </c>
      <c r="AF153" s="91">
        <v>2.5568795609024397E-3</v>
      </c>
      <c r="AG153" s="145">
        <f t="shared" si="9"/>
        <v>4.1172718643469296E-5</v>
      </c>
    </row>
    <row r="154" spans="1:33" x14ac:dyDescent="0.35">
      <c r="A154" s="13">
        <v>299</v>
      </c>
      <c r="C154" s="14" t="s">
        <v>171</v>
      </c>
      <c r="D154" s="10"/>
      <c r="E154" s="146">
        <f>VLOOKUP(A154,'[2]Employer Allocation'!$A$6:$C$230,3,FALSE)</f>
        <v>1.6262541099512E-3</v>
      </c>
      <c r="F154" s="10"/>
      <c r="G154" s="141">
        <f t="shared" si="10"/>
        <v>45372.639283016593</v>
      </c>
      <c r="H154" s="143">
        <v>1.5811795048718709E-3</v>
      </c>
      <c r="I154" s="10"/>
      <c r="J154" s="147">
        <f t="shared" si="8"/>
        <v>62830.928365499298</v>
      </c>
      <c r="K154" s="143">
        <v>1.5343667278635944E-3</v>
      </c>
      <c r="L154"/>
      <c r="M154" s="139">
        <f t="shared" si="11"/>
        <v>50358.100132490508</v>
      </c>
      <c r="N154" s="10"/>
      <c r="O154" s="10"/>
      <c r="P154" s="144">
        <v>1.4779192926809824E-3</v>
      </c>
      <c r="Q154"/>
      <c r="R154" s="140">
        <v>54741</v>
      </c>
      <c r="S154" s="10"/>
      <c r="T154" s="144">
        <v>1.4971278027386607E-3</v>
      </c>
      <c r="U154"/>
      <c r="V154" s="140">
        <v>43271</v>
      </c>
      <c r="W154" s="10"/>
      <c r="X154" s="144">
        <v>1.4690848987050286E-3</v>
      </c>
      <c r="Y154"/>
      <c r="Z154" s="140">
        <v>60740.705699270271</v>
      </c>
      <c r="AA154" s="10"/>
      <c r="AB154" s="144">
        <v>1.4266117730758524E-3</v>
      </c>
      <c r="AC154" s="144"/>
      <c r="AD154" s="132">
        <v>49140.445706025981</v>
      </c>
      <c r="AF154" s="91">
        <v>1.5811795048718709E-3</v>
      </c>
      <c r="AG154" s="145">
        <f t="shared" si="9"/>
        <v>-4.6812777008276539E-5</v>
      </c>
    </row>
    <row r="155" spans="1:33" x14ac:dyDescent="0.35">
      <c r="A155" s="13">
        <v>301</v>
      </c>
      <c r="C155" s="14" t="s">
        <v>172</v>
      </c>
      <c r="D155" s="10"/>
      <c r="E155" s="146">
        <f>VLOOKUP(A155,'[2]Employer Allocation'!$A$6:$C$230,3,FALSE)</f>
        <v>5.2371351086594681E-3</v>
      </c>
      <c r="F155" s="10"/>
      <c r="G155" s="141">
        <f t="shared" si="10"/>
        <v>146116.55134802917</v>
      </c>
      <c r="H155" s="143">
        <v>4.9746427991671635E-3</v>
      </c>
      <c r="I155" s="10"/>
      <c r="J155" s="147">
        <f t="shared" si="8"/>
        <v>197676.1173512346</v>
      </c>
      <c r="K155" s="143">
        <v>4.9967005005582205E-3</v>
      </c>
      <c r="L155"/>
      <c r="M155" s="139">
        <f t="shared" si="11"/>
        <v>163992.31003238086</v>
      </c>
      <c r="N155" s="10"/>
      <c r="O155" s="10"/>
      <c r="P155" s="144">
        <v>4.9795680795385634E-3</v>
      </c>
      <c r="Q155"/>
      <c r="R155" s="140">
        <v>184441</v>
      </c>
      <c r="S155" s="10"/>
      <c r="T155" s="144">
        <v>4.9497583116200504E-3</v>
      </c>
      <c r="U155"/>
      <c r="V155" s="140">
        <v>143063</v>
      </c>
      <c r="W155" s="10"/>
      <c r="X155" s="144">
        <v>4.9425088765430846E-3</v>
      </c>
      <c r="Y155"/>
      <c r="Z155" s="140">
        <v>204352.70783245092</v>
      </c>
      <c r="AA155" s="10"/>
      <c r="AB155" s="144">
        <v>4.9934554442277231E-3</v>
      </c>
      <c r="AC155" s="144"/>
      <c r="AD155" s="132">
        <v>172002.38409183902</v>
      </c>
      <c r="AF155" s="91">
        <v>4.9746427991671635E-3</v>
      </c>
      <c r="AG155" s="145">
        <f t="shared" si="9"/>
        <v>2.2057701391057019E-5</v>
      </c>
    </row>
    <row r="156" spans="1:33" x14ac:dyDescent="0.35">
      <c r="A156" s="13">
        <v>305</v>
      </c>
      <c r="C156" s="14" t="s">
        <v>173</v>
      </c>
      <c r="D156" s="10"/>
      <c r="E156" s="146">
        <v>0</v>
      </c>
      <c r="F156" s="10"/>
      <c r="G156" s="141">
        <f t="shared" si="10"/>
        <v>0</v>
      </c>
      <c r="H156" s="143">
        <v>0</v>
      </c>
      <c r="I156" s="10"/>
      <c r="J156" s="147">
        <f t="shared" si="8"/>
        <v>0</v>
      </c>
      <c r="K156" s="143">
        <v>0</v>
      </c>
      <c r="L156"/>
      <c r="M156" s="139">
        <f t="shared" si="11"/>
        <v>0</v>
      </c>
      <c r="N156" s="10"/>
      <c r="O156" s="10"/>
      <c r="P156" s="144">
        <v>0</v>
      </c>
      <c r="Q156"/>
      <c r="R156" s="140">
        <v>0</v>
      </c>
      <c r="S156" s="10"/>
      <c r="T156" s="144">
        <v>0</v>
      </c>
      <c r="U156"/>
      <c r="V156" s="140">
        <v>0</v>
      </c>
      <c r="W156" s="10"/>
      <c r="X156" s="144">
        <v>0</v>
      </c>
      <c r="Y156"/>
      <c r="Z156" s="140">
        <v>0</v>
      </c>
      <c r="AA156" s="10"/>
      <c r="AB156" s="144">
        <v>0</v>
      </c>
      <c r="AC156" s="144"/>
      <c r="AD156" s="132">
        <v>0</v>
      </c>
      <c r="AF156" s="91">
        <v>0</v>
      </c>
      <c r="AG156" s="145">
        <f t="shared" si="9"/>
        <v>0</v>
      </c>
    </row>
    <row r="157" spans="1:33" x14ac:dyDescent="0.35">
      <c r="A157" s="13">
        <v>310</v>
      </c>
      <c r="C157" s="14" t="s">
        <v>174</v>
      </c>
      <c r="D157" s="10"/>
      <c r="E157" s="146">
        <f>VLOOKUP(A157,'[2]Employer Allocation'!$A$6:$C$230,3,FALSE)</f>
        <v>1.8175273815249206E-3</v>
      </c>
      <c r="F157" s="10"/>
      <c r="G157" s="141">
        <f t="shared" si="10"/>
        <v>50709.181157064384</v>
      </c>
      <c r="H157" s="143">
        <v>1.6278469849597035E-3</v>
      </c>
      <c r="I157" s="10"/>
      <c r="J157" s="147">
        <f t="shared" si="8"/>
        <v>64685.342168209558</v>
      </c>
      <c r="K157" s="143">
        <v>1.4836939525106178E-3</v>
      </c>
      <c r="L157"/>
      <c r="M157" s="139">
        <f t="shared" si="11"/>
        <v>48695.013564672779</v>
      </c>
      <c r="N157" s="10"/>
      <c r="O157" s="10"/>
      <c r="P157" s="144">
        <v>1.3617663214248498E-3</v>
      </c>
      <c r="Q157"/>
      <c r="R157" s="140">
        <v>50439</v>
      </c>
      <c r="S157" s="10"/>
      <c r="T157" s="144">
        <v>1.2268988680044811E-3</v>
      </c>
      <c r="U157"/>
      <c r="V157" s="140">
        <v>35461</v>
      </c>
      <c r="W157" s="10"/>
      <c r="X157" s="144">
        <v>1.2969178431939006E-3</v>
      </c>
      <c r="Y157"/>
      <c r="Z157" s="140">
        <v>53622.295824436296</v>
      </c>
      <c r="AA157" s="10"/>
      <c r="AB157" s="144">
        <v>1.187523535472802E-3</v>
      </c>
      <c r="AC157" s="144"/>
      <c r="AD157" s="132">
        <v>40904.916755111131</v>
      </c>
      <c r="AF157" s="91">
        <v>1.6278469849597035E-3</v>
      </c>
      <c r="AG157" s="145">
        <f t="shared" si="9"/>
        <v>-1.4415303244908568E-4</v>
      </c>
    </row>
    <row r="158" spans="1:33" x14ac:dyDescent="0.35">
      <c r="A158" s="13">
        <v>311</v>
      </c>
      <c r="C158" s="14" t="s">
        <v>175</v>
      </c>
      <c r="D158" s="10"/>
      <c r="E158" s="146">
        <v>0</v>
      </c>
      <c r="F158" s="10"/>
      <c r="G158" s="141">
        <f t="shared" si="10"/>
        <v>0</v>
      </c>
      <c r="H158" s="143">
        <v>0</v>
      </c>
      <c r="I158" s="10"/>
      <c r="J158" s="147">
        <f t="shared" si="8"/>
        <v>0</v>
      </c>
      <c r="K158" s="143">
        <v>0</v>
      </c>
      <c r="L158"/>
      <c r="M158" s="139">
        <f t="shared" si="11"/>
        <v>0</v>
      </c>
      <c r="N158" s="10"/>
      <c r="O158" s="10"/>
      <c r="P158" s="144">
        <v>0</v>
      </c>
      <c r="Q158"/>
      <c r="R158" s="140">
        <v>0</v>
      </c>
      <c r="S158" s="10"/>
      <c r="T158" s="144">
        <v>0</v>
      </c>
      <c r="U158"/>
      <c r="V158" s="140">
        <v>0</v>
      </c>
      <c r="W158" s="10"/>
      <c r="X158" s="144">
        <v>0</v>
      </c>
      <c r="Y158"/>
      <c r="Z158" s="140">
        <v>0</v>
      </c>
      <c r="AA158" s="10"/>
      <c r="AB158" s="144">
        <v>0</v>
      </c>
      <c r="AC158" s="144"/>
      <c r="AD158" s="132">
        <v>0</v>
      </c>
      <c r="AF158" s="91">
        <v>0</v>
      </c>
      <c r="AG158" s="145">
        <f t="shared" si="9"/>
        <v>0</v>
      </c>
    </row>
    <row r="159" spans="1:33" x14ac:dyDescent="0.35">
      <c r="A159" s="13">
        <v>319</v>
      </c>
      <c r="C159" s="14" t="s">
        <v>176</v>
      </c>
      <c r="D159" s="10"/>
      <c r="E159" s="146">
        <v>0</v>
      </c>
      <c r="F159" s="10"/>
      <c r="G159" s="141">
        <f t="shared" si="10"/>
        <v>0</v>
      </c>
      <c r="H159" s="143">
        <v>0</v>
      </c>
      <c r="I159" s="10"/>
      <c r="J159" s="147">
        <f t="shared" si="8"/>
        <v>0</v>
      </c>
      <c r="K159" s="143">
        <v>0</v>
      </c>
      <c r="L159"/>
      <c r="M159" s="139">
        <f t="shared" si="11"/>
        <v>0</v>
      </c>
      <c r="N159" s="10"/>
      <c r="O159" s="10"/>
      <c r="P159" s="144">
        <v>0</v>
      </c>
      <c r="Q159"/>
      <c r="R159" s="140">
        <v>0</v>
      </c>
      <c r="S159" s="10"/>
      <c r="T159" s="144">
        <v>0</v>
      </c>
      <c r="U159"/>
      <c r="V159" s="140">
        <v>0</v>
      </c>
      <c r="W159" s="10"/>
      <c r="X159" s="144">
        <v>0</v>
      </c>
      <c r="Y159"/>
      <c r="Z159" s="140">
        <v>0</v>
      </c>
      <c r="AA159" s="10"/>
      <c r="AB159" s="144">
        <v>0</v>
      </c>
      <c r="AC159" s="144"/>
      <c r="AD159" s="132">
        <v>0</v>
      </c>
      <c r="AF159" s="91">
        <v>0</v>
      </c>
      <c r="AG159" s="145">
        <f t="shared" si="9"/>
        <v>0</v>
      </c>
    </row>
    <row r="160" spans="1:33" x14ac:dyDescent="0.35">
      <c r="A160" s="13">
        <v>320</v>
      </c>
      <c r="C160" s="14" t="s">
        <v>177</v>
      </c>
      <c r="D160" s="10"/>
      <c r="E160" s="146">
        <f>VLOOKUP(A160,'[2]Employer Allocation'!$A$6:$C$230,3,FALSE)</f>
        <v>8.8666251210936672E-4</v>
      </c>
      <c r="F160" s="10"/>
      <c r="G160" s="141">
        <f t="shared" si="10"/>
        <v>24737.965660802445</v>
      </c>
      <c r="H160" s="143">
        <v>8.6524288287253702E-4</v>
      </c>
      <c r="I160" s="10"/>
      <c r="J160" s="147">
        <f t="shared" si="8"/>
        <v>34381.936665013753</v>
      </c>
      <c r="K160" s="143">
        <v>8.4121208997599186E-4</v>
      </c>
      <c r="L160"/>
      <c r="M160" s="139">
        <f t="shared" si="11"/>
        <v>27608.681738462848</v>
      </c>
      <c r="N160" s="10"/>
      <c r="O160" s="10"/>
      <c r="P160" s="144">
        <v>8.1987644769202438E-4</v>
      </c>
      <c r="Q160"/>
      <c r="R160" s="140">
        <v>30368</v>
      </c>
      <c r="S160" s="10"/>
      <c r="T160" s="144">
        <v>8.3950219389666695E-4</v>
      </c>
      <c r="U160"/>
      <c r="V160" s="140">
        <v>24264</v>
      </c>
      <c r="W160" s="10"/>
      <c r="X160" s="144">
        <v>7.848843767102458E-4</v>
      </c>
      <c r="Y160"/>
      <c r="Z160" s="140">
        <v>32451.787487391884</v>
      </c>
      <c r="AA160" s="10"/>
      <c r="AB160" s="144">
        <v>7.3282530022000488E-4</v>
      </c>
      <c r="AC160" s="144"/>
      <c r="AD160" s="132">
        <v>25242.580046722091</v>
      </c>
      <c r="AF160" s="91">
        <v>8.6524288287253702E-4</v>
      </c>
      <c r="AG160" s="145">
        <f t="shared" si="9"/>
        <v>-2.4030792896545159E-5</v>
      </c>
    </row>
    <row r="161" spans="1:33" x14ac:dyDescent="0.35">
      <c r="A161" s="13">
        <v>325</v>
      </c>
      <c r="C161" s="14" t="s">
        <v>178</v>
      </c>
      <c r="D161" s="10"/>
      <c r="E161" s="146">
        <v>0</v>
      </c>
      <c r="F161" s="10"/>
      <c r="G161" s="141">
        <f t="shared" si="10"/>
        <v>0</v>
      </c>
      <c r="H161" s="143">
        <v>0</v>
      </c>
      <c r="I161" s="10"/>
      <c r="J161" s="147">
        <f t="shared" si="8"/>
        <v>0</v>
      </c>
      <c r="K161" s="143">
        <v>0</v>
      </c>
      <c r="L161"/>
      <c r="M161" s="139">
        <f t="shared" si="11"/>
        <v>0</v>
      </c>
      <c r="N161" s="10"/>
      <c r="O161" s="10"/>
      <c r="P161" s="144">
        <v>0</v>
      </c>
      <c r="Q161"/>
      <c r="R161" s="140">
        <v>0</v>
      </c>
      <c r="S161" s="10"/>
      <c r="T161" s="144">
        <v>0</v>
      </c>
      <c r="U161"/>
      <c r="V161" s="140">
        <v>0</v>
      </c>
      <c r="W161" s="10"/>
      <c r="X161" s="144">
        <v>0</v>
      </c>
      <c r="Y161"/>
      <c r="Z161" s="140">
        <v>0</v>
      </c>
      <c r="AA161" s="10"/>
      <c r="AB161" s="144">
        <v>0</v>
      </c>
      <c r="AC161" s="144"/>
      <c r="AD161" s="132">
        <v>0</v>
      </c>
      <c r="AF161" s="91">
        <v>0</v>
      </c>
      <c r="AG161" s="145">
        <f t="shared" si="9"/>
        <v>0</v>
      </c>
    </row>
    <row r="162" spans="1:33" x14ac:dyDescent="0.35">
      <c r="A162" s="13">
        <v>326</v>
      </c>
      <c r="C162" s="14" t="s">
        <v>179</v>
      </c>
      <c r="D162" s="10"/>
      <c r="E162" s="146">
        <v>0</v>
      </c>
      <c r="F162" s="10"/>
      <c r="G162" s="141">
        <f t="shared" si="10"/>
        <v>0</v>
      </c>
      <c r="H162" s="143">
        <v>0</v>
      </c>
      <c r="I162" s="10"/>
      <c r="J162" s="147">
        <f t="shared" si="8"/>
        <v>0</v>
      </c>
      <c r="K162" s="143">
        <v>0</v>
      </c>
      <c r="L162"/>
      <c r="M162" s="139">
        <f t="shared" si="11"/>
        <v>0</v>
      </c>
      <c r="N162" s="10"/>
      <c r="O162" s="10"/>
      <c r="P162" s="144">
        <v>0</v>
      </c>
      <c r="Q162"/>
      <c r="R162" s="140">
        <v>0</v>
      </c>
      <c r="S162" s="10"/>
      <c r="T162" s="144">
        <v>0</v>
      </c>
      <c r="U162"/>
      <c r="V162" s="140">
        <v>0</v>
      </c>
      <c r="W162" s="10"/>
      <c r="X162" s="144">
        <v>0</v>
      </c>
      <c r="Y162"/>
      <c r="Z162" s="140">
        <v>0</v>
      </c>
      <c r="AA162" s="10"/>
      <c r="AB162" s="144">
        <v>0</v>
      </c>
      <c r="AC162" s="144"/>
      <c r="AD162" s="132">
        <v>0</v>
      </c>
      <c r="AF162" s="91">
        <v>0</v>
      </c>
      <c r="AG162" s="145">
        <f t="shared" si="9"/>
        <v>0</v>
      </c>
    </row>
    <row r="163" spans="1:33" x14ac:dyDescent="0.35">
      <c r="A163" s="13">
        <v>330</v>
      </c>
      <c r="C163" s="14" t="s">
        <v>180</v>
      </c>
      <c r="D163" s="10"/>
      <c r="E163" s="146">
        <f>VLOOKUP(A163,'[2]Employer Allocation'!$A$6:$C$230,3,FALSE)</f>
        <v>9.9053228995729068E-6</v>
      </c>
      <c r="F163" s="10"/>
      <c r="G163" s="141">
        <f t="shared" si="10"/>
        <v>276.35942018779087</v>
      </c>
      <c r="H163" s="143">
        <v>1.2736386641850565E-5</v>
      </c>
      <c r="I163" s="10"/>
      <c r="J163" s="147">
        <f t="shared" si="8"/>
        <v>506.10256094500886</v>
      </c>
      <c r="K163" s="143">
        <v>1.2536983009983055E-5</v>
      </c>
      <c r="L163"/>
      <c r="M163" s="139">
        <f t="shared" si="11"/>
        <v>411.46528682560506</v>
      </c>
      <c r="N163" s="10"/>
      <c r="O163" s="10"/>
      <c r="P163" s="144">
        <v>1.2370793487997266E-5</v>
      </c>
      <c r="Q163"/>
      <c r="R163" s="140">
        <v>458</v>
      </c>
      <c r="S163" s="10"/>
      <c r="T163" s="144">
        <v>6.9298915164577803E-6</v>
      </c>
      <c r="U163"/>
      <c r="V163" s="140">
        <v>200</v>
      </c>
      <c r="W163" s="10"/>
      <c r="X163" s="144">
        <v>3.0890752373943701E-6</v>
      </c>
      <c r="Y163"/>
      <c r="Z163" s="140">
        <v>127.72073965423618</v>
      </c>
      <c r="AA163" s="10"/>
      <c r="AB163" s="144">
        <v>1.2330485917093896E-5</v>
      </c>
      <c r="AC163" s="144"/>
      <c r="AD163" s="132">
        <v>424.73052947787056</v>
      </c>
      <c r="AF163" s="91">
        <v>1.2736386641850565E-5</v>
      </c>
      <c r="AG163" s="145">
        <f t="shared" si="9"/>
        <v>-1.9940363186751027E-7</v>
      </c>
    </row>
    <row r="164" spans="1:33" x14ac:dyDescent="0.35">
      <c r="A164" s="13">
        <v>350</v>
      </c>
      <c r="C164" s="14" t="s">
        <v>181</v>
      </c>
      <c r="D164" s="10"/>
      <c r="E164" s="146">
        <f>VLOOKUP(A164,'[2]Employer Allocation'!$A$6:$C$230,3,FALSE)</f>
        <v>4.4625976451942808E-4</v>
      </c>
      <c r="F164" s="10"/>
      <c r="G164" s="141">
        <f t="shared" si="10"/>
        <v>12450.688485990378</v>
      </c>
      <c r="H164" s="143">
        <v>4.3426063470566385E-4</v>
      </c>
      <c r="I164" s="10"/>
      <c r="J164" s="147">
        <f t="shared" si="8"/>
        <v>17256.104539097749</v>
      </c>
      <c r="K164" s="143">
        <v>3.5308410624334451E-4</v>
      </c>
      <c r="L164"/>
      <c r="M164" s="139">
        <f t="shared" si="11"/>
        <v>11588.262736999315</v>
      </c>
      <c r="N164" s="10"/>
      <c r="O164" s="10"/>
      <c r="P164" s="144">
        <v>3.5931102925239897E-4</v>
      </c>
      <c r="Q164"/>
      <c r="R164" s="140">
        <v>13309</v>
      </c>
      <c r="S164" s="10"/>
      <c r="T164" s="144">
        <v>3.523813838856736E-4</v>
      </c>
      <c r="U164"/>
      <c r="V164" s="140">
        <v>10185</v>
      </c>
      <c r="W164" s="10"/>
      <c r="X164" s="144">
        <v>3.1810749946077453E-4</v>
      </c>
      <c r="Y164"/>
      <c r="Z164" s="140">
        <v>13152.455669859337</v>
      </c>
      <c r="AA164" s="10"/>
      <c r="AB164" s="144">
        <v>3.1394446613257479E-4</v>
      </c>
      <c r="AC164" s="144"/>
      <c r="AD164" s="132">
        <v>10813.993886670971</v>
      </c>
      <c r="AF164" s="91">
        <v>4.3426063470566385E-4</v>
      </c>
      <c r="AG164" s="145">
        <f t="shared" si="9"/>
        <v>-8.1176528462319339E-5</v>
      </c>
    </row>
    <row r="165" spans="1:33" x14ac:dyDescent="0.35">
      <c r="A165" s="13">
        <v>360</v>
      </c>
      <c r="C165" s="14" t="s">
        <v>182</v>
      </c>
      <c r="D165" s="10"/>
      <c r="E165" s="146">
        <f>VLOOKUP(A165,'[2]Employer Allocation'!$A$6:$C$230,3,FALSE)</f>
        <v>2.2612978720969849E-4</v>
      </c>
      <c r="F165" s="10"/>
      <c r="G165" s="141">
        <f t="shared" si="10"/>
        <v>6309.0418670910112</v>
      </c>
      <c r="H165" s="143">
        <v>2.3859773949735818E-4</v>
      </c>
      <c r="I165" s="10"/>
      <c r="J165" s="147">
        <f t="shared" si="8"/>
        <v>9481.097770580689</v>
      </c>
      <c r="K165" s="143">
        <v>2.2936076040782298E-4</v>
      </c>
      <c r="L165"/>
      <c r="M165" s="139">
        <f t="shared" si="11"/>
        <v>7527.6476798759995</v>
      </c>
      <c r="N165" s="10"/>
      <c r="O165" s="10"/>
      <c r="P165" s="144">
        <v>2.3724456977278517E-4</v>
      </c>
      <c r="Q165"/>
      <c r="R165" s="140">
        <v>8787</v>
      </c>
      <c r="S165" s="10"/>
      <c r="T165" s="144">
        <v>2.6411023733217547E-4</v>
      </c>
      <c r="U165"/>
      <c r="V165" s="140">
        <v>7634</v>
      </c>
      <c r="W165" s="10"/>
      <c r="X165" s="144">
        <v>3.0135517279381659E-4</v>
      </c>
      <c r="Y165"/>
      <c r="Z165" s="140">
        <v>12459.814866899154</v>
      </c>
      <c r="AA165" s="10"/>
      <c r="AB165" s="144">
        <v>2.2229865007147257E-4</v>
      </c>
      <c r="AC165" s="144"/>
      <c r="AD165" s="132">
        <v>7657.2021558518627</v>
      </c>
      <c r="AF165" s="91">
        <v>2.3859773949735818E-4</v>
      </c>
      <c r="AG165" s="145">
        <f t="shared" si="9"/>
        <v>-9.2369790895352E-6</v>
      </c>
    </row>
    <row r="166" spans="1:33" x14ac:dyDescent="0.35">
      <c r="A166" s="13">
        <v>400</v>
      </c>
      <c r="C166" s="14" t="s">
        <v>183</v>
      </c>
      <c r="D166" s="10"/>
      <c r="E166" s="146">
        <f>VLOOKUP(A166,'[2]Employer Allocation'!$A$6:$C$230,3,FALSE)</f>
        <v>2.3352913522968801E-5</v>
      </c>
      <c r="F166" s="10"/>
      <c r="G166" s="141">
        <f t="shared" si="10"/>
        <v>651.54843575887367</v>
      </c>
      <c r="H166" s="143">
        <v>7.7802619603260272E-6</v>
      </c>
      <c r="I166" s="10"/>
      <c r="J166" s="147">
        <f t="shared" si="8"/>
        <v>309.16229333093742</v>
      </c>
      <c r="K166" s="143">
        <v>0</v>
      </c>
      <c r="L166"/>
      <c r="M166" s="139">
        <f t="shared" si="11"/>
        <v>0</v>
      </c>
      <c r="N166" s="10"/>
      <c r="O166" s="10"/>
      <c r="P166" s="144">
        <v>0</v>
      </c>
      <c r="Q166"/>
      <c r="R166" s="140">
        <v>0</v>
      </c>
      <c r="S166" s="10"/>
      <c r="T166" s="144">
        <v>8.6318922946784017E-5</v>
      </c>
      <c r="U166"/>
      <c r="V166" s="140">
        <v>2495</v>
      </c>
      <c r="W166" s="10"/>
      <c r="X166" s="144">
        <v>5.9295909691502188E-5</v>
      </c>
      <c r="Y166"/>
      <c r="Z166" s="140">
        <v>2451.6455127384761</v>
      </c>
      <c r="AA166" s="10"/>
      <c r="AB166" s="144">
        <v>3.1417098772345318E-5</v>
      </c>
      <c r="AC166" s="144"/>
      <c r="AD166" s="132">
        <v>1082.1796550400434</v>
      </c>
      <c r="AF166" s="91">
        <v>7.7802619603260272E-6</v>
      </c>
      <c r="AG166" s="145">
        <f t="shared" si="9"/>
        <v>-7.7802619603260272E-6</v>
      </c>
    </row>
    <row r="167" spans="1:33" x14ac:dyDescent="0.35">
      <c r="A167" s="13">
        <v>402</v>
      </c>
      <c r="C167" s="14" t="s">
        <v>184</v>
      </c>
      <c r="D167" s="10"/>
      <c r="E167" s="146">
        <f>VLOOKUP(A167,'[2]Employer Allocation'!$A$6:$C$230,3,FALSE)</f>
        <v>1.7647507656170798E-3</v>
      </c>
      <c r="F167" s="10"/>
      <c r="G167" s="141">
        <f t="shared" si="10"/>
        <v>49236.708717786962</v>
      </c>
      <c r="H167" s="143">
        <v>1.7321833980159826E-3</v>
      </c>
      <c r="I167" s="10"/>
      <c r="J167" s="147">
        <f t="shared" si="8"/>
        <v>68831.331712378</v>
      </c>
      <c r="K167" s="143">
        <v>1.7888378547147076E-3</v>
      </c>
      <c r="L167"/>
      <c r="M167" s="139">
        <f t="shared" si="11"/>
        <v>58709.873052279268</v>
      </c>
      <c r="N167" s="10"/>
      <c r="O167" s="10"/>
      <c r="P167" s="144">
        <v>1.777904143074304E-3</v>
      </c>
      <c r="Q167"/>
      <c r="R167" s="140">
        <v>65853</v>
      </c>
      <c r="S167" s="10"/>
      <c r="T167" s="144">
        <v>1.7280192643684248E-3</v>
      </c>
      <c r="U167"/>
      <c r="V167" s="140">
        <v>49945</v>
      </c>
      <c r="W167" s="10"/>
      <c r="X167" s="144">
        <v>1.6989834167521981E-3</v>
      </c>
      <c r="Y167"/>
      <c r="Z167" s="140">
        <v>70246.07753837276</v>
      </c>
      <c r="AA167" s="10"/>
      <c r="AB167" s="144">
        <v>1.7410266329801235E-3</v>
      </c>
      <c r="AC167" s="144"/>
      <c r="AD167" s="132">
        <v>59970.642570994722</v>
      </c>
      <c r="AF167" s="91">
        <v>1.7321833980159826E-3</v>
      </c>
      <c r="AG167" s="145">
        <f t="shared" si="9"/>
        <v>5.6654456698725011E-5</v>
      </c>
    </row>
    <row r="168" spans="1:33" x14ac:dyDescent="0.35">
      <c r="A168" s="13">
        <v>403</v>
      </c>
      <c r="C168" s="14" t="s">
        <v>185</v>
      </c>
      <c r="D168" s="10"/>
      <c r="E168" s="146">
        <f>VLOOKUP(A168,'[2]Employer Allocation'!$A$6:$C$230,3,FALSE)</f>
        <v>5.2189636593576979E-3</v>
      </c>
      <c r="F168" s="10"/>
      <c r="G168" s="141">
        <f t="shared" si="10"/>
        <v>145609.56624073643</v>
      </c>
      <c r="H168" s="143">
        <v>5.1702932605453599E-3</v>
      </c>
      <c r="I168" s="10"/>
      <c r="J168" s="147">
        <f t="shared" si="8"/>
        <v>205450.63003980278</v>
      </c>
      <c r="K168" s="143">
        <v>5.1021550664924293E-3</v>
      </c>
      <c r="L168"/>
      <c r="M168" s="139">
        <f t="shared" si="11"/>
        <v>167453.34154088952</v>
      </c>
      <c r="N168" s="10"/>
      <c r="O168" s="10"/>
      <c r="P168" s="144">
        <v>5.1832705822626923E-3</v>
      </c>
      <c r="Q168"/>
      <c r="R168" s="140">
        <v>191986</v>
      </c>
      <c r="S168" s="10"/>
      <c r="T168" s="144">
        <v>5.325135248787383E-3</v>
      </c>
      <c r="U168"/>
      <c r="V168" s="140">
        <v>153912</v>
      </c>
      <c r="W168" s="10"/>
      <c r="X168" s="144">
        <v>5.3614046451787925E-3</v>
      </c>
      <c r="Y168"/>
      <c r="Z168" s="140">
        <v>221672.34989248405</v>
      </c>
      <c r="AA168" s="10"/>
      <c r="AB168" s="144">
        <v>5.3011845434752583E-3</v>
      </c>
      <c r="AC168" s="144"/>
      <c r="AD168" s="132">
        <v>182602.28616690324</v>
      </c>
      <c r="AF168" s="91">
        <v>5.1702932605453599E-3</v>
      </c>
      <c r="AG168" s="145">
        <f t="shared" si="9"/>
        <v>-6.8138194052930548E-5</v>
      </c>
    </row>
    <row r="169" spans="1:33" x14ac:dyDescent="0.35">
      <c r="A169" s="13">
        <v>405</v>
      </c>
      <c r="C169" s="14" t="s">
        <v>186</v>
      </c>
      <c r="D169" s="10"/>
      <c r="E169" s="146">
        <f>VLOOKUP(A169,'[2]Employer Allocation'!$A$6:$C$230,3,FALSE)</f>
        <v>5.2922749064764134E-5</v>
      </c>
      <c r="F169" s="10"/>
      <c r="G169" s="141">
        <f t="shared" si="10"/>
        <v>1476.5495677998333</v>
      </c>
      <c r="H169" s="143">
        <v>5.0081809835816954E-5</v>
      </c>
      <c r="I169" s="10"/>
      <c r="J169" s="147">
        <f t="shared" si="8"/>
        <v>1990.0881566661601</v>
      </c>
      <c r="K169" s="143">
        <v>4.9301410567279746E-5</v>
      </c>
      <c r="L169"/>
      <c r="M169" s="139">
        <f t="shared" si="11"/>
        <v>1618.0782109873894</v>
      </c>
      <c r="N169" s="10"/>
      <c r="O169" s="10"/>
      <c r="P169" s="144">
        <v>3.3531207414964566E-5</v>
      </c>
      <c r="Q169"/>
      <c r="R169" s="140">
        <v>1242</v>
      </c>
      <c r="S169" s="10"/>
      <c r="T169" s="144">
        <v>3.0575069806183557E-5</v>
      </c>
      <c r="U169"/>
      <c r="V169" s="140">
        <v>884</v>
      </c>
      <c r="W169" s="10"/>
      <c r="X169" s="144">
        <v>3.0473094536060533E-5</v>
      </c>
      <c r="Y169"/>
      <c r="Z169" s="140">
        <v>1259.9389379010559</v>
      </c>
      <c r="AA169" s="10"/>
      <c r="AB169" s="144">
        <v>2.1161936196363305E-5</v>
      </c>
      <c r="AC169" s="144"/>
      <c r="AD169" s="132">
        <v>728.9348064538126</v>
      </c>
      <c r="AF169" s="91">
        <v>5.0081809835816954E-5</v>
      </c>
      <c r="AG169" s="145">
        <f t="shared" si="9"/>
        <v>-7.8039926853720742E-7</v>
      </c>
    </row>
    <row r="170" spans="1:33" x14ac:dyDescent="0.35">
      <c r="A170" s="13">
        <v>407</v>
      </c>
      <c r="C170" s="14" t="s">
        <v>187</v>
      </c>
      <c r="D170" s="10"/>
      <c r="E170" s="146">
        <v>0</v>
      </c>
      <c r="F170" s="10"/>
      <c r="G170" s="141">
        <f t="shared" si="10"/>
        <v>0</v>
      </c>
      <c r="H170" s="143">
        <v>0</v>
      </c>
      <c r="I170" s="10"/>
      <c r="J170" s="147">
        <f t="shared" si="8"/>
        <v>0</v>
      </c>
      <c r="K170" s="143">
        <v>0</v>
      </c>
      <c r="L170"/>
      <c r="M170" s="139">
        <f t="shared" si="11"/>
        <v>0</v>
      </c>
      <c r="N170" s="10"/>
      <c r="O170" s="10"/>
      <c r="P170" s="144">
        <v>1.8137258978418303E-5</v>
      </c>
      <c r="Q170"/>
      <c r="R170" s="140">
        <v>672</v>
      </c>
      <c r="S170" s="10"/>
      <c r="T170" s="144">
        <v>1.8177780187045691E-5</v>
      </c>
      <c r="U170"/>
      <c r="V170" s="140">
        <v>525</v>
      </c>
      <c r="W170" s="10"/>
      <c r="X170" s="144">
        <v>3.3210877058116727E-5</v>
      </c>
      <c r="Y170"/>
      <c r="Z170" s="140">
        <v>1373.1351477235153</v>
      </c>
      <c r="AA170" s="10"/>
      <c r="AB170" s="144">
        <v>3.9171848553694631E-5</v>
      </c>
      <c r="AC170" s="144"/>
      <c r="AD170" s="132">
        <v>1349.2963771827474</v>
      </c>
      <c r="AF170" s="91">
        <v>0</v>
      </c>
      <c r="AG170" s="145">
        <f t="shared" si="9"/>
        <v>0</v>
      </c>
    </row>
    <row r="171" spans="1:33" x14ac:dyDescent="0.35">
      <c r="A171" s="13">
        <v>408</v>
      </c>
      <c r="C171" s="14" t="s">
        <v>188</v>
      </c>
      <c r="D171" s="10"/>
      <c r="E171" s="146">
        <v>0</v>
      </c>
      <c r="F171" s="10"/>
      <c r="G171" s="141">
        <f t="shared" si="10"/>
        <v>0</v>
      </c>
      <c r="H171" s="143">
        <v>0</v>
      </c>
      <c r="I171" s="10"/>
      <c r="J171" s="147">
        <f t="shared" si="8"/>
        <v>0</v>
      </c>
      <c r="K171" s="143">
        <v>0</v>
      </c>
      <c r="L171"/>
      <c r="M171" s="139">
        <f t="shared" si="11"/>
        <v>0</v>
      </c>
      <c r="N171" s="10"/>
      <c r="O171" s="10"/>
      <c r="P171" s="144">
        <v>0</v>
      </c>
      <c r="Q171"/>
      <c r="R171" s="140">
        <v>0</v>
      </c>
      <c r="S171" s="10"/>
      <c r="T171" s="144">
        <v>0</v>
      </c>
      <c r="U171"/>
      <c r="V171" s="140">
        <v>0</v>
      </c>
      <c r="W171" s="10"/>
      <c r="X171" s="144">
        <v>0</v>
      </c>
      <c r="Y171"/>
      <c r="Z171" s="140">
        <v>0</v>
      </c>
      <c r="AA171" s="10"/>
      <c r="AB171" s="144">
        <v>0</v>
      </c>
      <c r="AC171" s="144"/>
      <c r="AD171" s="132">
        <v>0</v>
      </c>
      <c r="AF171" s="91">
        <v>0</v>
      </c>
      <c r="AG171" s="145">
        <f t="shared" si="9"/>
        <v>0</v>
      </c>
    </row>
    <row r="172" spans="1:33" x14ac:dyDescent="0.35">
      <c r="A172" s="13">
        <v>409</v>
      </c>
      <c r="C172" s="14" t="s">
        <v>189</v>
      </c>
      <c r="D172" s="10"/>
      <c r="E172" s="146">
        <f>VLOOKUP(A172,'[2]Employer Allocation'!$A$6:$C$230,3,FALSE)</f>
        <v>2.0736027752513604E-3</v>
      </c>
      <c r="F172" s="10"/>
      <c r="G172" s="141">
        <f t="shared" si="10"/>
        <v>57853.708200968278</v>
      </c>
      <c r="H172" s="143">
        <v>2.0724525663162164E-3</v>
      </c>
      <c r="I172" s="10"/>
      <c r="J172" s="147">
        <f t="shared" si="8"/>
        <v>82352.521224755648</v>
      </c>
      <c r="K172" s="143">
        <v>2.0911247469485956E-3</v>
      </c>
      <c r="L172"/>
      <c r="M172" s="139">
        <f t="shared" si="11"/>
        <v>68630.965129822536</v>
      </c>
      <c r="N172" s="10"/>
      <c r="O172" s="10"/>
      <c r="P172" s="144">
        <v>2.1475827810767557E-3</v>
      </c>
      <c r="Q172"/>
      <c r="R172" s="140">
        <v>79546</v>
      </c>
      <c r="S172" s="10"/>
      <c r="T172" s="144">
        <v>2.1322609828219943E-3</v>
      </c>
      <c r="U172"/>
      <c r="V172" s="140">
        <v>61629</v>
      </c>
      <c r="W172" s="10"/>
      <c r="X172" s="144">
        <v>2.2341269886426217E-3</v>
      </c>
      <c r="Y172"/>
      <c r="Z172" s="140">
        <v>92372.095058330291</v>
      </c>
      <c r="AA172" s="10"/>
      <c r="AB172" s="144">
        <v>2.2933614574315105E-3</v>
      </c>
      <c r="AC172" s="144"/>
      <c r="AD172" s="132">
        <v>78996.126563728918</v>
      </c>
      <c r="AF172" s="91">
        <v>2.0724525663162164E-3</v>
      </c>
      <c r="AG172" s="145">
        <f t="shared" si="9"/>
        <v>1.8672180632379239E-5</v>
      </c>
    </row>
    <row r="173" spans="1:33" x14ac:dyDescent="0.35">
      <c r="A173" s="13">
        <v>411</v>
      </c>
      <c r="C173" s="14" t="s">
        <v>190</v>
      </c>
      <c r="D173" s="10"/>
      <c r="E173" s="146">
        <f>VLOOKUP(A173,'[2]Employer Allocation'!$A$6:$C$230,3,FALSE)</f>
        <v>2.7845288930311014E-3</v>
      </c>
      <c r="F173" s="10"/>
      <c r="G173" s="141">
        <f t="shared" si="10"/>
        <v>77688.612292225895</v>
      </c>
      <c r="H173" s="143">
        <v>2.8714123587206572E-3</v>
      </c>
      <c r="I173" s="10"/>
      <c r="J173" s="147">
        <f t="shared" si="8"/>
        <v>114100.58355974364</v>
      </c>
      <c r="K173" s="143">
        <v>2.8508439077952795E-3</v>
      </c>
      <c r="L173"/>
      <c r="M173" s="139">
        <f t="shared" si="11"/>
        <v>93565.039155110004</v>
      </c>
      <c r="N173" s="10"/>
      <c r="O173" s="10"/>
      <c r="P173" s="144">
        <v>2.9501439605251981E-3</v>
      </c>
      <c r="Q173"/>
      <c r="R173" s="140">
        <v>109272</v>
      </c>
      <c r="S173" s="10"/>
      <c r="T173" s="144">
        <v>2.8816837956066287E-3</v>
      </c>
      <c r="U173"/>
      <c r="V173" s="140">
        <v>83289</v>
      </c>
      <c r="W173" s="10"/>
      <c r="X173" s="144">
        <v>2.8484742372514443E-3</v>
      </c>
      <c r="Y173"/>
      <c r="Z173" s="140">
        <v>117772.86356245023</v>
      </c>
      <c r="AA173" s="10"/>
      <c r="AB173" s="144">
        <v>2.8991823671367829E-3</v>
      </c>
      <c r="AC173" s="144"/>
      <c r="AD173" s="132">
        <v>99863.968875699182</v>
      </c>
      <c r="AF173" s="91">
        <v>2.8714123587206572E-3</v>
      </c>
      <c r="AG173" s="145">
        <f t="shared" si="9"/>
        <v>-2.0568450925377655E-5</v>
      </c>
    </row>
    <row r="174" spans="1:33" x14ac:dyDescent="0.35">
      <c r="A174" s="13">
        <v>413</v>
      </c>
      <c r="C174" s="14" t="s">
        <v>191</v>
      </c>
      <c r="D174" s="10"/>
      <c r="E174" s="146">
        <f>VLOOKUP(A174,'[2]Employer Allocation'!$A$6:$C$230,3,FALSE)</f>
        <v>8.5134672083734357E-5</v>
      </c>
      <c r="F174" s="10"/>
      <c r="G174" s="141">
        <f t="shared" si="10"/>
        <v>2375.2651835260203</v>
      </c>
      <c r="H174" s="143">
        <v>9.1641472514792659E-5</v>
      </c>
      <c r="I174" s="10"/>
      <c r="J174" s="147">
        <f t="shared" si="8"/>
        <v>3641.5339163862973</v>
      </c>
      <c r="K174" s="143">
        <v>1.0944252859187435E-4</v>
      </c>
      <c r="L174"/>
      <c r="M174" s="139">
        <f t="shared" si="11"/>
        <v>3591.916921488747</v>
      </c>
      <c r="N174" s="10"/>
      <c r="O174" s="10"/>
      <c r="P174" s="144">
        <v>1.0701083040039339E-4</v>
      </c>
      <c r="Q174"/>
      <c r="R174" s="140">
        <v>3964</v>
      </c>
      <c r="S174" s="10"/>
      <c r="T174" s="144">
        <v>9.0287830373641522E-5</v>
      </c>
      <c r="U174"/>
      <c r="V174" s="140">
        <v>2610</v>
      </c>
      <c r="W174" s="10"/>
      <c r="X174" s="144">
        <v>1.0082631851185949E-4</v>
      </c>
      <c r="Y174"/>
      <c r="Z174" s="140">
        <v>4168.7595760246177</v>
      </c>
      <c r="AA174" s="10"/>
      <c r="AB174" s="144">
        <v>9.4945319914620992E-5</v>
      </c>
      <c r="AC174" s="144"/>
      <c r="AD174" s="132">
        <v>3270.444998674232</v>
      </c>
      <c r="AF174" s="91">
        <v>9.1641472514792659E-5</v>
      </c>
      <c r="AG174" s="145">
        <f t="shared" si="9"/>
        <v>1.7801056077081687E-5</v>
      </c>
    </row>
    <row r="175" spans="1:33" x14ac:dyDescent="0.35">
      <c r="A175" s="13">
        <v>417</v>
      </c>
      <c r="C175" s="14" t="s">
        <v>192</v>
      </c>
      <c r="D175" s="10"/>
      <c r="E175" s="146">
        <f>VLOOKUP(A175,'[2]Employer Allocation'!$A$6:$C$230,3,FALSE)</f>
        <v>4.4298387666451114E-5</v>
      </c>
      <c r="F175" s="10"/>
      <c r="G175" s="141">
        <f t="shared" si="10"/>
        <v>1235.9290913456514</v>
      </c>
      <c r="H175" s="143">
        <v>3.4653084514322348E-5</v>
      </c>
      <c r="I175" s="10"/>
      <c r="J175" s="147">
        <f t="shared" si="8"/>
        <v>1377.0008174621605</v>
      </c>
      <c r="K175" s="143">
        <v>3.0180183543005795E-5</v>
      </c>
      <c r="L175"/>
      <c r="M175" s="139">
        <f t="shared" si="11"/>
        <v>990.51724550347535</v>
      </c>
      <c r="N175" s="10"/>
      <c r="O175" s="10"/>
      <c r="P175" s="144">
        <v>3.8600985636225655E-5</v>
      </c>
      <c r="Q175"/>
      <c r="R175" s="140">
        <v>1430</v>
      </c>
      <c r="S175" s="10"/>
      <c r="T175" s="144">
        <v>3.9982075238707847E-5</v>
      </c>
      <c r="U175"/>
      <c r="V175" s="140">
        <v>1156</v>
      </c>
      <c r="W175" s="10"/>
      <c r="X175" s="144">
        <v>4.7863411247751042E-5</v>
      </c>
      <c r="Y175"/>
      <c r="Z175" s="140">
        <v>1978.9580431501831</v>
      </c>
      <c r="AA175" s="10"/>
      <c r="AB175" s="144">
        <v>4.1867937445979781E-5</v>
      </c>
      <c r="AC175" s="144"/>
      <c r="AD175" s="132">
        <v>1442.1646769755557</v>
      </c>
      <c r="AF175" s="91">
        <v>3.4653084514322348E-5</v>
      </c>
      <c r="AG175" s="145">
        <f t="shared" si="9"/>
        <v>-4.4729009713165525E-6</v>
      </c>
    </row>
    <row r="176" spans="1:33" x14ac:dyDescent="0.35">
      <c r="A176" s="13">
        <v>423</v>
      </c>
      <c r="C176" s="14" t="s">
        <v>193</v>
      </c>
      <c r="D176" s="10"/>
      <c r="E176" s="146">
        <f>VLOOKUP(A176,'[2]Employer Allocation'!$A$6:$C$230,3,FALSE)</f>
        <v>4.8793026050109116E-4</v>
      </c>
      <c r="F176" s="10"/>
      <c r="G176" s="141">
        <f t="shared" si="10"/>
        <v>13613.29915756441</v>
      </c>
      <c r="H176" s="143">
        <v>5.0609170016848207E-4</v>
      </c>
      <c r="I176" s="10"/>
      <c r="J176" s="147">
        <f t="shared" si="8"/>
        <v>20110.437342303128</v>
      </c>
      <c r="K176" s="143">
        <v>4.4241921029530476E-4</v>
      </c>
      <c r="L176"/>
      <c r="M176" s="139">
        <f t="shared" si="11"/>
        <v>14520.251572197138</v>
      </c>
      <c r="N176" s="10"/>
      <c r="O176" s="10"/>
      <c r="P176" s="144">
        <v>4.4079587298166451E-4</v>
      </c>
      <c r="Q176"/>
      <c r="R176" s="140">
        <v>16327</v>
      </c>
      <c r="S176" s="10"/>
      <c r="T176" s="144">
        <v>4.2863697922683561E-4</v>
      </c>
      <c r="U176"/>
      <c r="V176" s="140">
        <v>12389</v>
      </c>
      <c r="W176" s="10"/>
      <c r="X176" s="144">
        <v>4.1066295396692646E-4</v>
      </c>
      <c r="Y176"/>
      <c r="Z176" s="140">
        <v>16979.248544781651</v>
      </c>
      <c r="AA176" s="10"/>
      <c r="AB176" s="144">
        <v>3.6544390883837334E-4</v>
      </c>
      <c r="AC176" s="144"/>
      <c r="AD176" s="132">
        <v>12587.921184858445</v>
      </c>
      <c r="AF176" s="91">
        <v>5.0609170016848207E-4</v>
      </c>
      <c r="AG176" s="145">
        <f t="shared" si="9"/>
        <v>-6.3672489873177311E-5</v>
      </c>
    </row>
    <row r="177" spans="1:33" x14ac:dyDescent="0.35">
      <c r="A177" s="13">
        <v>425</v>
      </c>
      <c r="C177" s="14" t="s">
        <v>194</v>
      </c>
      <c r="D177" s="10"/>
      <c r="E177" s="146">
        <f>VLOOKUP(A177,'[2]Employer Allocation'!$A$6:$C$230,3,FALSE)</f>
        <v>1.5176972154757847E-3</v>
      </c>
      <c r="F177" s="10"/>
      <c r="G177" s="141">
        <f t="shared" si="10"/>
        <v>42343.89193991822</v>
      </c>
      <c r="H177" s="143">
        <v>1.4516239686661182E-3</v>
      </c>
      <c r="I177" s="10"/>
      <c r="J177" s="147">
        <f t="shared" si="8"/>
        <v>57682.8129303975</v>
      </c>
      <c r="K177" s="143">
        <v>1.4982854431347284E-3</v>
      </c>
      <c r="L177"/>
      <c r="M177" s="139">
        <f t="shared" si="11"/>
        <v>49173.908037934962</v>
      </c>
      <c r="N177" s="10"/>
      <c r="O177" s="10"/>
      <c r="P177" s="144">
        <v>1.5238263057225712E-3</v>
      </c>
      <c r="Q177"/>
      <c r="R177" s="140">
        <v>56442</v>
      </c>
      <c r="S177" s="10"/>
      <c r="T177" s="144">
        <v>1.4967854101764196E-3</v>
      </c>
      <c r="U177"/>
      <c r="V177" s="140">
        <v>43262</v>
      </c>
      <c r="W177" s="10"/>
      <c r="X177" s="144">
        <v>1.4116003144248545E-3</v>
      </c>
      <c r="Y177"/>
      <c r="Z177" s="140">
        <v>58363.95115017322</v>
      </c>
      <c r="AA177" s="10"/>
      <c r="AB177" s="144">
        <v>1.2455545113692064E-3</v>
      </c>
      <c r="AC177" s="144"/>
      <c r="AD177" s="132">
        <v>42903.826391302217</v>
      </c>
      <c r="AF177" s="91">
        <v>1.4516239686661182E-3</v>
      </c>
      <c r="AG177" s="145">
        <f t="shared" si="9"/>
        <v>4.6661474468610159E-5</v>
      </c>
    </row>
    <row r="178" spans="1:33" x14ac:dyDescent="0.35">
      <c r="A178" s="13">
        <v>440</v>
      </c>
      <c r="C178" s="14" t="s">
        <v>195</v>
      </c>
      <c r="D178" s="10"/>
      <c r="E178" s="146">
        <f>VLOOKUP(A178,'[2]Employer Allocation'!$A$6:$C$230,3,FALSE)</f>
        <v>9.2474589836419666E-3</v>
      </c>
      <c r="F178" s="10"/>
      <c r="G178" s="141">
        <f t="shared" si="10"/>
        <v>258004.95640983735</v>
      </c>
      <c r="H178" s="143">
        <v>9.0372973167052745E-3</v>
      </c>
      <c r="I178" s="10"/>
      <c r="J178" s="147">
        <f t="shared" si="8"/>
        <v>359112.78800039907</v>
      </c>
      <c r="K178" s="143">
        <v>8.8412666533640334E-3</v>
      </c>
      <c r="L178"/>
      <c r="M178" s="139">
        <f t="shared" si="11"/>
        <v>290171.43251540599</v>
      </c>
      <c r="N178" s="10"/>
      <c r="O178" s="10"/>
      <c r="P178" s="144">
        <v>8.8313339626936577E-3</v>
      </c>
      <c r="Q178"/>
      <c r="R178" s="140">
        <v>327109</v>
      </c>
      <c r="S178" s="10"/>
      <c r="T178" s="144">
        <v>8.9103813453334426E-3</v>
      </c>
      <c r="U178"/>
      <c r="V178" s="140">
        <v>257537</v>
      </c>
      <c r="W178" s="10"/>
      <c r="X178" s="144">
        <v>8.9925033055007503E-3</v>
      </c>
      <c r="Y178"/>
      <c r="Z178" s="140">
        <v>371803.56101993233</v>
      </c>
      <c r="AA178" s="10"/>
      <c r="AB178" s="144">
        <v>9.0123754837081807E-3</v>
      </c>
      <c r="AC178" s="144"/>
      <c r="AD178" s="132">
        <v>310436.34750372561</v>
      </c>
      <c r="AF178" s="91">
        <v>9.0372973167052745E-3</v>
      </c>
      <c r="AG178" s="145">
        <f t="shared" si="9"/>
        <v>-1.9603066334124113E-4</v>
      </c>
    </row>
    <row r="179" spans="1:33" x14ac:dyDescent="0.35">
      <c r="A179" s="13">
        <v>450</v>
      </c>
      <c r="C179" s="14" t="s">
        <v>196</v>
      </c>
      <c r="D179" s="10"/>
      <c r="E179" s="146">
        <v>0</v>
      </c>
      <c r="F179" s="10"/>
      <c r="G179" s="141">
        <f t="shared" si="10"/>
        <v>0</v>
      </c>
      <c r="H179" s="143">
        <v>0</v>
      </c>
      <c r="I179" s="10"/>
      <c r="J179" s="147">
        <f t="shared" si="8"/>
        <v>0</v>
      </c>
      <c r="K179" s="143">
        <v>0</v>
      </c>
      <c r="L179"/>
      <c r="M179" s="139">
        <f t="shared" si="11"/>
        <v>0</v>
      </c>
      <c r="N179" s="10"/>
      <c r="O179" s="10"/>
      <c r="P179" s="144">
        <v>0</v>
      </c>
      <c r="Q179"/>
      <c r="R179" s="140">
        <v>0</v>
      </c>
      <c r="S179" s="10"/>
      <c r="T179" s="144">
        <v>0</v>
      </c>
      <c r="U179"/>
      <c r="V179" s="140">
        <v>0</v>
      </c>
      <c r="W179" s="10"/>
      <c r="X179" s="144">
        <v>0</v>
      </c>
      <c r="Y179"/>
      <c r="Z179" s="140">
        <v>0</v>
      </c>
      <c r="AA179" s="10"/>
      <c r="AB179" s="144">
        <v>0</v>
      </c>
      <c r="AC179" s="144"/>
      <c r="AD179" s="132">
        <v>0</v>
      </c>
      <c r="AF179" s="91">
        <v>0</v>
      </c>
      <c r="AG179" s="145">
        <f t="shared" si="9"/>
        <v>0</v>
      </c>
    </row>
    <row r="180" spans="1:33" x14ac:dyDescent="0.35">
      <c r="A180" s="13">
        <v>451</v>
      </c>
      <c r="C180" s="14" t="s">
        <v>197</v>
      </c>
      <c r="D180" s="10"/>
      <c r="E180" s="146">
        <v>0</v>
      </c>
      <c r="F180" s="10"/>
      <c r="G180" s="141">
        <f t="shared" si="10"/>
        <v>0</v>
      </c>
      <c r="H180" s="143">
        <v>0</v>
      </c>
      <c r="I180" s="10"/>
      <c r="J180" s="147">
        <f t="shared" si="8"/>
        <v>0</v>
      </c>
      <c r="K180" s="143">
        <v>0</v>
      </c>
      <c r="L180"/>
      <c r="M180" s="139">
        <f t="shared" si="11"/>
        <v>0</v>
      </c>
      <c r="N180" s="10"/>
      <c r="O180" s="10"/>
      <c r="P180" s="144">
        <v>0</v>
      </c>
      <c r="Q180"/>
      <c r="R180" s="140">
        <v>0</v>
      </c>
      <c r="S180" s="10"/>
      <c r="T180" s="144">
        <v>0</v>
      </c>
      <c r="U180"/>
      <c r="V180" s="140">
        <v>0</v>
      </c>
      <c r="W180" s="10"/>
      <c r="X180" s="144">
        <v>0</v>
      </c>
      <c r="Y180"/>
      <c r="Z180" s="140">
        <v>0</v>
      </c>
      <c r="AA180" s="10"/>
      <c r="AB180" s="144">
        <v>0</v>
      </c>
      <c r="AC180" s="144"/>
      <c r="AD180" s="132">
        <v>0</v>
      </c>
      <c r="AF180" s="91">
        <v>0</v>
      </c>
      <c r="AG180" s="145">
        <f t="shared" si="9"/>
        <v>0</v>
      </c>
    </row>
    <row r="181" spans="1:33" x14ac:dyDescent="0.35">
      <c r="A181" s="13">
        <v>452</v>
      </c>
      <c r="C181" s="14" t="s">
        <v>198</v>
      </c>
      <c r="D181" s="10"/>
      <c r="E181" s="146">
        <v>0</v>
      </c>
      <c r="F181" s="10"/>
      <c r="G181" s="141">
        <f t="shared" si="10"/>
        <v>0</v>
      </c>
      <c r="H181" s="143">
        <v>0</v>
      </c>
      <c r="I181" s="10"/>
      <c r="J181" s="147">
        <f t="shared" si="8"/>
        <v>0</v>
      </c>
      <c r="K181" s="143">
        <v>0</v>
      </c>
      <c r="L181"/>
      <c r="M181" s="139">
        <f t="shared" si="11"/>
        <v>0</v>
      </c>
      <c r="N181" s="10"/>
      <c r="O181" s="10"/>
      <c r="P181" s="144">
        <v>0</v>
      </c>
      <c r="Q181"/>
      <c r="R181" s="140">
        <v>0</v>
      </c>
      <c r="S181" s="10"/>
      <c r="T181" s="144">
        <v>0</v>
      </c>
      <c r="U181"/>
      <c r="V181" s="140">
        <v>0</v>
      </c>
      <c r="W181" s="10"/>
      <c r="X181" s="144">
        <v>0</v>
      </c>
      <c r="Y181"/>
      <c r="Z181" s="140">
        <v>0</v>
      </c>
      <c r="AA181" s="10"/>
      <c r="AB181" s="144">
        <v>0</v>
      </c>
      <c r="AC181" s="144"/>
      <c r="AD181" s="132">
        <v>0</v>
      </c>
      <c r="AF181" s="91">
        <v>0</v>
      </c>
      <c r="AG181" s="145">
        <f t="shared" si="9"/>
        <v>0</v>
      </c>
    </row>
    <row r="182" spans="1:33" x14ac:dyDescent="0.35">
      <c r="A182" s="13">
        <v>453</v>
      </c>
      <c r="C182" s="14" t="s">
        <v>199</v>
      </c>
      <c r="D182" s="10"/>
      <c r="E182" s="146">
        <v>0</v>
      </c>
      <c r="F182" s="10"/>
      <c r="G182" s="141">
        <f t="shared" si="10"/>
        <v>0</v>
      </c>
      <c r="H182" s="143">
        <v>0</v>
      </c>
      <c r="I182" s="10"/>
      <c r="J182" s="147">
        <f t="shared" si="8"/>
        <v>0</v>
      </c>
      <c r="K182" s="143">
        <v>0</v>
      </c>
      <c r="L182"/>
      <c r="M182" s="139">
        <f t="shared" si="11"/>
        <v>0</v>
      </c>
      <c r="N182" s="10"/>
      <c r="O182" s="10"/>
      <c r="P182" s="144">
        <v>0</v>
      </c>
      <c r="Q182"/>
      <c r="R182" s="140">
        <v>0</v>
      </c>
      <c r="S182" s="10"/>
      <c r="T182" s="144">
        <v>0</v>
      </c>
      <c r="U182"/>
      <c r="V182" s="140">
        <v>0</v>
      </c>
      <c r="W182" s="10"/>
      <c r="X182" s="144">
        <v>0</v>
      </c>
      <c r="Y182"/>
      <c r="Z182" s="140">
        <v>0</v>
      </c>
      <c r="AA182" s="10"/>
      <c r="AB182" s="144">
        <v>0</v>
      </c>
      <c r="AC182" s="144"/>
      <c r="AD182" s="132">
        <v>0</v>
      </c>
      <c r="AF182" s="91">
        <v>0</v>
      </c>
      <c r="AG182" s="145">
        <f t="shared" si="9"/>
        <v>0</v>
      </c>
    </row>
    <row r="183" spans="1:33" x14ac:dyDescent="0.35">
      <c r="A183" s="13">
        <v>454</v>
      </c>
      <c r="C183" s="14" t="s">
        <v>200</v>
      </c>
      <c r="D183" s="10"/>
      <c r="E183" s="146">
        <f>VLOOKUP(A183,'[2]Employer Allocation'!$A$6:$C$230,3,FALSE)</f>
        <v>3.6046457056639999E-5</v>
      </c>
      <c r="F183" s="10"/>
      <c r="G183" s="141">
        <f t="shared" si="10"/>
        <v>1005.6994681543052</v>
      </c>
      <c r="H183" s="143">
        <v>3.4192203878274906E-5</v>
      </c>
      <c r="I183" s="10"/>
      <c r="J183" s="147">
        <f t="shared" si="8"/>
        <v>1358.6869206912249</v>
      </c>
      <c r="K183" s="143">
        <v>3.1169767144536534E-5</v>
      </c>
      <c r="L183"/>
      <c r="M183" s="139">
        <f t="shared" si="11"/>
        <v>1022.9954980557463</v>
      </c>
      <c r="N183" s="10"/>
      <c r="O183" s="10"/>
      <c r="P183" s="144">
        <v>3.9282636489504454E-5</v>
      </c>
      <c r="Q183"/>
      <c r="R183" s="140">
        <v>1455</v>
      </c>
      <c r="S183" s="10"/>
      <c r="T183" s="144">
        <v>4.2680195600817469E-5</v>
      </c>
      <c r="U183"/>
      <c r="V183" s="140">
        <v>1234</v>
      </c>
      <c r="W183" s="10"/>
      <c r="X183" s="144">
        <v>3.7287465318980623E-5</v>
      </c>
      <c r="Y183"/>
      <c r="Z183" s="140">
        <v>1541.6855480635516</v>
      </c>
      <c r="AA183" s="10"/>
      <c r="AB183" s="144">
        <v>2.4741941253906044E-5</v>
      </c>
      <c r="AC183" s="144"/>
      <c r="AD183" s="132">
        <v>852.25009620371964</v>
      </c>
      <c r="AF183" s="91">
        <v>3.4192203878274906E-5</v>
      </c>
      <c r="AG183" s="145">
        <f t="shared" si="9"/>
        <v>-3.0224367337383724E-6</v>
      </c>
    </row>
    <row r="184" spans="1:33" x14ac:dyDescent="0.35">
      <c r="A184" s="13">
        <v>501</v>
      </c>
      <c r="C184" s="14" t="s">
        <v>201</v>
      </c>
      <c r="D184" s="10"/>
      <c r="E184" s="146">
        <f>VLOOKUP(A184,'[2]Employer Allocation'!$A$6:$C$230,3,FALSE)</f>
        <v>8.7652363502316574E-2</v>
      </c>
      <c r="F184" s="10"/>
      <c r="G184" s="141">
        <f t="shared" si="10"/>
        <v>2445509.0057320748</v>
      </c>
      <c r="H184" s="143">
        <v>8.8228735125984101E-2</v>
      </c>
      <c r="I184" s="10"/>
      <c r="J184" s="147">
        <f t="shared" si="8"/>
        <v>3505922.8376025083</v>
      </c>
      <c r="K184" s="143">
        <v>8.8074081647180585E-2</v>
      </c>
      <c r="L184"/>
      <c r="M184" s="139">
        <f t="shared" si="11"/>
        <v>2890601.9285502643</v>
      </c>
      <c r="N184" s="10"/>
      <c r="O184" s="10"/>
      <c r="P184" s="144">
        <v>8.8342688204667272E-2</v>
      </c>
      <c r="Q184"/>
      <c r="R184" s="140">
        <v>3272170</v>
      </c>
      <c r="S184" s="10"/>
      <c r="T184" s="144">
        <v>8.9733507698266463E-2</v>
      </c>
      <c r="U184"/>
      <c r="V184" s="140">
        <v>2593568</v>
      </c>
      <c r="W184" s="10"/>
      <c r="X184" s="144">
        <v>9.0558419129972034E-2</v>
      </c>
      <c r="Y184"/>
      <c r="Z184" s="140">
        <v>3744223.5570003209</v>
      </c>
      <c r="AA184" s="10"/>
      <c r="AB184" s="144">
        <v>8.9977648410965214E-2</v>
      </c>
      <c r="AC184" s="144"/>
      <c r="AD184" s="132">
        <v>3099330.756931752</v>
      </c>
      <c r="AF184" s="91">
        <v>8.8228735125984101E-2</v>
      </c>
      <c r="AG184" s="145">
        <f t="shared" si="9"/>
        <v>-1.5465347880351532E-4</v>
      </c>
    </row>
    <row r="185" spans="1:33" x14ac:dyDescent="0.35">
      <c r="A185" s="13">
        <v>502</v>
      </c>
      <c r="C185" s="14" t="s">
        <v>202</v>
      </c>
      <c r="D185" s="10"/>
      <c r="E185" s="146">
        <v>0</v>
      </c>
      <c r="F185" s="10"/>
      <c r="G185" s="141">
        <f t="shared" si="10"/>
        <v>0</v>
      </c>
      <c r="H185" s="143">
        <v>0</v>
      </c>
      <c r="I185" s="10"/>
      <c r="J185" s="147">
        <f t="shared" si="8"/>
        <v>0</v>
      </c>
      <c r="K185" s="143">
        <v>0</v>
      </c>
      <c r="L185"/>
      <c r="M185" s="139">
        <f t="shared" si="11"/>
        <v>0</v>
      </c>
      <c r="N185" s="10"/>
      <c r="O185" s="10"/>
      <c r="P185" s="144">
        <v>0</v>
      </c>
      <c r="Q185"/>
      <c r="R185" s="140">
        <v>0</v>
      </c>
      <c r="S185" s="10"/>
      <c r="T185" s="144">
        <v>0</v>
      </c>
      <c r="U185"/>
      <c r="V185" s="140">
        <v>0</v>
      </c>
      <c r="W185" s="10"/>
      <c r="X185" s="144">
        <v>0</v>
      </c>
      <c r="Y185"/>
      <c r="Z185" s="140">
        <v>0</v>
      </c>
      <c r="AA185" s="10"/>
      <c r="AB185" s="144">
        <v>0</v>
      </c>
      <c r="AC185" s="144"/>
      <c r="AD185" s="132">
        <v>0</v>
      </c>
      <c r="AF185" s="91">
        <v>0</v>
      </c>
      <c r="AG185" s="145">
        <f t="shared" si="9"/>
        <v>0</v>
      </c>
    </row>
    <row r="186" spans="1:33" x14ac:dyDescent="0.35">
      <c r="A186" s="13">
        <v>505</v>
      </c>
      <c r="C186" s="14" t="s">
        <v>203</v>
      </c>
      <c r="D186" s="10"/>
      <c r="E186" s="146">
        <f>VLOOKUP(A186,'[2]Employer Allocation'!$A$6:$C$230,3,FALSE)</f>
        <v>6.8253286291283192E-4</v>
      </c>
      <c r="F186" s="10"/>
      <c r="G186" s="141">
        <f t="shared" si="10"/>
        <v>19042.729668291398</v>
      </c>
      <c r="H186" s="143">
        <v>6.4062159733991968E-4</v>
      </c>
      <c r="I186" s="10"/>
      <c r="J186" s="147">
        <f t="shared" si="8"/>
        <v>25456.217695610663</v>
      </c>
      <c r="K186" s="143">
        <v>7.3425579494929786E-4</v>
      </c>
      <c r="L186"/>
      <c r="M186" s="139">
        <f t="shared" si="11"/>
        <v>24098.363300931349</v>
      </c>
      <c r="N186" s="10"/>
      <c r="O186" s="10"/>
      <c r="P186" s="144">
        <v>7.1303101786632369E-4</v>
      </c>
      <c r="Q186"/>
      <c r="R186" s="140">
        <v>26410</v>
      </c>
      <c r="S186" s="10"/>
      <c r="T186" s="144">
        <v>6.4286673140358458E-4</v>
      </c>
      <c r="U186"/>
      <c r="V186" s="140">
        <v>18581</v>
      </c>
      <c r="W186" s="10"/>
      <c r="X186" s="144">
        <v>6.4998089507398225E-4</v>
      </c>
      <c r="Y186"/>
      <c r="Z186" s="140">
        <v>26874.075346250025</v>
      </c>
      <c r="AA186" s="10"/>
      <c r="AB186" s="144">
        <v>6.1156588281861509E-4</v>
      </c>
      <c r="AC186" s="144"/>
      <c r="AD186" s="132">
        <v>21065.731145279224</v>
      </c>
      <c r="AF186" s="91">
        <v>6.4062159733991968E-4</v>
      </c>
      <c r="AG186" s="145">
        <f t="shared" si="9"/>
        <v>9.363419760937818E-5</v>
      </c>
    </row>
    <row r="187" spans="1:33" x14ac:dyDescent="0.35">
      <c r="A187" s="13">
        <v>506</v>
      </c>
      <c r="C187" s="14" t="s">
        <v>204</v>
      </c>
      <c r="D187" s="10"/>
      <c r="E187" s="146">
        <f>VLOOKUP(A187,'[2]Employer Allocation'!$A$6:$C$230,3,FALSE)</f>
        <v>2.5638352592589528E-4</v>
      </c>
      <c r="F187" s="10"/>
      <c r="G187" s="141">
        <f t="shared" si="10"/>
        <v>7153.1239606168638</v>
      </c>
      <c r="H187" s="143">
        <v>2.5524498016955377E-4</v>
      </c>
      <c r="I187" s="10"/>
      <c r="J187" s="147">
        <f t="shared" si="8"/>
        <v>10142.604944772595</v>
      </c>
      <c r="K187" s="143">
        <v>2.4266977100086511E-4</v>
      </c>
      <c r="L187"/>
      <c r="M187" s="139">
        <f t="shared" si="11"/>
        <v>7964.4510046209134</v>
      </c>
      <c r="N187" s="10"/>
      <c r="O187" s="10"/>
      <c r="P187" s="144">
        <v>2.4111728221861916E-4</v>
      </c>
      <c r="Q187"/>
      <c r="R187" s="140">
        <v>8931</v>
      </c>
      <c r="S187" s="10"/>
      <c r="T187" s="144">
        <v>2.4090121191513324E-4</v>
      </c>
      <c r="U187"/>
      <c r="V187" s="140">
        <v>6963</v>
      </c>
      <c r="W187" s="10"/>
      <c r="X187" s="144">
        <v>2.538111990025821E-4</v>
      </c>
      <c r="Y187"/>
      <c r="Z187" s="140">
        <v>10494.064267752172</v>
      </c>
      <c r="AA187" s="10"/>
      <c r="AB187" s="144">
        <v>2.642465930155073E-4</v>
      </c>
      <c r="AC187" s="144"/>
      <c r="AD187" s="132">
        <v>9102.1226672510165</v>
      </c>
      <c r="AF187" s="91">
        <v>2.5524498016955377E-4</v>
      </c>
      <c r="AG187" s="145">
        <f t="shared" si="9"/>
        <v>-1.2575209168688657E-5</v>
      </c>
    </row>
    <row r="188" spans="1:33" x14ac:dyDescent="0.35">
      <c r="A188" s="13">
        <v>507</v>
      </c>
      <c r="C188" s="14" t="s">
        <v>205</v>
      </c>
      <c r="D188" s="10"/>
      <c r="E188" s="146">
        <v>0</v>
      </c>
      <c r="F188" s="10"/>
      <c r="G188" s="141">
        <f t="shared" si="10"/>
        <v>0</v>
      </c>
      <c r="H188" s="143">
        <v>0</v>
      </c>
      <c r="I188" s="10"/>
      <c r="J188" s="147">
        <f t="shared" si="8"/>
        <v>0</v>
      </c>
      <c r="K188" s="143">
        <v>0</v>
      </c>
      <c r="L188"/>
      <c r="M188" s="139">
        <f t="shared" si="11"/>
        <v>0</v>
      </c>
      <c r="N188" s="10"/>
      <c r="O188" s="10"/>
      <c r="P188" s="144">
        <v>0</v>
      </c>
      <c r="Q188"/>
      <c r="R188" s="140">
        <v>0</v>
      </c>
      <c r="S188" s="10"/>
      <c r="T188" s="144">
        <v>0</v>
      </c>
      <c r="U188"/>
      <c r="V188" s="140">
        <v>0</v>
      </c>
      <c r="W188" s="10"/>
      <c r="X188" s="144">
        <v>0</v>
      </c>
      <c r="Y188"/>
      <c r="Z188" s="140">
        <v>0</v>
      </c>
      <c r="AA188" s="10"/>
      <c r="AB188" s="144">
        <v>0</v>
      </c>
      <c r="AC188" s="144"/>
      <c r="AD188" s="132">
        <v>0</v>
      </c>
      <c r="AF188" s="91">
        <v>0</v>
      </c>
      <c r="AG188" s="145">
        <f t="shared" si="9"/>
        <v>0</v>
      </c>
    </row>
    <row r="189" spans="1:33" x14ac:dyDescent="0.35">
      <c r="A189" s="13">
        <v>522</v>
      </c>
      <c r="C189" t="s">
        <v>418</v>
      </c>
      <c r="D189" s="10"/>
      <c r="E189" s="146">
        <f>VLOOKUP(A189,'[2]Employer Allocation'!$A$6:$C$230,3,FALSE)</f>
        <v>3.7972492064890288E-4</v>
      </c>
      <c r="F189" s="10"/>
      <c r="G189" s="141">
        <f t="shared" si="10"/>
        <v>10594.360220797091</v>
      </c>
      <c r="H189" s="143">
        <v>1.5909914546720393E-4</v>
      </c>
      <c r="I189" s="10"/>
      <c r="J189" s="147">
        <f t="shared" si="8"/>
        <v>6322.0823322473343</v>
      </c>
      <c r="K189" s="143">
        <v>3.6476610256594852E-6</v>
      </c>
      <c r="L189"/>
      <c r="M189" s="139">
        <f t="shared" si="11"/>
        <v>119.71667258146738</v>
      </c>
      <c r="N189" s="10"/>
      <c r="O189" s="10"/>
      <c r="P189" s="144">
        <v>0</v>
      </c>
      <c r="Q189"/>
      <c r="R189" s="140"/>
      <c r="S189" s="10"/>
      <c r="T189" s="144">
        <v>0</v>
      </c>
      <c r="U189"/>
      <c r="V189" s="140"/>
      <c r="W189" s="10"/>
      <c r="X189" s="144">
        <v>0</v>
      </c>
      <c r="Y189"/>
      <c r="Z189" s="140"/>
      <c r="AA189" s="10"/>
      <c r="AB189" s="144">
        <v>0</v>
      </c>
      <c r="AC189" s="144"/>
      <c r="AD189" s="132"/>
      <c r="AF189" s="91">
        <v>0</v>
      </c>
      <c r="AG189" s="145">
        <f t="shared" si="9"/>
        <v>3.6476610256594852E-6</v>
      </c>
    </row>
    <row r="190" spans="1:33" x14ac:dyDescent="0.35">
      <c r="A190" s="13">
        <v>601</v>
      </c>
      <c r="C190" s="14" t="s">
        <v>206</v>
      </c>
      <c r="D190" s="10"/>
      <c r="E190" s="146">
        <f>VLOOKUP(A190,'[2]Employer Allocation'!$A$6:$C$230,3,FALSE)</f>
        <v>3.2379280555605176E-2</v>
      </c>
      <c r="F190" s="10"/>
      <c r="G190" s="141">
        <f t="shared" si="10"/>
        <v>903384.90639519552</v>
      </c>
      <c r="H190" s="143">
        <v>3.3390781358586842E-2</v>
      </c>
      <c r="I190" s="10"/>
      <c r="J190" s="147">
        <f t="shared" si="8"/>
        <v>1326840.9975877004</v>
      </c>
      <c r="K190" s="143">
        <v>3.3431325445660139E-2</v>
      </c>
      <c r="L190"/>
      <c r="M190" s="139">
        <f t="shared" si="11"/>
        <v>1097220.1128856193</v>
      </c>
      <c r="N190" s="10"/>
      <c r="O190" s="10"/>
      <c r="P190" s="144">
        <v>3.3533685917515647E-2</v>
      </c>
      <c r="Q190"/>
      <c r="R190" s="140">
        <v>1242073</v>
      </c>
      <c r="S190" s="10"/>
      <c r="T190" s="144">
        <v>3.3716770196996794E-2</v>
      </c>
      <c r="U190"/>
      <c r="V190" s="140">
        <v>974516</v>
      </c>
      <c r="W190" s="10"/>
      <c r="X190" s="144">
        <v>3.3772491465219601E-2</v>
      </c>
      <c r="Y190"/>
      <c r="Z190" s="140">
        <v>1396355.6269813008</v>
      </c>
      <c r="AA190" s="10"/>
      <c r="AB190" s="144">
        <v>3.3981418609333985E-2</v>
      </c>
      <c r="AC190" s="144"/>
      <c r="AD190" s="132">
        <v>1170509.0955371861</v>
      </c>
      <c r="AF190" s="91">
        <v>3.3390781358586842E-2</v>
      </c>
      <c r="AG190" s="145">
        <f t="shared" si="9"/>
        <v>4.0544087073296486E-5</v>
      </c>
    </row>
    <row r="191" spans="1:33" x14ac:dyDescent="0.35">
      <c r="A191" s="13">
        <v>602</v>
      </c>
      <c r="C191" s="14" t="s">
        <v>207</v>
      </c>
      <c r="D191" s="10"/>
      <c r="E191" s="146">
        <f>VLOOKUP(A191,'[2]Employer Allocation'!$A$6:$C$230,3,FALSE)</f>
        <v>5.4549503367635312E-3</v>
      </c>
      <c r="F191" s="10"/>
      <c r="G191" s="141">
        <f t="shared" si="10"/>
        <v>152193.6162511335</v>
      </c>
      <c r="H191" s="143">
        <v>5.6220433206826161E-3</v>
      </c>
      <c r="I191" s="10"/>
      <c r="J191" s="147">
        <f t="shared" si="8"/>
        <v>223401.70743496166</v>
      </c>
      <c r="K191" s="143">
        <v>5.2295091429241571E-3</v>
      </c>
      <c r="L191"/>
      <c r="M191" s="139">
        <f t="shared" si="11"/>
        <v>171633.11761186799</v>
      </c>
      <c r="N191" s="10"/>
      <c r="O191" s="10"/>
      <c r="P191" s="144">
        <v>5.0348185543374118E-3</v>
      </c>
      <c r="Q191"/>
      <c r="R191" s="140">
        <v>186487</v>
      </c>
      <c r="S191" s="10"/>
      <c r="T191" s="144">
        <v>4.7944552402651736E-3</v>
      </c>
      <c r="U191"/>
      <c r="V191" s="140">
        <v>138574</v>
      </c>
      <c r="W191" s="10"/>
      <c r="X191" s="144">
        <v>4.6308945406721121E-3</v>
      </c>
      <c r="Y191"/>
      <c r="Z191" s="140">
        <v>191468.71815731595</v>
      </c>
      <c r="AA191" s="10"/>
      <c r="AB191" s="144">
        <v>4.4142975716513384E-3</v>
      </c>
      <c r="AC191" s="144"/>
      <c r="AD191" s="132">
        <v>152052.96510506319</v>
      </c>
      <c r="AF191" s="91">
        <v>5.6220433206826161E-3</v>
      </c>
      <c r="AG191" s="145">
        <f t="shared" si="9"/>
        <v>-3.9253417775845893E-4</v>
      </c>
    </row>
    <row r="192" spans="1:33" x14ac:dyDescent="0.35">
      <c r="A192" s="13">
        <v>606</v>
      </c>
      <c r="C192" s="14" t="s">
        <v>208</v>
      </c>
      <c r="D192" s="10"/>
      <c r="E192" s="146">
        <f>VLOOKUP(A192,'[2]Employer Allocation'!$A$6:$C$230,3,FALSE)</f>
        <v>9.4593245046427195E-5</v>
      </c>
      <c r="F192" s="10"/>
      <c r="G192" s="141">
        <f t="shared" si="10"/>
        <v>2639.1602393738631</v>
      </c>
      <c r="H192" s="143">
        <v>1.0146419830105555E-4</v>
      </c>
      <c r="I192" s="10"/>
      <c r="J192" s="147">
        <f t="shared" si="8"/>
        <v>4031.8570759826762</v>
      </c>
      <c r="K192" s="143">
        <v>1.0471893877447357E-4</v>
      </c>
      <c r="L192"/>
      <c r="M192" s="139">
        <f t="shared" si="11"/>
        <v>3436.8881368508755</v>
      </c>
      <c r="N192" s="10"/>
      <c r="O192" s="10"/>
      <c r="P192" s="144">
        <v>9.9224473043271205E-5</v>
      </c>
      <c r="Q192"/>
      <c r="R192" s="140">
        <v>3675</v>
      </c>
      <c r="S192" s="10"/>
      <c r="T192" s="144">
        <v>1.0673523054564514E-4</v>
      </c>
      <c r="U192"/>
      <c r="V192" s="140">
        <v>3085</v>
      </c>
      <c r="W192" s="10"/>
      <c r="X192" s="144">
        <v>1.0259959458626176E-4</v>
      </c>
      <c r="Y192"/>
      <c r="Z192" s="140">
        <v>4242.077353815248</v>
      </c>
      <c r="AA192" s="10"/>
      <c r="AB192" s="144">
        <v>8.5918193537699132E-5</v>
      </c>
      <c r="AC192" s="144"/>
      <c r="AD192" s="132">
        <v>2959.5005483490081</v>
      </c>
      <c r="AF192" s="91">
        <v>1.0146419830105555E-4</v>
      </c>
      <c r="AG192" s="145">
        <f t="shared" si="9"/>
        <v>3.254740473418021E-6</v>
      </c>
    </row>
    <row r="193" spans="1:33" x14ac:dyDescent="0.35">
      <c r="A193" s="13">
        <v>701</v>
      </c>
      <c r="C193" s="14" t="s">
        <v>209</v>
      </c>
      <c r="D193" s="10"/>
      <c r="E193" s="146">
        <f>VLOOKUP(A193,'[2]Employer Allocation'!$A$6:$C$230,3,FALSE)</f>
        <v>4.3475641292040207E-3</v>
      </c>
      <c r="F193" s="10"/>
      <c r="G193" s="141">
        <f t="shared" si="10"/>
        <v>121297.43918069206</v>
      </c>
      <c r="H193" s="143">
        <v>4.1399415476528426E-3</v>
      </c>
      <c r="I193" s="10"/>
      <c r="J193" s="147">
        <f t="shared" si="8"/>
        <v>164507.8057339279</v>
      </c>
      <c r="K193" s="143">
        <v>3.9588160768408804E-3</v>
      </c>
      <c r="L193"/>
      <c r="M193" s="139">
        <f t="shared" si="11"/>
        <v>129928.81869984692</v>
      </c>
      <c r="N193" s="10"/>
      <c r="O193" s="10"/>
      <c r="P193" s="144">
        <v>3.8676986364940486E-3</v>
      </c>
      <c r="Q193"/>
      <c r="R193" s="140">
        <v>143258</v>
      </c>
      <c r="S193" s="10"/>
      <c r="T193" s="144">
        <v>3.8487175917633456E-3</v>
      </c>
      <c r="U193"/>
      <c r="V193" s="140">
        <v>111240</v>
      </c>
      <c r="W193" s="10"/>
      <c r="X193" s="144">
        <v>3.7675701285868847E-3</v>
      </c>
      <c r="Y193"/>
      <c r="Z193" s="140">
        <v>155773.75315992994</v>
      </c>
      <c r="AA193" s="10"/>
      <c r="AB193" s="144">
        <v>3.6576123184993586E-3</v>
      </c>
      <c r="AC193" s="144"/>
      <c r="AD193" s="132">
        <v>125988.51554644572</v>
      </c>
      <c r="AF193" s="91">
        <v>4.1399415476528426E-3</v>
      </c>
      <c r="AG193" s="145">
        <f t="shared" si="9"/>
        <v>-1.811254708119622E-4</v>
      </c>
    </row>
    <row r="194" spans="1:33" x14ac:dyDescent="0.35">
      <c r="A194" s="13">
        <v>702</v>
      </c>
      <c r="C194" s="14" t="s">
        <v>210</v>
      </c>
      <c r="D194" s="10"/>
      <c r="E194" s="146">
        <f>VLOOKUP(A194,'[2]Employer Allocation'!$A$6:$C$230,3,FALSE)</f>
        <v>2.3457770325910916E-3</v>
      </c>
      <c r="F194" s="10"/>
      <c r="G194" s="141">
        <f t="shared" si="10"/>
        <v>65447.395020778451</v>
      </c>
      <c r="H194" s="143">
        <v>2.3821801032582342E-3</v>
      </c>
      <c r="I194" s="10"/>
      <c r="J194" s="147">
        <f t="shared" si="8"/>
        <v>94660.085689426225</v>
      </c>
      <c r="K194" s="143">
        <v>2.3877238614077312E-3</v>
      </c>
      <c r="L194"/>
      <c r="M194" s="139">
        <f t="shared" si="11"/>
        <v>78365.383658265113</v>
      </c>
      <c r="N194" s="10"/>
      <c r="O194" s="10"/>
      <c r="P194" s="144">
        <v>2.4209180903900524E-3</v>
      </c>
      <c r="Q194"/>
      <c r="R194" s="140">
        <v>89670</v>
      </c>
      <c r="S194" s="10"/>
      <c r="T194" s="144">
        <v>2.4888766492989029E-3</v>
      </c>
      <c r="U194"/>
      <c r="V194" s="140">
        <v>71936</v>
      </c>
      <c r="W194" s="10"/>
      <c r="X194" s="144">
        <v>2.5889520982367905E-3</v>
      </c>
      <c r="Y194"/>
      <c r="Z194" s="140">
        <v>107042.67507420869</v>
      </c>
      <c r="AA194" s="10"/>
      <c r="AB194" s="144">
        <v>2.5466713952550738E-3</v>
      </c>
      <c r="AC194" s="144"/>
      <c r="AD194" s="132">
        <v>87721.529985556539</v>
      </c>
      <c r="AF194" s="91">
        <v>2.3821801032582342E-3</v>
      </c>
      <c r="AG194" s="145">
        <f t="shared" si="9"/>
        <v>5.5437581494969558E-6</v>
      </c>
    </row>
    <row r="195" spans="1:33" x14ac:dyDescent="0.35">
      <c r="A195" s="13">
        <v>703</v>
      </c>
      <c r="C195" s="14" t="s">
        <v>211</v>
      </c>
      <c r="D195" s="10"/>
      <c r="E195" s="146">
        <f>VLOOKUP(A195,'[2]Employer Allocation'!$A$6:$C$230,3,FALSE)</f>
        <v>6.6126481026352385E-3</v>
      </c>
      <c r="F195" s="10"/>
      <c r="G195" s="141">
        <f t="shared" si="10"/>
        <v>184493.49042714859</v>
      </c>
      <c r="H195" s="143">
        <v>6.8526932606481463E-3</v>
      </c>
      <c r="I195" s="10"/>
      <c r="J195" s="147">
        <f t="shared" si="8"/>
        <v>272303.73151428718</v>
      </c>
      <c r="K195" s="143">
        <v>7.2227133650451508E-3</v>
      </c>
      <c r="L195"/>
      <c r="M195" s="139">
        <f t="shared" si="11"/>
        <v>237050.31936638567</v>
      </c>
      <c r="N195" s="10"/>
      <c r="O195" s="10"/>
      <c r="P195" s="144">
        <v>7.6112323981366251E-3</v>
      </c>
      <c r="Q195"/>
      <c r="R195" s="140">
        <v>281917</v>
      </c>
      <c r="S195" s="10"/>
      <c r="T195" s="144">
        <v>7.5392021024704861E-3</v>
      </c>
      <c r="U195"/>
      <c r="V195" s="140">
        <v>217906</v>
      </c>
      <c r="W195" s="10"/>
      <c r="X195" s="144">
        <v>7.6507129059151264E-3</v>
      </c>
      <c r="Y195"/>
      <c r="Z195" s="140">
        <v>316325.96687736199</v>
      </c>
      <c r="AA195" s="10"/>
      <c r="AB195" s="144">
        <v>7.6775676098462141E-3</v>
      </c>
      <c r="AC195" s="144"/>
      <c r="AD195" s="132">
        <v>264458.13879171718</v>
      </c>
      <c r="AF195" s="91">
        <v>6.8526932606481463E-3</v>
      </c>
      <c r="AG195" s="145">
        <f t="shared" si="9"/>
        <v>3.7002010439700448E-4</v>
      </c>
    </row>
    <row r="196" spans="1:33" x14ac:dyDescent="0.35">
      <c r="A196" s="13">
        <v>704</v>
      </c>
      <c r="C196" s="14" t="s">
        <v>212</v>
      </c>
      <c r="D196" s="10"/>
      <c r="E196" s="146">
        <f>VLOOKUP(A196,'[2]Employer Allocation'!$A$6:$C$230,3,FALSE)</f>
        <v>5.5015893600805898E-3</v>
      </c>
      <c r="F196" s="10"/>
      <c r="G196" s="141">
        <f t="shared" si="10"/>
        <v>153494.84929246959</v>
      </c>
      <c r="H196" s="143">
        <v>5.7344575786998347E-3</v>
      </c>
      <c r="I196" s="10"/>
      <c r="J196" s="147">
        <f t="shared" si="8"/>
        <v>227868.68425257035</v>
      </c>
      <c r="K196" s="143">
        <v>6.1979246285097447E-3</v>
      </c>
      <c r="L196"/>
      <c r="M196" s="139">
        <f t="shared" si="11"/>
        <v>203416.63005864524</v>
      </c>
      <c r="N196" s="10"/>
      <c r="O196" s="10"/>
      <c r="P196" s="144">
        <v>6.1672494607429608E-3</v>
      </c>
      <c r="Q196"/>
      <c r="R196" s="140">
        <v>228432</v>
      </c>
      <c r="S196" s="10"/>
      <c r="T196" s="144">
        <v>5.9940564636008151E-3</v>
      </c>
      <c r="U196"/>
      <c r="V196" s="140">
        <v>173246</v>
      </c>
      <c r="W196" s="10"/>
      <c r="X196" s="144">
        <v>6.6426081122223394E-3</v>
      </c>
      <c r="Y196"/>
      <c r="Z196" s="140">
        <v>274644.91996054124</v>
      </c>
      <c r="AA196" s="10"/>
      <c r="AB196" s="144">
        <v>6.8162640828882716E-3</v>
      </c>
      <c r="AC196" s="144"/>
      <c r="AD196" s="132">
        <v>234790.05389176519</v>
      </c>
      <c r="AF196" s="91">
        <v>5.7344575786998347E-3</v>
      </c>
      <c r="AG196" s="145">
        <f t="shared" si="9"/>
        <v>4.6346704980991006E-4</v>
      </c>
    </row>
    <row r="197" spans="1:33" x14ac:dyDescent="0.35">
      <c r="A197" s="13">
        <v>705</v>
      </c>
      <c r="C197" s="14" t="s">
        <v>213</v>
      </c>
      <c r="D197" s="10"/>
      <c r="E197" s="146">
        <f>VLOOKUP(A197,'[2]Employer Allocation'!$A$6:$C$230,3,FALSE)</f>
        <v>5.1538066423953074E-3</v>
      </c>
      <c r="F197" s="10"/>
      <c r="G197" s="141">
        <f t="shared" si="10"/>
        <v>143791.67947304019</v>
      </c>
      <c r="H197" s="143">
        <v>5.0621164518293545E-3</v>
      </c>
      <c r="I197" s="10"/>
      <c r="J197" s="147">
        <f t="shared" si="8"/>
        <v>201152.03566876429</v>
      </c>
      <c r="K197" s="143">
        <v>5.120282477307809E-3</v>
      </c>
      <c r="L197"/>
      <c r="M197" s="139">
        <f t="shared" si="11"/>
        <v>168048.28533913958</v>
      </c>
      <c r="N197" s="10"/>
      <c r="O197" s="10"/>
      <c r="P197" s="144">
        <v>5.1643898560545945E-3</v>
      </c>
      <c r="Q197"/>
      <c r="R197" s="140">
        <v>191287</v>
      </c>
      <c r="S197" s="10"/>
      <c r="T197" s="144">
        <v>5.2265362366095145E-3</v>
      </c>
      <c r="U197"/>
      <c r="V197" s="140">
        <v>151063</v>
      </c>
      <c r="W197" s="10"/>
      <c r="X197" s="144">
        <v>5.2849493694020564E-3</v>
      </c>
      <c r="Y197"/>
      <c r="Z197" s="140">
        <v>218511.23414675362</v>
      </c>
      <c r="AA197" s="10"/>
      <c r="AB197" s="144">
        <v>5.3501614031881686E-3</v>
      </c>
      <c r="AC197" s="144"/>
      <c r="AD197" s="132">
        <v>184289.32167368647</v>
      </c>
      <c r="AF197" s="91">
        <v>5.0621164518293545E-3</v>
      </c>
      <c r="AG197" s="145">
        <f t="shared" si="9"/>
        <v>5.8166025478454536E-5</v>
      </c>
    </row>
    <row r="198" spans="1:33" x14ac:dyDescent="0.35">
      <c r="A198" s="13">
        <v>706</v>
      </c>
      <c r="C198" s="14" t="s">
        <v>214</v>
      </c>
      <c r="D198" s="10"/>
      <c r="E198" s="146">
        <f>VLOOKUP(A198,'[2]Employer Allocation'!$A$6:$C$230,3,FALSE)</f>
        <v>6.2839754266424798E-3</v>
      </c>
      <c r="F198" s="10"/>
      <c r="G198" s="141">
        <f t="shared" si="10"/>
        <v>175323.49252906445</v>
      </c>
      <c r="H198" s="143">
        <v>6.504150621793256E-3</v>
      </c>
      <c r="I198" s="10"/>
      <c r="J198" s="147">
        <f t="shared" si="8"/>
        <v>258453.78120394069</v>
      </c>
      <c r="K198" s="143">
        <v>6.7409444506150683E-3</v>
      </c>
      <c r="L198"/>
      <c r="M198" s="139">
        <f t="shared" si="11"/>
        <v>221238.60578252061</v>
      </c>
      <c r="N198" s="10"/>
      <c r="O198" s="10"/>
      <c r="P198" s="144">
        <v>6.8401883817315115E-3</v>
      </c>
      <c r="Q198"/>
      <c r="R198" s="140">
        <v>253358</v>
      </c>
      <c r="S198" s="10"/>
      <c r="T198" s="144">
        <v>6.9832143444394533E-3</v>
      </c>
      <c r="U198"/>
      <c r="V198" s="140">
        <v>201836</v>
      </c>
      <c r="W198" s="10"/>
      <c r="X198" s="144">
        <v>6.8839807175233884E-3</v>
      </c>
      <c r="Y198"/>
      <c r="Z198" s="140">
        <v>284624.69879795262</v>
      </c>
      <c r="AA198" s="10"/>
      <c r="AB198" s="144">
        <v>6.8754951412555E-3</v>
      </c>
      <c r="AC198" s="144"/>
      <c r="AD198" s="132">
        <v>236830.30104431024</v>
      </c>
      <c r="AF198" s="91">
        <v>6.504150621793256E-3</v>
      </c>
      <c r="AG198" s="145">
        <f t="shared" si="9"/>
        <v>2.367938288218123E-4</v>
      </c>
    </row>
    <row r="199" spans="1:33" x14ac:dyDescent="0.35">
      <c r="A199" s="13">
        <v>707</v>
      </c>
      <c r="C199" s="14" t="s">
        <v>215</v>
      </c>
      <c r="D199" s="10"/>
      <c r="E199" s="146">
        <f>VLOOKUP(A199,'[2]Employer Allocation'!$A$6:$C$230,3,FALSE)</f>
        <v>7.1045765663097536E-6</v>
      </c>
      <c r="F199" s="10"/>
      <c r="G199" s="141">
        <f t="shared" si="10"/>
        <v>198.21833982108623</v>
      </c>
      <c r="H199" s="143">
        <v>1.7670959351185835E-5</v>
      </c>
      <c r="I199" s="10"/>
      <c r="J199" s="147">
        <f t="shared" ref="J199:J262" si="12">$J$323*H199</f>
        <v>702.18642331439628</v>
      </c>
      <c r="K199" s="143">
        <v>3.7480330766718887E-4</v>
      </c>
      <c r="L199"/>
      <c r="M199" s="139">
        <f t="shared" si="11"/>
        <v>12301.089534034059</v>
      </c>
      <c r="N199" s="10"/>
      <c r="O199" s="10"/>
      <c r="P199" s="144">
        <v>1.8380389469652121E-3</v>
      </c>
      <c r="Q199"/>
      <c r="R199" s="140">
        <v>68080</v>
      </c>
      <c r="S199" s="10"/>
      <c r="T199" s="144">
        <v>3.4875871989095033E-3</v>
      </c>
      <c r="U199"/>
      <c r="V199" s="140">
        <v>100802</v>
      </c>
      <c r="W199" s="10"/>
      <c r="X199" s="144">
        <v>5.1236918551690255E-3</v>
      </c>
      <c r="Y199"/>
      <c r="Z199" s="140">
        <v>211843.88958248886</v>
      </c>
      <c r="AA199" s="10"/>
      <c r="AB199" s="144">
        <v>6.7293501582723703E-3</v>
      </c>
      <c r="AC199" s="144"/>
      <c r="AD199" s="132">
        <v>231796.2548258309</v>
      </c>
      <c r="AF199" s="91">
        <v>1.7670959351185835E-5</v>
      </c>
      <c r="AG199" s="145">
        <f t="shared" ref="AG199:AG262" si="13">K199-AF199</f>
        <v>3.5713234831600302E-4</v>
      </c>
    </row>
    <row r="200" spans="1:33" x14ac:dyDescent="0.35">
      <c r="A200" s="13">
        <v>708</v>
      </c>
      <c r="C200" s="14" t="s">
        <v>216</v>
      </c>
      <c r="D200" s="10"/>
      <c r="E200" s="146">
        <f>VLOOKUP(A200,'[2]Employer Allocation'!$A$6:$C$230,3,FALSE)</f>
        <v>9.3216670708208852E-4</v>
      </c>
      <c r="F200" s="10"/>
      <c r="G200" s="141">
        <f t="shared" si="10"/>
        <v>26007.536886927322</v>
      </c>
      <c r="H200" s="143">
        <v>1.1096571680949759E-3</v>
      </c>
      <c r="I200" s="10"/>
      <c r="J200" s="147">
        <f t="shared" si="12"/>
        <v>44094.165035669357</v>
      </c>
      <c r="K200" s="143">
        <v>1.2550916753422913E-3</v>
      </c>
      <c r="L200"/>
      <c r="M200" s="139">
        <f t="shared" si="11"/>
        <v>41192.25939573504</v>
      </c>
      <c r="N200" s="10"/>
      <c r="O200" s="10"/>
      <c r="P200" s="144">
        <v>1.4464472388852976E-3</v>
      </c>
      <c r="Q200"/>
      <c r="R200" s="140">
        <v>53576</v>
      </c>
      <c r="S200" s="10"/>
      <c r="T200" s="144">
        <v>1.4350342000024655E-3</v>
      </c>
      <c r="U200"/>
      <c r="V200" s="140">
        <v>41477</v>
      </c>
      <c r="W200" s="10"/>
      <c r="X200" s="144">
        <v>1.2806884736925974E-3</v>
      </c>
      <c r="Y200"/>
      <c r="Z200" s="140">
        <v>52951.277180495206</v>
      </c>
      <c r="AA200" s="10"/>
      <c r="AB200" s="144">
        <v>1.1391346679745129E-3</v>
      </c>
      <c r="AC200" s="144"/>
      <c r="AD200" s="132">
        <v>39238.134971200168</v>
      </c>
      <c r="AF200" s="91">
        <v>1.1096571680949759E-3</v>
      </c>
      <c r="AG200" s="145">
        <f t="shared" si="13"/>
        <v>1.4543450724731539E-4</v>
      </c>
    </row>
    <row r="201" spans="1:33" x14ac:dyDescent="0.35">
      <c r="A201" s="13">
        <v>709</v>
      </c>
      <c r="C201" s="14" t="s">
        <v>217</v>
      </c>
      <c r="D201" s="10"/>
      <c r="E201" s="146">
        <v>0</v>
      </c>
      <c r="F201" s="10"/>
      <c r="G201" s="141">
        <f t="shared" si="10"/>
        <v>0</v>
      </c>
      <c r="H201" s="143">
        <v>0</v>
      </c>
      <c r="I201" s="10"/>
      <c r="J201" s="147">
        <f t="shared" si="12"/>
        <v>0</v>
      </c>
      <c r="K201" s="143">
        <v>0</v>
      </c>
      <c r="L201"/>
      <c r="M201" s="139">
        <f t="shared" si="11"/>
        <v>0</v>
      </c>
      <c r="N201" s="10"/>
      <c r="O201" s="10"/>
      <c r="P201" s="144">
        <v>0</v>
      </c>
      <c r="Q201"/>
      <c r="R201" s="140">
        <v>0</v>
      </c>
      <c r="S201" s="10"/>
      <c r="T201" s="144">
        <v>0</v>
      </c>
      <c r="U201"/>
      <c r="V201" s="140">
        <v>0</v>
      </c>
      <c r="W201" s="10"/>
      <c r="X201" s="144">
        <v>0</v>
      </c>
      <c r="Y201"/>
      <c r="Z201" s="140">
        <v>0</v>
      </c>
      <c r="AA201" s="10"/>
      <c r="AB201" s="144">
        <v>0</v>
      </c>
      <c r="AC201" s="144"/>
      <c r="AD201" s="132">
        <v>0</v>
      </c>
      <c r="AF201" s="91">
        <v>0</v>
      </c>
      <c r="AG201" s="145">
        <f t="shared" si="13"/>
        <v>0</v>
      </c>
    </row>
    <row r="202" spans="1:33" x14ac:dyDescent="0.35">
      <c r="A202" s="13">
        <v>711</v>
      </c>
      <c r="C202" s="14" t="s">
        <v>218</v>
      </c>
      <c r="D202" s="10"/>
      <c r="E202" s="146">
        <f>VLOOKUP(A202,'[2]Employer Allocation'!$A$6:$C$230,3,FALSE)</f>
        <v>1.760634820871506E-3</v>
      </c>
      <c r="F202" s="10"/>
      <c r="G202" s="141">
        <f t="shared" si="10"/>
        <v>49121.873480718539</v>
      </c>
      <c r="H202" s="143">
        <v>1.7777832265584389E-3</v>
      </c>
      <c r="I202" s="10"/>
      <c r="J202" s="147">
        <f t="shared" si="12"/>
        <v>70643.320516813139</v>
      </c>
      <c r="K202" s="143">
        <v>1.9280440782850428E-3</v>
      </c>
      <c r="L202"/>
      <c r="M202" s="139">
        <f t="shared" si="11"/>
        <v>63278.638014604498</v>
      </c>
      <c r="N202" s="10"/>
      <c r="O202" s="10"/>
      <c r="P202" s="144">
        <v>2.0387024229684726E-3</v>
      </c>
      <c r="Q202"/>
      <c r="R202" s="140">
        <v>75513</v>
      </c>
      <c r="S202" s="10"/>
      <c r="T202" s="144">
        <v>2.2889152072219977E-3</v>
      </c>
      <c r="U202"/>
      <c r="V202" s="140">
        <v>66157</v>
      </c>
      <c r="W202" s="10"/>
      <c r="X202" s="144">
        <v>2.1932690797307202E-3</v>
      </c>
      <c r="Y202"/>
      <c r="Z202" s="140">
        <v>90682.786140314041</v>
      </c>
      <c r="AA202" s="10"/>
      <c r="AB202" s="144">
        <v>2.0030697010732985E-3</v>
      </c>
      <c r="AC202" s="144"/>
      <c r="AD202" s="132">
        <v>68996.86358171147</v>
      </c>
      <c r="AF202" s="91">
        <v>1.7777832265584389E-3</v>
      </c>
      <c r="AG202" s="145">
        <f t="shared" si="13"/>
        <v>1.5026085172660389E-4</v>
      </c>
    </row>
    <row r="203" spans="1:33" x14ac:dyDescent="0.35">
      <c r="A203" s="13">
        <v>716</v>
      </c>
      <c r="C203" s="14" t="s">
        <v>219</v>
      </c>
      <c r="D203" s="10"/>
      <c r="E203" s="146">
        <f>VLOOKUP(A203,'[2]Employer Allocation'!$A$6:$C$230,3,FALSE)</f>
        <v>2.4377465611857855E-3</v>
      </c>
      <c r="F203" s="10"/>
      <c r="G203" s="141">
        <f t="shared" si="10"/>
        <v>68013.353329767051</v>
      </c>
      <c r="H203" s="143">
        <v>2.7645460756981605E-3</v>
      </c>
      <c r="I203" s="10"/>
      <c r="J203" s="147">
        <f t="shared" si="12"/>
        <v>109854.06521531458</v>
      </c>
      <c r="K203" s="143">
        <v>3.2443240187135999E-3</v>
      </c>
      <c r="L203"/>
      <c r="M203" s="139">
        <f t="shared" si="11"/>
        <v>106479.1036130626</v>
      </c>
      <c r="N203" s="10"/>
      <c r="O203" s="10"/>
      <c r="P203" s="144">
        <v>2.7562694262922766E-3</v>
      </c>
      <c r="Q203"/>
      <c r="R203" s="140">
        <v>102091</v>
      </c>
      <c r="S203" s="10"/>
      <c r="T203" s="144">
        <v>2.9231668729580457E-3</v>
      </c>
      <c r="U203"/>
      <c r="V203" s="140">
        <v>84488</v>
      </c>
      <c r="W203" s="10"/>
      <c r="X203" s="144">
        <v>2.6748736950933448E-3</v>
      </c>
      <c r="Y203"/>
      <c r="Z203" s="140">
        <v>110595.18482533042</v>
      </c>
      <c r="AA203" s="10"/>
      <c r="AB203" s="144">
        <v>2.7562935115323229E-3</v>
      </c>
      <c r="AC203" s="144"/>
      <c r="AD203" s="132">
        <v>94942.081797977851</v>
      </c>
      <c r="AF203" s="91">
        <v>2.7645460756981605E-3</v>
      </c>
      <c r="AG203" s="145">
        <f t="shared" si="13"/>
        <v>4.7977794301543942E-4</v>
      </c>
    </row>
    <row r="204" spans="1:33" x14ac:dyDescent="0.35">
      <c r="A204" s="13">
        <v>717</v>
      </c>
      <c r="C204" s="14" t="s">
        <v>220</v>
      </c>
      <c r="D204" s="10"/>
      <c r="E204" s="146">
        <v>0</v>
      </c>
      <c r="F204" s="10"/>
      <c r="G204" s="141">
        <f t="shared" ref="G204:G267" si="14">$G$323*E204</f>
        <v>0</v>
      </c>
      <c r="H204" s="143">
        <v>0</v>
      </c>
      <c r="I204" s="10"/>
      <c r="J204" s="147">
        <f t="shared" si="12"/>
        <v>0</v>
      </c>
      <c r="K204" s="143">
        <v>0</v>
      </c>
      <c r="L204"/>
      <c r="M204" s="139">
        <f t="shared" ref="M204:M267" si="15">$M$323*K204</f>
        <v>0</v>
      </c>
      <c r="N204" s="10"/>
      <c r="O204" s="10"/>
      <c r="P204" s="144">
        <v>0</v>
      </c>
      <c r="Q204"/>
      <c r="R204" s="140">
        <v>0</v>
      </c>
      <c r="S204" s="10"/>
      <c r="T204" s="144">
        <v>0</v>
      </c>
      <c r="U204"/>
      <c r="V204" s="140">
        <v>0</v>
      </c>
      <c r="W204" s="10"/>
      <c r="X204" s="144">
        <v>0</v>
      </c>
      <c r="Y204"/>
      <c r="Z204" s="140">
        <v>0</v>
      </c>
      <c r="AA204" s="10"/>
      <c r="AB204" s="144">
        <v>0</v>
      </c>
      <c r="AC204" s="144"/>
      <c r="AD204" s="132">
        <v>0</v>
      </c>
      <c r="AF204" s="91">
        <v>0</v>
      </c>
      <c r="AG204" s="145">
        <f t="shared" si="13"/>
        <v>0</v>
      </c>
    </row>
    <row r="205" spans="1:33" x14ac:dyDescent="0.35">
      <c r="A205" s="13">
        <v>718</v>
      </c>
      <c r="C205" s="14" t="s">
        <v>221</v>
      </c>
      <c r="D205" s="10"/>
      <c r="E205" s="146">
        <f>VLOOKUP(A205,'[2]Employer Allocation'!$A$6:$C$230,3,FALSE)</f>
        <v>3.0530623471469128E-3</v>
      </c>
      <c r="F205" s="10"/>
      <c r="G205" s="141">
        <f t="shared" si="14"/>
        <v>85180.720367134811</v>
      </c>
      <c r="H205" s="143">
        <v>2.9970570408960652E-3</v>
      </c>
      <c r="I205" s="10"/>
      <c r="J205" s="147">
        <f t="shared" si="12"/>
        <v>119093.29438159855</v>
      </c>
      <c r="K205" s="143">
        <v>2.9681328439171697E-3</v>
      </c>
      <c r="L205"/>
      <c r="M205" s="139">
        <f t="shared" si="15"/>
        <v>97414.476113302779</v>
      </c>
      <c r="N205" s="10"/>
      <c r="O205" s="10"/>
      <c r="P205" s="144">
        <v>2.9541361289416434E-3</v>
      </c>
      <c r="Q205"/>
      <c r="R205" s="140">
        <v>109420</v>
      </c>
      <c r="S205" s="10"/>
      <c r="T205" s="144">
        <v>2.9734424908503371E-3</v>
      </c>
      <c r="U205"/>
      <c r="V205" s="140">
        <v>85941</v>
      </c>
      <c r="W205" s="10"/>
      <c r="X205" s="144">
        <v>3.0208430427351093E-3</v>
      </c>
      <c r="Y205"/>
      <c r="Z205" s="140">
        <v>124899.61498086518</v>
      </c>
      <c r="AA205" s="10"/>
      <c r="AB205" s="144">
        <v>2.967126313418693E-3</v>
      </c>
      <c r="AC205" s="144"/>
      <c r="AD205" s="132">
        <v>102204.33635782133</v>
      </c>
      <c r="AF205" s="91">
        <v>2.9970570408960652E-3</v>
      </c>
      <c r="AG205" s="145">
        <f t="shared" si="13"/>
        <v>-2.8924196978895485E-5</v>
      </c>
    </row>
    <row r="206" spans="1:33" x14ac:dyDescent="0.35">
      <c r="A206" s="13">
        <v>719</v>
      </c>
      <c r="C206" s="14" t="s">
        <v>222</v>
      </c>
      <c r="D206" s="10"/>
      <c r="E206" s="146">
        <v>0</v>
      </c>
      <c r="F206" s="10"/>
      <c r="G206" s="141">
        <f t="shared" si="14"/>
        <v>0</v>
      </c>
      <c r="H206" s="143">
        <v>0</v>
      </c>
      <c r="I206" s="10"/>
      <c r="J206" s="147">
        <f t="shared" si="12"/>
        <v>0</v>
      </c>
      <c r="K206" s="143">
        <v>0</v>
      </c>
      <c r="L206"/>
      <c r="M206" s="139">
        <f t="shared" si="15"/>
        <v>0</v>
      </c>
      <c r="N206" s="10"/>
      <c r="O206" s="10"/>
      <c r="P206" s="144">
        <v>0</v>
      </c>
      <c r="Q206"/>
      <c r="R206" s="140">
        <v>0</v>
      </c>
      <c r="S206" s="10"/>
      <c r="T206" s="144">
        <v>0</v>
      </c>
      <c r="U206"/>
      <c r="V206" s="140">
        <v>0</v>
      </c>
      <c r="W206" s="10"/>
      <c r="X206" s="144">
        <v>0</v>
      </c>
      <c r="Y206"/>
      <c r="Z206" s="140">
        <v>0</v>
      </c>
      <c r="AA206" s="10"/>
      <c r="AB206" s="144">
        <v>0</v>
      </c>
      <c r="AC206" s="144"/>
      <c r="AD206" s="132">
        <v>0</v>
      </c>
      <c r="AF206" s="91">
        <v>0</v>
      </c>
      <c r="AG206" s="145">
        <f t="shared" si="13"/>
        <v>0</v>
      </c>
    </row>
    <row r="207" spans="1:33" x14ac:dyDescent="0.35">
      <c r="A207" s="13">
        <v>720</v>
      </c>
      <c r="C207" s="14" t="s">
        <v>223</v>
      </c>
      <c r="D207" s="10"/>
      <c r="E207" s="146">
        <f>VLOOKUP(A207,'[2]Employer Allocation'!$A$6:$C$230,3,FALSE)</f>
        <v>6.0008178012283869E-3</v>
      </c>
      <c r="F207" s="10"/>
      <c r="G207" s="141">
        <f t="shared" si="14"/>
        <v>167423.3687295097</v>
      </c>
      <c r="H207" s="143">
        <v>5.8455720870096385E-3</v>
      </c>
      <c r="I207" s="10"/>
      <c r="J207" s="147">
        <f t="shared" si="12"/>
        <v>232284.0132461919</v>
      </c>
      <c r="K207" s="143">
        <v>5.5150069747909279E-3</v>
      </c>
      <c r="L207"/>
      <c r="M207" s="139">
        <f t="shared" si="15"/>
        <v>181003.19071347523</v>
      </c>
      <c r="N207" s="10"/>
      <c r="O207" s="10"/>
      <c r="P207" s="144">
        <v>5.2408809389984431E-3</v>
      </c>
      <c r="Q207"/>
      <c r="R207" s="140">
        <v>194120</v>
      </c>
      <c r="S207" s="10"/>
      <c r="T207" s="144">
        <v>4.9624326964423709E-3</v>
      </c>
      <c r="U207"/>
      <c r="V207" s="140">
        <v>143429</v>
      </c>
      <c r="W207" s="10"/>
      <c r="X207" s="144">
        <v>4.7127899867609371E-3</v>
      </c>
      <c r="Y207"/>
      <c r="Z207" s="140">
        <v>194854.76289399288</v>
      </c>
      <c r="AA207" s="10"/>
      <c r="AB207" s="144">
        <v>4.2943895724219128E-3</v>
      </c>
      <c r="AC207" s="144"/>
      <c r="AD207" s="132">
        <v>147922.66656340208</v>
      </c>
      <c r="AF207" s="91">
        <v>5.8455720870096385E-3</v>
      </c>
      <c r="AG207" s="145">
        <f t="shared" si="13"/>
        <v>-3.3056511221871056E-4</v>
      </c>
    </row>
    <row r="208" spans="1:33" x14ac:dyDescent="0.35">
      <c r="A208" s="13">
        <v>721</v>
      </c>
      <c r="C208" s="14" t="s">
        <v>224</v>
      </c>
      <c r="D208" s="10"/>
      <c r="E208" s="146">
        <v>0</v>
      </c>
      <c r="F208" s="10"/>
      <c r="G208" s="141">
        <f t="shared" si="14"/>
        <v>0</v>
      </c>
      <c r="H208" s="143">
        <v>0</v>
      </c>
      <c r="I208" s="10"/>
      <c r="J208" s="147">
        <f t="shared" si="12"/>
        <v>0</v>
      </c>
      <c r="K208" s="143">
        <v>0</v>
      </c>
      <c r="L208"/>
      <c r="M208" s="139">
        <f t="shared" si="15"/>
        <v>0</v>
      </c>
      <c r="N208" s="10"/>
      <c r="O208" s="10"/>
      <c r="P208" s="144">
        <v>0</v>
      </c>
      <c r="Q208"/>
      <c r="R208" s="140">
        <v>0</v>
      </c>
      <c r="S208" s="10"/>
      <c r="T208" s="144">
        <v>0</v>
      </c>
      <c r="U208"/>
      <c r="V208" s="140">
        <v>0</v>
      </c>
      <c r="W208" s="10"/>
      <c r="X208" s="144">
        <v>0</v>
      </c>
      <c r="Y208"/>
      <c r="Z208" s="140">
        <v>0</v>
      </c>
      <c r="AA208" s="10"/>
      <c r="AB208" s="144">
        <v>0</v>
      </c>
      <c r="AC208" s="144"/>
      <c r="AD208" s="132">
        <v>0</v>
      </c>
      <c r="AF208" s="91">
        <v>0</v>
      </c>
      <c r="AG208" s="145">
        <f t="shared" si="13"/>
        <v>0</v>
      </c>
    </row>
    <row r="209" spans="1:33" x14ac:dyDescent="0.35">
      <c r="A209" s="13">
        <v>722</v>
      </c>
      <c r="C209" s="14" t="s">
        <v>225</v>
      </c>
      <c r="D209" s="10"/>
      <c r="E209" s="146">
        <v>0</v>
      </c>
      <c r="F209" s="10"/>
      <c r="G209" s="141">
        <f t="shared" si="14"/>
        <v>0</v>
      </c>
      <c r="H209" s="143">
        <v>0</v>
      </c>
      <c r="I209" s="10"/>
      <c r="J209" s="147">
        <f t="shared" si="12"/>
        <v>0</v>
      </c>
      <c r="K209" s="143">
        <v>0</v>
      </c>
      <c r="L209"/>
      <c r="M209" s="139">
        <f t="shared" si="15"/>
        <v>0</v>
      </c>
      <c r="N209" s="10"/>
      <c r="O209" s="10"/>
      <c r="P209" s="144">
        <v>0</v>
      </c>
      <c r="Q209"/>
      <c r="R209" s="140">
        <v>0</v>
      </c>
      <c r="S209" s="10"/>
      <c r="T209" s="144">
        <v>0</v>
      </c>
      <c r="U209"/>
      <c r="V209" s="140">
        <v>0</v>
      </c>
      <c r="W209" s="10"/>
      <c r="X209" s="144">
        <v>0</v>
      </c>
      <c r="Y209"/>
      <c r="Z209" s="140">
        <v>0</v>
      </c>
      <c r="AA209" s="10"/>
      <c r="AB209" s="144">
        <v>0</v>
      </c>
      <c r="AC209" s="144"/>
      <c r="AD209" s="132">
        <v>0</v>
      </c>
      <c r="AF209" s="91">
        <v>0</v>
      </c>
      <c r="AG209" s="145">
        <f t="shared" si="13"/>
        <v>0</v>
      </c>
    </row>
    <row r="210" spans="1:33" x14ac:dyDescent="0.35">
      <c r="A210" s="13">
        <v>723</v>
      </c>
      <c r="C210" s="14" t="s">
        <v>226</v>
      </c>
      <c r="D210" s="10"/>
      <c r="E210" s="146">
        <f>VLOOKUP(A210,'[2]Employer Allocation'!$A$6:$C$230,3,FALSE)</f>
        <v>2.5925057496007115E-3</v>
      </c>
      <c r="F210" s="10"/>
      <c r="G210" s="141">
        <f t="shared" si="14"/>
        <v>72331.148924388821</v>
      </c>
      <c r="H210" s="143">
        <v>2.6104851181912021E-3</v>
      </c>
      <c r="I210" s="10"/>
      <c r="J210" s="147">
        <f t="shared" si="12"/>
        <v>103732.18407834378</v>
      </c>
      <c r="K210" s="143">
        <v>2.692303133789562E-3</v>
      </c>
      <c r="L210"/>
      <c r="M210" s="139">
        <f t="shared" si="15"/>
        <v>88361.711927349475</v>
      </c>
      <c r="N210" s="10"/>
      <c r="O210" s="10"/>
      <c r="P210" s="144">
        <v>2.7453696954913187E-3</v>
      </c>
      <c r="Q210"/>
      <c r="R210" s="140">
        <v>101687</v>
      </c>
      <c r="S210" s="10"/>
      <c r="T210" s="144">
        <v>2.7258775997287526E-3</v>
      </c>
      <c r="U210"/>
      <c r="V210" s="140">
        <v>78786</v>
      </c>
      <c r="W210" s="10"/>
      <c r="X210" s="144">
        <v>2.7202046132647787E-3</v>
      </c>
      <c r="Y210"/>
      <c r="Z210" s="140">
        <v>112469.43454510896</v>
      </c>
      <c r="AA210" s="10"/>
      <c r="AB210" s="144">
        <v>2.9971997053923807E-3</v>
      </c>
      <c r="AC210" s="144"/>
      <c r="AD210" s="132">
        <v>103240.23127567468</v>
      </c>
      <c r="AF210" s="91">
        <v>2.6104851181912021E-3</v>
      </c>
      <c r="AG210" s="145">
        <f t="shared" si="13"/>
        <v>8.1818015598359838E-5</v>
      </c>
    </row>
    <row r="211" spans="1:33" x14ac:dyDescent="0.35">
      <c r="A211" s="13">
        <v>724</v>
      </c>
      <c r="C211" s="14" t="s">
        <v>227</v>
      </c>
      <c r="D211" s="10"/>
      <c r="E211" s="146">
        <f>VLOOKUP(A211,'[2]Employer Allocation'!$A$6:$C$230,3,FALSE)</f>
        <v>3.0409040684908867E-3</v>
      </c>
      <c r="F211" s="10"/>
      <c r="G211" s="141">
        <f t="shared" si="14"/>
        <v>84841.503274070041</v>
      </c>
      <c r="H211" s="143">
        <v>3.0832798502492711E-3</v>
      </c>
      <c r="I211" s="10"/>
      <c r="J211" s="147">
        <f t="shared" si="12"/>
        <v>122519.50825627333</v>
      </c>
      <c r="K211" s="143">
        <v>2.8738227331704309E-3</v>
      </c>
      <c r="L211"/>
      <c r="M211" s="139">
        <f t="shared" si="15"/>
        <v>94319.206961381526</v>
      </c>
      <c r="N211" s="10"/>
      <c r="O211" s="10"/>
      <c r="P211" s="144">
        <v>2.6884084107077709E-3</v>
      </c>
      <c r="Q211"/>
      <c r="R211" s="140">
        <v>99577</v>
      </c>
      <c r="S211" s="10"/>
      <c r="T211" s="144">
        <v>2.6219920129040572E-3</v>
      </c>
      <c r="U211"/>
      <c r="V211" s="140">
        <v>75783</v>
      </c>
      <c r="W211" s="10"/>
      <c r="X211" s="144">
        <v>2.5356688686478646E-3</v>
      </c>
      <c r="Y211"/>
      <c r="Z211" s="140">
        <v>104839.62951161357</v>
      </c>
      <c r="AA211" s="10"/>
      <c r="AB211" s="144">
        <v>2.529650466524301E-3</v>
      </c>
      <c r="AC211" s="144"/>
      <c r="AD211" s="132">
        <v>87135.234512642201</v>
      </c>
      <c r="AF211" s="91">
        <v>3.0832798502492711E-3</v>
      </c>
      <c r="AG211" s="145">
        <f t="shared" si="13"/>
        <v>-2.0945711707884025E-4</v>
      </c>
    </row>
    <row r="212" spans="1:33" x14ac:dyDescent="0.35">
      <c r="A212" s="13">
        <v>725</v>
      </c>
      <c r="C212" s="14" t="s">
        <v>228</v>
      </c>
      <c r="D212" s="10"/>
      <c r="E212" s="146">
        <v>0</v>
      </c>
      <c r="F212" s="10"/>
      <c r="G212" s="141">
        <f t="shared" si="14"/>
        <v>0</v>
      </c>
      <c r="H212" s="143">
        <v>0</v>
      </c>
      <c r="I212" s="10"/>
      <c r="J212" s="147">
        <f t="shared" si="12"/>
        <v>0</v>
      </c>
      <c r="K212" s="143">
        <v>0</v>
      </c>
      <c r="L212"/>
      <c r="M212" s="139">
        <f t="shared" si="15"/>
        <v>0</v>
      </c>
      <c r="N212" s="10"/>
      <c r="O212" s="10"/>
      <c r="P212" s="144">
        <v>0</v>
      </c>
      <c r="Q212"/>
      <c r="R212" s="140">
        <v>0</v>
      </c>
      <c r="S212" s="10"/>
      <c r="T212" s="144">
        <v>0</v>
      </c>
      <c r="U212"/>
      <c r="V212" s="140">
        <v>0</v>
      </c>
      <c r="W212" s="10"/>
      <c r="X212" s="144">
        <v>4.5287559624704631E-6</v>
      </c>
      <c r="Y212"/>
      <c r="Z212" s="140">
        <v>187.24570196229757</v>
      </c>
      <c r="AA212" s="10"/>
      <c r="AB212" s="144">
        <v>7.3210910642416375E-4</v>
      </c>
      <c r="AC212" s="144"/>
      <c r="AD212" s="132">
        <v>25217.910348207239</v>
      </c>
      <c r="AF212" s="91">
        <v>0</v>
      </c>
      <c r="AG212" s="145">
        <f t="shared" si="13"/>
        <v>0</v>
      </c>
    </row>
    <row r="213" spans="1:33" x14ac:dyDescent="0.35">
      <c r="A213" s="13">
        <v>726</v>
      </c>
      <c r="C213" s="14" t="s">
        <v>229</v>
      </c>
      <c r="D213" s="10"/>
      <c r="E213" s="146">
        <v>0</v>
      </c>
      <c r="F213" s="10"/>
      <c r="G213" s="141">
        <f t="shared" si="14"/>
        <v>0</v>
      </c>
      <c r="H213" s="143">
        <v>0</v>
      </c>
      <c r="I213" s="10"/>
      <c r="J213" s="147">
        <f t="shared" si="12"/>
        <v>0</v>
      </c>
      <c r="K213" s="143">
        <v>0</v>
      </c>
      <c r="L213"/>
      <c r="M213" s="139">
        <f t="shared" si="15"/>
        <v>0</v>
      </c>
      <c r="N213" s="10"/>
      <c r="O213" s="10"/>
      <c r="P213" s="144">
        <v>0</v>
      </c>
      <c r="Q213"/>
      <c r="R213" s="140">
        <v>0</v>
      </c>
      <c r="S213" s="10"/>
      <c r="T213" s="144">
        <v>0</v>
      </c>
      <c r="U213"/>
      <c r="V213" s="140">
        <v>0</v>
      </c>
      <c r="W213" s="10"/>
      <c r="X213" s="144">
        <v>0</v>
      </c>
      <c r="Y213"/>
      <c r="Z213" s="140">
        <v>0</v>
      </c>
      <c r="AA213" s="10"/>
      <c r="AB213" s="144">
        <v>0</v>
      </c>
      <c r="AC213" s="144"/>
      <c r="AD213" s="132">
        <v>0</v>
      </c>
      <c r="AF213" s="91">
        <v>0</v>
      </c>
      <c r="AG213" s="145">
        <f t="shared" si="13"/>
        <v>0</v>
      </c>
    </row>
    <row r="214" spans="1:33" x14ac:dyDescent="0.35">
      <c r="A214" s="13">
        <v>728</v>
      </c>
      <c r="C214" s="14" t="s">
        <v>230</v>
      </c>
      <c r="D214" s="10"/>
      <c r="E214" s="146">
        <f>VLOOKUP(A214,'[2]Employer Allocation'!$A$6:$C$230,3,FALSE)</f>
        <v>3.5869352020914957E-3</v>
      </c>
      <c r="F214" s="10"/>
      <c r="G214" s="141">
        <f t="shared" si="14"/>
        <v>100075.82213639132</v>
      </c>
      <c r="H214" s="143">
        <v>3.5824691168631364E-3</v>
      </c>
      <c r="I214" s="10"/>
      <c r="J214" s="147">
        <f t="shared" si="12"/>
        <v>142355.66534963477</v>
      </c>
      <c r="K214" s="143">
        <v>3.4035504751121657E-3</v>
      </c>
      <c r="L214"/>
      <c r="M214" s="139">
        <f t="shared" si="15"/>
        <v>111704.9350192383</v>
      </c>
      <c r="N214" s="10"/>
      <c r="O214" s="10"/>
      <c r="P214" s="144">
        <v>3.3799974995275747E-3</v>
      </c>
      <c r="Q214"/>
      <c r="R214" s="140">
        <v>125194</v>
      </c>
      <c r="S214" s="10"/>
      <c r="T214" s="144">
        <v>3.2456043948417652E-3</v>
      </c>
      <c r="U214"/>
      <c r="V214" s="140">
        <v>93808</v>
      </c>
      <c r="W214" s="10"/>
      <c r="X214" s="144">
        <v>3.2165122003101716E-3</v>
      </c>
      <c r="Y214"/>
      <c r="Z214" s="140">
        <v>132989.74151144724</v>
      </c>
      <c r="AA214" s="10"/>
      <c r="AB214" s="144">
        <v>3.0173533795289191E-3</v>
      </c>
      <c r="AC214" s="144"/>
      <c r="AD214" s="132">
        <v>103934.4359278263</v>
      </c>
      <c r="AF214" s="91">
        <v>3.5824691168631364E-3</v>
      </c>
      <c r="AG214" s="145">
        <f t="shared" si="13"/>
        <v>-1.7891864175097064E-4</v>
      </c>
    </row>
    <row r="215" spans="1:33" x14ac:dyDescent="0.35">
      <c r="A215" s="13">
        <v>729</v>
      </c>
      <c r="C215" s="14" t="s">
        <v>231</v>
      </c>
      <c r="D215" s="10"/>
      <c r="E215" s="146">
        <f>VLOOKUP(A215,'[2]Employer Allocation'!$A$6:$C$230,3,FALSE)</f>
        <v>2.8769551921220076E-3</v>
      </c>
      <c r="F215" s="10"/>
      <c r="G215" s="141">
        <f t="shared" si="14"/>
        <v>80267.314540081687</v>
      </c>
      <c r="H215" s="143">
        <v>2.8418704073032205E-3</v>
      </c>
      <c r="I215" s="10"/>
      <c r="J215" s="147">
        <f t="shared" si="12"/>
        <v>112926.68253992462</v>
      </c>
      <c r="K215" s="143">
        <v>3.1499554979852479E-3</v>
      </c>
      <c r="L215"/>
      <c r="M215" s="139">
        <f t="shared" si="15"/>
        <v>103381.9174385356</v>
      </c>
      <c r="N215" s="10"/>
      <c r="O215" s="10"/>
      <c r="P215" s="144">
        <v>3.3076581380797995E-3</v>
      </c>
      <c r="Q215"/>
      <c r="R215" s="140">
        <v>122514</v>
      </c>
      <c r="S215" s="10"/>
      <c r="T215" s="144">
        <v>3.4232450230139455E-3</v>
      </c>
      <c r="U215"/>
      <c r="V215" s="140">
        <v>98942</v>
      </c>
      <c r="W215" s="10"/>
      <c r="X215" s="144">
        <v>3.429751302861946E-3</v>
      </c>
      <c r="Y215"/>
      <c r="Z215" s="140">
        <v>141806.31404792288</v>
      </c>
      <c r="AA215" s="10"/>
      <c r="AB215" s="144">
        <v>3.5269170719358024E-3</v>
      </c>
      <c r="AC215" s="144"/>
      <c r="AD215" s="132">
        <v>121486.64419714021</v>
      </c>
      <c r="AF215" s="91">
        <v>2.8418704073032205E-3</v>
      </c>
      <c r="AG215" s="145">
        <f t="shared" si="13"/>
        <v>3.0808509068202747E-4</v>
      </c>
    </row>
    <row r="216" spans="1:33" x14ac:dyDescent="0.35">
      <c r="A216" s="13">
        <v>730</v>
      </c>
      <c r="C216" s="14" t="s">
        <v>232</v>
      </c>
      <c r="D216" s="10"/>
      <c r="E216" s="146">
        <v>0</v>
      </c>
      <c r="F216" s="10"/>
      <c r="G216" s="141">
        <f t="shared" si="14"/>
        <v>0</v>
      </c>
      <c r="H216" s="143">
        <v>0</v>
      </c>
      <c r="I216" s="10"/>
      <c r="J216" s="147">
        <f t="shared" si="12"/>
        <v>0</v>
      </c>
      <c r="K216" s="143">
        <v>0</v>
      </c>
      <c r="L216"/>
      <c r="M216" s="139">
        <f t="shared" si="15"/>
        <v>0</v>
      </c>
      <c r="N216" s="10"/>
      <c r="O216" s="10"/>
      <c r="P216" s="144">
        <v>0</v>
      </c>
      <c r="Q216"/>
      <c r="R216" s="140">
        <v>0</v>
      </c>
      <c r="S216" s="10"/>
      <c r="T216" s="144">
        <v>0</v>
      </c>
      <c r="U216"/>
      <c r="V216" s="140">
        <v>0</v>
      </c>
      <c r="W216" s="10"/>
      <c r="X216" s="144">
        <v>0</v>
      </c>
      <c r="Y216"/>
      <c r="Z216" s="140">
        <v>0</v>
      </c>
      <c r="AA216" s="10"/>
      <c r="AB216" s="144">
        <v>0</v>
      </c>
      <c r="AC216" s="144"/>
      <c r="AD216" s="132">
        <v>0</v>
      </c>
      <c r="AF216" s="91">
        <v>0</v>
      </c>
      <c r="AG216" s="145">
        <f t="shared" si="13"/>
        <v>0</v>
      </c>
    </row>
    <row r="217" spans="1:33" x14ac:dyDescent="0.35">
      <c r="A217" s="13">
        <v>731</v>
      </c>
      <c r="C217" s="14" t="s">
        <v>233</v>
      </c>
      <c r="D217" s="10"/>
      <c r="E217" s="146">
        <v>0</v>
      </c>
      <c r="F217" s="10"/>
      <c r="G217" s="141">
        <f t="shared" si="14"/>
        <v>0</v>
      </c>
      <c r="H217" s="143">
        <v>0</v>
      </c>
      <c r="I217" s="10"/>
      <c r="J217" s="147">
        <f t="shared" si="12"/>
        <v>0</v>
      </c>
      <c r="K217" s="143">
        <v>0</v>
      </c>
      <c r="L217"/>
      <c r="M217" s="139">
        <f t="shared" si="15"/>
        <v>0</v>
      </c>
      <c r="N217" s="10"/>
      <c r="O217" s="10"/>
      <c r="P217" s="144">
        <v>0</v>
      </c>
      <c r="Q217"/>
      <c r="R217" s="140">
        <v>0</v>
      </c>
      <c r="S217" s="10"/>
      <c r="T217" s="144">
        <v>0</v>
      </c>
      <c r="U217"/>
      <c r="V217" s="140">
        <v>0</v>
      </c>
      <c r="W217" s="10"/>
      <c r="X217" s="144">
        <v>0</v>
      </c>
      <c r="Y217"/>
      <c r="Z217" s="140">
        <v>0</v>
      </c>
      <c r="AA217" s="10"/>
      <c r="AB217" s="144">
        <v>0</v>
      </c>
      <c r="AC217" s="144"/>
      <c r="AD217" s="132">
        <v>0</v>
      </c>
      <c r="AF217" s="91">
        <v>0</v>
      </c>
      <c r="AG217" s="145">
        <f t="shared" si="13"/>
        <v>0</v>
      </c>
    </row>
    <row r="218" spans="1:33" x14ac:dyDescent="0.35">
      <c r="A218" s="13">
        <v>733</v>
      </c>
      <c r="C218" s="14" t="s">
        <v>234</v>
      </c>
      <c r="D218" s="10"/>
      <c r="E218" s="146">
        <v>0</v>
      </c>
      <c r="F218" s="10"/>
      <c r="G218" s="141">
        <f t="shared" si="14"/>
        <v>0</v>
      </c>
      <c r="H218" s="143">
        <v>2.0746840243598128E-4</v>
      </c>
      <c r="I218" s="10"/>
      <c r="J218" s="147">
        <f t="shared" si="12"/>
        <v>8244.1192106243689</v>
      </c>
      <c r="K218" s="143">
        <v>2.4516726330163167E-3</v>
      </c>
      <c r="L218"/>
      <c r="M218" s="139">
        <f t="shared" si="15"/>
        <v>80464.190016311477</v>
      </c>
      <c r="N218" s="10"/>
      <c r="O218" s="10"/>
      <c r="P218" s="144">
        <v>2.880095981786423E-3</v>
      </c>
      <c r="Q218"/>
      <c r="R218" s="140">
        <v>106678</v>
      </c>
      <c r="S218" s="10"/>
      <c r="T218" s="144">
        <v>3.1516138693512726E-3</v>
      </c>
      <c r="U218"/>
      <c r="V218" s="140">
        <v>91091</v>
      </c>
      <c r="W218" s="10"/>
      <c r="X218" s="144">
        <v>3.3348005098660701E-3</v>
      </c>
      <c r="Y218"/>
      <c r="Z218" s="140">
        <v>137880.48363583526</v>
      </c>
      <c r="AA218" s="10"/>
      <c r="AB218" s="144">
        <v>3.5854965192586314E-3</v>
      </c>
      <c r="AC218" s="144"/>
      <c r="AD218" s="132">
        <v>123504.44624040391</v>
      </c>
      <c r="AF218" s="91">
        <v>2.0746840243598128E-4</v>
      </c>
      <c r="AG218" s="145">
        <f t="shared" si="13"/>
        <v>2.2442042305803353E-3</v>
      </c>
    </row>
    <row r="219" spans="1:33" x14ac:dyDescent="0.35">
      <c r="A219" s="13">
        <v>734</v>
      </c>
      <c r="C219" s="14" t="s">
        <v>235</v>
      </c>
      <c r="D219" s="10"/>
      <c r="E219" s="146">
        <v>0</v>
      </c>
      <c r="F219" s="10"/>
      <c r="G219" s="141">
        <f t="shared" si="14"/>
        <v>0</v>
      </c>
      <c r="H219" s="143">
        <v>1.8921222414765607E-4</v>
      </c>
      <c r="I219" s="10"/>
      <c r="J219" s="147">
        <f t="shared" si="12"/>
        <v>7518.6780910504758</v>
      </c>
      <c r="K219" s="143">
        <v>2.5897859973654574E-3</v>
      </c>
      <c r="L219"/>
      <c r="M219" s="139">
        <f t="shared" si="15"/>
        <v>84997.087207853998</v>
      </c>
      <c r="N219" s="10"/>
      <c r="O219" s="10"/>
      <c r="P219" s="144">
        <v>2.7926258091800216E-3</v>
      </c>
      <c r="Q219"/>
      <c r="R219" s="140">
        <v>103438</v>
      </c>
      <c r="S219" s="10"/>
      <c r="T219" s="144">
        <v>2.9706280072458037E-3</v>
      </c>
      <c r="U219"/>
      <c r="V219" s="140">
        <v>85860</v>
      </c>
      <c r="W219" s="10"/>
      <c r="X219" s="144">
        <v>2.9468193850484218E-3</v>
      </c>
      <c r="Y219"/>
      <c r="Z219" s="140">
        <v>121839.03678671591</v>
      </c>
      <c r="AA219" s="10"/>
      <c r="AB219" s="144">
        <v>3.2872215636848652E-3</v>
      </c>
      <c r="AC219" s="144"/>
      <c r="AD219" s="132">
        <v>113230.19746686553</v>
      </c>
      <c r="AF219" s="91">
        <v>1.8921222414765607E-4</v>
      </c>
      <c r="AG219" s="145">
        <f t="shared" si="13"/>
        <v>2.4005737732178014E-3</v>
      </c>
    </row>
    <row r="220" spans="1:33" x14ac:dyDescent="0.35">
      <c r="A220" s="13">
        <v>735</v>
      </c>
      <c r="C220" s="14" t="s">
        <v>236</v>
      </c>
      <c r="D220" s="10"/>
      <c r="E220" s="146">
        <f>VLOOKUP(A220,'[2]Employer Allocation'!$A$6:$C$230,3,FALSE)</f>
        <v>5.060303133176223E-3</v>
      </c>
      <c r="F220" s="10"/>
      <c r="G220" s="141">
        <f t="shared" si="14"/>
        <v>141182.92296350488</v>
      </c>
      <c r="H220" s="143">
        <v>5.1639868219139776E-3</v>
      </c>
      <c r="I220" s="10"/>
      <c r="J220" s="147">
        <f t="shared" si="12"/>
        <v>205200.03268974295</v>
      </c>
      <c r="K220" s="143">
        <v>5.0539685247046329E-3</v>
      </c>
      <c r="L220"/>
      <c r="M220" s="139">
        <f t="shared" si="15"/>
        <v>165871.85345702901</v>
      </c>
      <c r="N220" s="10"/>
      <c r="O220" s="10"/>
      <c r="P220" s="144">
        <v>5.0492117457614236E-3</v>
      </c>
      <c r="Q220"/>
      <c r="R220" s="140">
        <v>187021</v>
      </c>
      <c r="S220" s="10"/>
      <c r="T220" s="144">
        <v>5.2349420158698135E-3</v>
      </c>
      <c r="U220"/>
      <c r="V220" s="140">
        <v>151306</v>
      </c>
      <c r="W220" s="10"/>
      <c r="X220" s="144">
        <v>5.2790074787635276E-3</v>
      </c>
      <c r="Y220"/>
      <c r="Z220" s="140">
        <v>218265.56105400706</v>
      </c>
      <c r="AA220" s="10"/>
      <c r="AB220" s="144">
        <v>5.3827140016798961E-3</v>
      </c>
      <c r="AC220" s="144"/>
      <c r="AD220" s="132">
        <v>185410.61425584697</v>
      </c>
      <c r="AF220" s="91">
        <v>5.1639868219139776E-3</v>
      </c>
      <c r="AG220" s="145">
        <f t="shared" si="13"/>
        <v>-1.1001829720934473E-4</v>
      </c>
    </row>
    <row r="221" spans="1:33" x14ac:dyDescent="0.35">
      <c r="A221" s="13">
        <v>736</v>
      </c>
      <c r="C221" s="14" t="s">
        <v>237</v>
      </c>
      <c r="D221" s="10"/>
      <c r="E221" s="146">
        <v>0</v>
      </c>
      <c r="F221" s="10"/>
      <c r="G221" s="141">
        <f t="shared" si="14"/>
        <v>0</v>
      </c>
      <c r="H221" s="143">
        <v>0</v>
      </c>
      <c r="I221" s="10"/>
      <c r="J221" s="147">
        <f t="shared" si="12"/>
        <v>0</v>
      </c>
      <c r="K221" s="143">
        <v>0</v>
      </c>
      <c r="L221"/>
      <c r="M221" s="139">
        <f t="shared" si="15"/>
        <v>0</v>
      </c>
      <c r="N221" s="10"/>
      <c r="O221" s="10"/>
      <c r="P221" s="144">
        <v>0</v>
      </c>
      <c r="Q221"/>
      <c r="R221" s="140">
        <v>0</v>
      </c>
      <c r="S221" s="10"/>
      <c r="T221" s="144">
        <v>0</v>
      </c>
      <c r="U221"/>
      <c r="V221" s="140">
        <v>0</v>
      </c>
      <c r="W221" s="10"/>
      <c r="X221" s="144">
        <v>0</v>
      </c>
      <c r="Y221"/>
      <c r="Z221" s="140">
        <v>0</v>
      </c>
      <c r="AA221" s="10"/>
      <c r="AB221" s="144">
        <v>0</v>
      </c>
      <c r="AC221" s="144"/>
      <c r="AD221" s="132">
        <v>0</v>
      </c>
      <c r="AF221" s="91">
        <v>0</v>
      </c>
      <c r="AG221" s="145">
        <f t="shared" si="13"/>
        <v>0</v>
      </c>
    </row>
    <row r="222" spans="1:33" x14ac:dyDescent="0.35">
      <c r="A222" s="13">
        <v>737</v>
      </c>
      <c r="C222" s="14" t="s">
        <v>238</v>
      </c>
      <c r="D222" s="10"/>
      <c r="E222" s="146">
        <f>VLOOKUP(A222,'[2]Employer Allocation'!$A$6:$C$230,3,FALSE)</f>
        <v>2.0388706815604196E-3</v>
      </c>
      <c r="F222" s="10"/>
      <c r="G222" s="141">
        <f t="shared" si="14"/>
        <v>56884.679591638407</v>
      </c>
      <c r="H222" s="143">
        <v>2.235135970542897E-3</v>
      </c>
      <c r="I222" s="10"/>
      <c r="J222" s="147">
        <f t="shared" si="12"/>
        <v>88817.030336926575</v>
      </c>
      <c r="K222" s="143">
        <v>2.4455311197322232E-3</v>
      </c>
      <c r="L222"/>
      <c r="M222" s="139">
        <f t="shared" si="15"/>
        <v>80262.62481334593</v>
      </c>
      <c r="N222" s="10"/>
      <c r="O222" s="10"/>
      <c r="P222" s="144">
        <v>2.4823719220963126E-3</v>
      </c>
      <c r="Q222"/>
      <c r="R222" s="140">
        <v>91946</v>
      </c>
      <c r="S222" s="10"/>
      <c r="T222" s="144">
        <v>2.5861094398103236E-3</v>
      </c>
      <c r="U222"/>
      <c r="V222" s="140">
        <v>74746</v>
      </c>
      <c r="W222" s="10"/>
      <c r="X222" s="144">
        <v>2.7706721919211951E-3</v>
      </c>
      <c r="Y222"/>
      <c r="Z222" s="140">
        <v>114556.06435474507</v>
      </c>
      <c r="AA222" s="10"/>
      <c r="AB222" s="144">
        <v>2.7615131473391606E-3</v>
      </c>
      <c r="AC222" s="144"/>
      <c r="AD222" s="132">
        <v>95121.875091999333</v>
      </c>
      <c r="AF222" s="91">
        <v>2.235135970542897E-3</v>
      </c>
      <c r="AG222" s="145">
        <f t="shared" si="13"/>
        <v>2.103951491893262E-4</v>
      </c>
    </row>
    <row r="223" spans="1:33" x14ac:dyDescent="0.35">
      <c r="A223" s="13">
        <v>738</v>
      </c>
      <c r="C223" s="14" t="s">
        <v>239</v>
      </c>
      <c r="D223" s="10"/>
      <c r="E223" s="146">
        <v>0</v>
      </c>
      <c r="F223" s="10"/>
      <c r="G223" s="141">
        <f t="shared" si="14"/>
        <v>0</v>
      </c>
      <c r="H223" s="143">
        <v>0</v>
      </c>
      <c r="I223" s="10"/>
      <c r="J223" s="147">
        <f t="shared" si="12"/>
        <v>0</v>
      </c>
      <c r="K223" s="143">
        <v>1.1207944297918679E-5</v>
      </c>
      <c r="L223"/>
      <c r="M223" s="139">
        <f t="shared" si="15"/>
        <v>367.84607681100681</v>
      </c>
      <c r="N223" s="10"/>
      <c r="O223" s="10"/>
      <c r="P223" s="144">
        <v>1.419521194824347E-4</v>
      </c>
      <c r="Q223"/>
      <c r="R223" s="140">
        <v>5258</v>
      </c>
      <c r="S223" s="10"/>
      <c r="T223" s="144">
        <v>1.3236871341869283E-3</v>
      </c>
      <c r="U223"/>
      <c r="V223" s="140">
        <v>38259</v>
      </c>
      <c r="W223" s="10"/>
      <c r="X223" s="144">
        <v>2.845277208081377E-3</v>
      </c>
      <c r="Y223"/>
      <c r="Z223" s="140">
        <v>117640.67936526584</v>
      </c>
      <c r="AA223" s="10"/>
      <c r="AB223" s="144">
        <v>3.3254381658702169E-3</v>
      </c>
      <c r="AC223" s="144"/>
      <c r="AD223" s="132">
        <v>114546.589845087</v>
      </c>
      <c r="AF223" s="91">
        <v>0</v>
      </c>
      <c r="AG223" s="145">
        <f t="shared" si="13"/>
        <v>1.1207944297918679E-5</v>
      </c>
    </row>
    <row r="224" spans="1:33" x14ac:dyDescent="0.35">
      <c r="A224" s="13">
        <v>739</v>
      </c>
      <c r="C224" s="14" t="s">
        <v>240</v>
      </c>
      <c r="D224" s="10"/>
      <c r="E224" s="146">
        <f>VLOOKUP(A224,'[2]Employer Allocation'!$A$6:$C$230,3,FALSE)</f>
        <v>1.5312107747814489E-3</v>
      </c>
      <c r="F224" s="10"/>
      <c r="G224" s="141">
        <f t="shared" si="14"/>
        <v>42720.921487793705</v>
      </c>
      <c r="H224" s="143">
        <v>1.628281340091518E-3</v>
      </c>
      <c r="I224" s="10"/>
      <c r="J224" s="147">
        <f t="shared" si="12"/>
        <v>64702.602027756264</v>
      </c>
      <c r="K224" s="143">
        <v>1.7658691875972283E-3</v>
      </c>
      <c r="L224"/>
      <c r="M224" s="139">
        <f t="shared" si="15"/>
        <v>57956.038641243547</v>
      </c>
      <c r="N224" s="10"/>
      <c r="O224" s="10"/>
      <c r="P224" s="144">
        <v>1.9958711923310168E-3</v>
      </c>
      <c r="Q224"/>
      <c r="R224" s="140">
        <v>73926</v>
      </c>
      <c r="S224" s="10"/>
      <c r="T224" s="144">
        <v>1.9710183632297095E-3</v>
      </c>
      <c r="U224"/>
      <c r="V224" s="140">
        <v>56968</v>
      </c>
      <c r="W224" s="10"/>
      <c r="X224" s="144">
        <v>1.9181431731032869E-3</v>
      </c>
      <c r="Y224"/>
      <c r="Z224" s="140">
        <v>79307.445110375891</v>
      </c>
      <c r="AA224" s="10"/>
      <c r="AB224" s="144">
        <v>1.8656086883549518E-3</v>
      </c>
      <c r="AC224" s="144"/>
      <c r="AD224" s="132">
        <v>64261.941608077854</v>
      </c>
      <c r="AF224" s="91">
        <v>1.628281340091518E-3</v>
      </c>
      <c r="AG224" s="145">
        <f t="shared" si="13"/>
        <v>1.3758784750571035E-4</v>
      </c>
    </row>
    <row r="225" spans="1:33" x14ac:dyDescent="0.35">
      <c r="A225" s="13">
        <v>740</v>
      </c>
      <c r="C225" s="14" t="s">
        <v>241</v>
      </c>
      <c r="D225" s="10"/>
      <c r="E225" s="146">
        <v>0</v>
      </c>
      <c r="F225" s="10"/>
      <c r="G225" s="141">
        <f t="shared" si="14"/>
        <v>0</v>
      </c>
      <c r="H225" s="143">
        <v>0</v>
      </c>
      <c r="I225" s="10"/>
      <c r="J225" s="147">
        <f t="shared" si="12"/>
        <v>0</v>
      </c>
      <c r="K225" s="143">
        <v>0</v>
      </c>
      <c r="L225"/>
      <c r="M225" s="139">
        <f t="shared" si="15"/>
        <v>0</v>
      </c>
      <c r="N225" s="10"/>
      <c r="O225" s="10"/>
      <c r="P225" s="144">
        <v>0</v>
      </c>
      <c r="Q225"/>
      <c r="R225" s="140">
        <v>0</v>
      </c>
      <c r="S225" s="10"/>
      <c r="T225" s="144">
        <v>0</v>
      </c>
      <c r="U225"/>
      <c r="V225" s="140">
        <v>0</v>
      </c>
      <c r="W225" s="10"/>
      <c r="X225" s="144">
        <v>0</v>
      </c>
      <c r="Y225"/>
      <c r="Z225" s="140">
        <v>0</v>
      </c>
      <c r="AA225" s="10"/>
      <c r="AB225" s="144">
        <v>0</v>
      </c>
      <c r="AC225" s="144"/>
      <c r="AD225" s="132">
        <v>0</v>
      </c>
      <c r="AF225" s="91">
        <v>0</v>
      </c>
      <c r="AG225" s="145">
        <f t="shared" si="13"/>
        <v>0</v>
      </c>
    </row>
    <row r="226" spans="1:33" x14ac:dyDescent="0.35">
      <c r="A226" s="13">
        <v>741</v>
      </c>
      <c r="C226" s="14" t="s">
        <v>242</v>
      </c>
      <c r="D226" s="10"/>
      <c r="E226" s="146">
        <f>VLOOKUP(A226,'[2]Employer Allocation'!$A$6:$C$230,3,FALSE)</f>
        <v>4.7917546482214137E-3</v>
      </c>
      <c r="F226" s="10"/>
      <c r="G226" s="141">
        <f t="shared" si="14"/>
        <v>133690.39552680508</v>
      </c>
      <c r="H226" s="143">
        <v>4.8092488199766789E-3</v>
      </c>
      <c r="I226" s="10"/>
      <c r="J226" s="147">
        <f t="shared" si="12"/>
        <v>191103.89881021302</v>
      </c>
      <c r="K226" s="143">
        <v>4.9059237704383333E-3</v>
      </c>
      <c r="L226"/>
      <c r="M226" s="139">
        <f t="shared" si="15"/>
        <v>161013.00685663856</v>
      </c>
      <c r="N226" s="10"/>
      <c r="O226" s="10"/>
      <c r="P226" s="144">
        <v>4.9244437435618299E-3</v>
      </c>
      <c r="Q226"/>
      <c r="R226" s="140">
        <v>182399</v>
      </c>
      <c r="S226" s="10"/>
      <c r="T226" s="144">
        <v>5.166641815440574E-3</v>
      </c>
      <c r="U226"/>
      <c r="V226" s="140">
        <v>149331</v>
      </c>
      <c r="W226" s="10"/>
      <c r="X226" s="144">
        <v>5.4290908760965834E-3</v>
      </c>
      <c r="Y226"/>
      <c r="Z226" s="140">
        <v>224470.90117818199</v>
      </c>
      <c r="AA226" s="10"/>
      <c r="AB226" s="144">
        <v>5.497641417674985E-3</v>
      </c>
      <c r="AC226" s="144"/>
      <c r="AD226" s="132">
        <v>189369.35380393302</v>
      </c>
      <c r="AF226" s="91">
        <v>4.8092488199766789E-3</v>
      </c>
      <c r="AG226" s="145">
        <f t="shared" si="13"/>
        <v>9.6674950461654412E-5</v>
      </c>
    </row>
    <row r="227" spans="1:33" x14ac:dyDescent="0.35">
      <c r="A227" s="13">
        <v>742</v>
      </c>
      <c r="C227" s="14" t="s">
        <v>243</v>
      </c>
      <c r="D227" s="10"/>
      <c r="E227" s="146">
        <f>VLOOKUP(A227,'[2]Employer Allocation'!$A$6:$C$230,3,FALSE)</f>
        <v>1.7151957595344415E-3</v>
      </c>
      <c r="F227" s="10"/>
      <c r="G227" s="141">
        <f t="shared" si="14"/>
        <v>47854.119489020792</v>
      </c>
      <c r="H227" s="143">
        <v>1.5792290513887421E-3</v>
      </c>
      <c r="I227" s="10"/>
      <c r="J227" s="147">
        <f t="shared" si="12"/>
        <v>62753.423690855394</v>
      </c>
      <c r="K227" s="143">
        <v>1.4999276947916741E-3</v>
      </c>
      <c r="L227"/>
      <c r="M227" s="139">
        <f t="shared" si="15"/>
        <v>49227.806934386121</v>
      </c>
      <c r="N227" s="10"/>
      <c r="O227" s="10"/>
      <c r="P227" s="144">
        <v>1.4164738145391006E-3</v>
      </c>
      <c r="Q227"/>
      <c r="R227" s="140">
        <v>52466</v>
      </c>
      <c r="S227" s="10"/>
      <c r="T227" s="144">
        <v>1.329505296308139E-3</v>
      </c>
      <c r="U227"/>
      <c r="V227" s="140">
        <v>38427</v>
      </c>
      <c r="W227" s="10"/>
      <c r="X227" s="144">
        <v>1.2938199192735003E-3</v>
      </c>
      <c r="Y227"/>
      <c r="Z227" s="140">
        <v>53494.209227607455</v>
      </c>
      <c r="AA227" s="10"/>
      <c r="AB227" s="144">
        <v>1.2397815845276276E-3</v>
      </c>
      <c r="AC227" s="144"/>
      <c r="AD227" s="132">
        <v>42704.974676086225</v>
      </c>
      <c r="AF227" s="91">
        <v>1.5792290513887421E-3</v>
      </c>
      <c r="AG227" s="145">
        <f t="shared" si="13"/>
        <v>-7.9301356597068001E-5</v>
      </c>
    </row>
    <row r="228" spans="1:33" x14ac:dyDescent="0.35">
      <c r="A228" s="13">
        <v>743</v>
      </c>
      <c r="C228" s="14" t="s">
        <v>244</v>
      </c>
      <c r="D228" s="10"/>
      <c r="E228" s="146">
        <f>VLOOKUP(A228,'[2]Employer Allocation'!$A$6:$C$230,3,FALSE)</f>
        <v>2.7527612148091781E-3</v>
      </c>
      <c r="F228" s="10"/>
      <c r="G228" s="141">
        <f t="shared" si="14"/>
        <v>76802.291147207827</v>
      </c>
      <c r="H228" s="143">
        <v>3.1680495593237163E-3</v>
      </c>
      <c r="I228" s="10"/>
      <c r="J228" s="147">
        <f t="shared" si="12"/>
        <v>125887.98065425844</v>
      </c>
      <c r="K228" s="143">
        <v>3.4757519845576403E-3</v>
      </c>
      <c r="L228"/>
      <c r="M228" s="139">
        <f t="shared" si="15"/>
        <v>114074.5972234199</v>
      </c>
      <c r="N228" s="10"/>
      <c r="O228" s="10"/>
      <c r="P228" s="144">
        <v>3.4046856236915474E-3</v>
      </c>
      <c r="Q228"/>
      <c r="R228" s="140">
        <v>126108</v>
      </c>
      <c r="S228" s="10"/>
      <c r="T228" s="144">
        <v>3.3550595115358728E-3</v>
      </c>
      <c r="U228"/>
      <c r="V228" s="140">
        <v>96971</v>
      </c>
      <c r="W228" s="10"/>
      <c r="X228" s="144">
        <v>3.1864434905874853E-3</v>
      </c>
      <c r="Y228"/>
      <c r="Z228" s="140">
        <v>131746.52224642559</v>
      </c>
      <c r="AA228" s="10"/>
      <c r="AB228" s="144">
        <v>3.2407856014764471E-3</v>
      </c>
      <c r="AC228" s="144"/>
      <c r="AD228" s="132">
        <v>111630.68460514986</v>
      </c>
      <c r="AF228" s="91">
        <v>3.1680495593237163E-3</v>
      </c>
      <c r="AG228" s="145">
        <f t="shared" si="13"/>
        <v>3.07702425233924E-4</v>
      </c>
    </row>
    <row r="229" spans="1:33" x14ac:dyDescent="0.35">
      <c r="A229" s="13">
        <v>744</v>
      </c>
      <c r="C229" s="14" t="s">
        <v>245</v>
      </c>
      <c r="D229" s="10"/>
      <c r="E229" s="146">
        <v>0</v>
      </c>
      <c r="F229" s="10"/>
      <c r="G229" s="141">
        <f t="shared" si="14"/>
        <v>0</v>
      </c>
      <c r="H229" s="143">
        <v>0</v>
      </c>
      <c r="I229" s="10"/>
      <c r="J229" s="147">
        <f t="shared" si="12"/>
        <v>0</v>
      </c>
      <c r="K229" s="143">
        <v>0</v>
      </c>
      <c r="L229"/>
      <c r="M229" s="139">
        <f t="shared" si="15"/>
        <v>0</v>
      </c>
      <c r="N229" s="10"/>
      <c r="O229" s="10"/>
      <c r="P229" s="144">
        <v>0</v>
      </c>
      <c r="Q229"/>
      <c r="R229" s="140">
        <v>0</v>
      </c>
      <c r="S229" s="10"/>
      <c r="T229" s="144">
        <v>0</v>
      </c>
      <c r="U229"/>
      <c r="V229" s="140">
        <v>0</v>
      </c>
      <c r="W229" s="10"/>
      <c r="X229" s="144">
        <v>0</v>
      </c>
      <c r="Y229"/>
      <c r="Z229" s="140">
        <v>0</v>
      </c>
      <c r="AA229" s="10"/>
      <c r="AB229" s="144">
        <v>0</v>
      </c>
      <c r="AC229" s="144"/>
      <c r="AD229" s="132">
        <v>0</v>
      </c>
      <c r="AF229" s="91">
        <v>0</v>
      </c>
      <c r="AG229" s="145">
        <f t="shared" si="13"/>
        <v>0</v>
      </c>
    </row>
    <row r="230" spans="1:33" x14ac:dyDescent="0.35">
      <c r="A230" s="13">
        <v>745</v>
      </c>
      <c r="C230" s="14" t="s">
        <v>246</v>
      </c>
      <c r="D230" s="10"/>
      <c r="E230" s="146">
        <f>VLOOKUP(A230,'[2]Employer Allocation'!$A$6:$C$230,3,FALSE)</f>
        <v>3.257619540208275E-3</v>
      </c>
      <c r="F230" s="10"/>
      <c r="G230" s="141">
        <f t="shared" si="14"/>
        <v>90887.884872808572</v>
      </c>
      <c r="H230" s="143">
        <v>3.5797966723116669E-3</v>
      </c>
      <c r="I230" s="10"/>
      <c r="J230" s="147">
        <f t="shared" si="12"/>
        <v>142249.47109929394</v>
      </c>
      <c r="K230" s="143">
        <v>3.9994863544729961E-3</v>
      </c>
      <c r="L230"/>
      <c r="M230" s="139">
        <f t="shared" si="15"/>
        <v>131263.62209216628</v>
      </c>
      <c r="N230" s="10"/>
      <c r="O230" s="10"/>
      <c r="P230" s="144">
        <v>4.1733029296447312E-3</v>
      </c>
      <c r="Q230"/>
      <c r="R230" s="140">
        <v>154577</v>
      </c>
      <c r="S230" s="10"/>
      <c r="T230" s="144">
        <v>4.26377104601482E-3</v>
      </c>
      <c r="U230"/>
      <c r="V230" s="140">
        <v>123236</v>
      </c>
      <c r="W230" s="10"/>
      <c r="X230" s="144">
        <v>4.3514398583181443E-3</v>
      </c>
      <c r="Y230"/>
      <c r="Z230" s="140">
        <v>179914.39979756155</v>
      </c>
      <c r="AA230" s="10"/>
      <c r="AB230" s="144">
        <v>4.2989334991427684E-3</v>
      </c>
      <c r="AC230" s="144"/>
      <c r="AD230" s="132">
        <v>148079.18467753267</v>
      </c>
      <c r="AF230" s="91">
        <v>3.5797966723116669E-3</v>
      </c>
      <c r="AG230" s="145">
        <f t="shared" si="13"/>
        <v>4.1968968216132916E-4</v>
      </c>
    </row>
    <row r="231" spans="1:33" x14ac:dyDescent="0.35">
      <c r="A231" s="13">
        <v>747</v>
      </c>
      <c r="C231" s="14" t="s">
        <v>247</v>
      </c>
      <c r="D231" s="10"/>
      <c r="E231" s="146">
        <f>VLOOKUP(A231,'[2]Employer Allocation'!$A$6:$C$230,3,FALSE)</f>
        <v>2.7077714085488266E-3</v>
      </c>
      <c r="F231" s="10"/>
      <c r="G231" s="141">
        <f t="shared" si="14"/>
        <v>75547.071413481855</v>
      </c>
      <c r="H231" s="143">
        <v>2.7868714321202213E-3</v>
      </c>
      <c r="I231" s="10"/>
      <c r="J231" s="147">
        <f t="shared" si="12"/>
        <v>110741.20223281748</v>
      </c>
      <c r="K231" s="143">
        <v>2.8180505124661957E-3</v>
      </c>
      <c r="L231"/>
      <c r="M231" s="139">
        <f t="shared" si="15"/>
        <v>92488.755985202035</v>
      </c>
      <c r="N231" s="10"/>
      <c r="O231" s="10"/>
      <c r="P231" s="144">
        <v>2.7974533340343086E-3</v>
      </c>
      <c r="Q231"/>
      <c r="R231" s="140">
        <v>103616</v>
      </c>
      <c r="S231" s="10"/>
      <c r="T231" s="144">
        <v>2.6731257050660239E-3</v>
      </c>
      <c r="U231"/>
      <c r="V231" s="140">
        <v>77261</v>
      </c>
      <c r="W231" s="10"/>
      <c r="X231" s="144">
        <v>2.7082164175282505E-3</v>
      </c>
      <c r="Y231"/>
      <c r="Z231" s="140">
        <v>111973.77124495553</v>
      </c>
      <c r="AA231" s="10"/>
      <c r="AB231" s="144">
        <v>2.630002423048442E-3</v>
      </c>
      <c r="AC231" s="144"/>
      <c r="AD231" s="132">
        <v>90591.91415326776</v>
      </c>
      <c r="AF231" s="91">
        <v>2.7868714321202213E-3</v>
      </c>
      <c r="AG231" s="145">
        <f t="shared" si="13"/>
        <v>3.1179080345974334E-5</v>
      </c>
    </row>
    <row r="232" spans="1:33" x14ac:dyDescent="0.35">
      <c r="A232" s="13">
        <v>748</v>
      </c>
      <c r="C232" s="14" t="s">
        <v>248</v>
      </c>
      <c r="D232" s="10"/>
      <c r="E232" s="146">
        <f>VLOOKUP(A232,'[2]Employer Allocation'!$A$6:$C$230,3,FALSE)</f>
        <v>1.5422492559321363E-3</v>
      </c>
      <c r="F232" s="10"/>
      <c r="G232" s="141">
        <f t="shared" si="14"/>
        <v>43028.896127438151</v>
      </c>
      <c r="H232" s="143">
        <v>1.6028491839861735E-3</v>
      </c>
      <c r="I232" s="10"/>
      <c r="J232" s="147">
        <f t="shared" si="12"/>
        <v>63692.010900365844</v>
      </c>
      <c r="K232" s="143">
        <v>1.620554465080233E-3</v>
      </c>
      <c r="L232"/>
      <c r="M232" s="139">
        <f t="shared" si="15"/>
        <v>53186.792010469057</v>
      </c>
      <c r="N232" s="10"/>
      <c r="O232" s="10"/>
      <c r="P232" s="144">
        <v>1.5367768365784306E-3</v>
      </c>
      <c r="Q232"/>
      <c r="R232" s="140">
        <v>56922</v>
      </c>
      <c r="S232" s="10"/>
      <c r="T232" s="144">
        <v>1.4626231713501803E-3</v>
      </c>
      <c r="U232"/>
      <c r="V232" s="140">
        <v>42274</v>
      </c>
      <c r="W232" s="10"/>
      <c r="X232" s="144">
        <v>1.5288825287229711E-3</v>
      </c>
      <c r="Y232"/>
      <c r="Z232" s="140">
        <v>63213.095313808801</v>
      </c>
      <c r="AA232" s="10"/>
      <c r="AB232" s="144">
        <v>1.6459781734475282E-3</v>
      </c>
      <c r="AC232" s="144"/>
      <c r="AD232" s="132">
        <v>56696.644870111762</v>
      </c>
      <c r="AF232" s="91">
        <v>1.6028491839861735E-3</v>
      </c>
      <c r="AG232" s="145">
        <f t="shared" si="13"/>
        <v>1.7705281094059508E-5</v>
      </c>
    </row>
    <row r="233" spans="1:33" x14ac:dyDescent="0.35">
      <c r="A233" s="13">
        <v>749</v>
      </c>
      <c r="C233" s="14" t="s">
        <v>249</v>
      </c>
      <c r="D233" s="10"/>
      <c r="E233" s="146">
        <f>VLOOKUP(A233,'[2]Employer Allocation'!$A$6:$C$230,3,FALSE)</f>
        <v>2.8669112514850101E-3</v>
      </c>
      <c r="F233" s="10"/>
      <c r="G233" s="141">
        <f t="shared" si="14"/>
        <v>79987.08767226692</v>
      </c>
      <c r="H233" s="143">
        <v>3.0636120177825487E-3</v>
      </c>
      <c r="I233" s="10"/>
      <c r="J233" s="147">
        <f t="shared" si="12"/>
        <v>121737.97259317263</v>
      </c>
      <c r="K233" s="143">
        <v>3.3762416924043972E-3</v>
      </c>
      <c r="L233"/>
      <c r="M233" s="139">
        <f t="shared" si="15"/>
        <v>110808.65749371541</v>
      </c>
      <c r="N233" s="10"/>
      <c r="O233" s="10"/>
      <c r="P233" s="144">
        <v>3.7674800892897459E-3</v>
      </c>
      <c r="Q233"/>
      <c r="R233" s="140">
        <v>139546</v>
      </c>
      <c r="S233" s="10"/>
      <c r="T233" s="144">
        <v>3.7688187386449882E-3</v>
      </c>
      <c r="U233"/>
      <c r="V233" s="140">
        <v>108930</v>
      </c>
      <c r="W233" s="10"/>
      <c r="X233" s="144">
        <v>3.8283605808381001E-3</v>
      </c>
      <c r="Y233"/>
      <c r="Z233" s="140">
        <v>158287.19194945903</v>
      </c>
      <c r="AA233" s="10"/>
      <c r="AB233" s="144">
        <v>3.974019604481697E-3</v>
      </c>
      <c r="AC233" s="144"/>
      <c r="AD233" s="132">
        <v>136887.34264940937</v>
      </c>
      <c r="AF233" s="91">
        <v>3.0636120177825487E-3</v>
      </c>
      <c r="AG233" s="145">
        <f t="shared" si="13"/>
        <v>3.1262967462184843E-4</v>
      </c>
    </row>
    <row r="234" spans="1:33" x14ac:dyDescent="0.35">
      <c r="A234" s="13">
        <v>750</v>
      </c>
      <c r="C234" s="14" t="s">
        <v>250</v>
      </c>
      <c r="D234" s="10"/>
      <c r="E234" s="146">
        <v>0</v>
      </c>
      <c r="F234" s="10"/>
      <c r="G234" s="141">
        <f t="shared" si="14"/>
        <v>0</v>
      </c>
      <c r="H234" s="143">
        <v>0</v>
      </c>
      <c r="I234" s="10"/>
      <c r="J234" s="147">
        <f t="shared" si="12"/>
        <v>0</v>
      </c>
      <c r="K234" s="143">
        <v>0</v>
      </c>
      <c r="L234"/>
      <c r="M234" s="139">
        <f t="shared" si="15"/>
        <v>0</v>
      </c>
      <c r="N234" s="10"/>
      <c r="O234" s="10"/>
      <c r="P234" s="144">
        <v>0</v>
      </c>
      <c r="Q234"/>
      <c r="R234" s="140">
        <v>0</v>
      </c>
      <c r="S234" s="10"/>
      <c r="T234" s="144">
        <v>0</v>
      </c>
      <c r="U234"/>
      <c r="V234" s="140">
        <v>0</v>
      </c>
      <c r="W234" s="10"/>
      <c r="X234" s="144">
        <v>0</v>
      </c>
      <c r="Y234"/>
      <c r="Z234" s="140">
        <v>0</v>
      </c>
      <c r="AA234" s="10"/>
      <c r="AB234" s="144">
        <v>0</v>
      </c>
      <c r="AC234" s="144"/>
      <c r="AD234" s="132">
        <v>0</v>
      </c>
      <c r="AF234" s="91">
        <v>0</v>
      </c>
      <c r="AG234" s="145">
        <f t="shared" si="13"/>
        <v>0</v>
      </c>
    </row>
    <row r="235" spans="1:33" x14ac:dyDescent="0.35">
      <c r="A235" s="13">
        <v>751</v>
      </c>
      <c r="C235" s="14" t="s">
        <v>251</v>
      </c>
      <c r="D235" s="10"/>
      <c r="E235" s="146">
        <f>VLOOKUP(A235,'[2]Employer Allocation'!$A$6:$C$230,3,FALSE)</f>
        <v>1.1036226524837751E-4</v>
      </c>
      <c r="F235" s="10"/>
      <c r="G235" s="141">
        <f t="shared" si="14"/>
        <v>3079.1173537581353</v>
      </c>
      <c r="H235" s="143">
        <v>9.8413765314266734E-5</v>
      </c>
      <c r="I235" s="10"/>
      <c r="J235" s="147">
        <f t="shared" si="12"/>
        <v>3910.6427951966275</v>
      </c>
      <c r="K235" s="143">
        <v>9.8904182778823774E-5</v>
      </c>
      <c r="L235"/>
      <c r="M235" s="139">
        <f t="shared" si="15"/>
        <v>3246.0471473029297</v>
      </c>
      <c r="N235" s="10"/>
      <c r="O235" s="10"/>
      <c r="P235" s="144">
        <v>1.0104555007776604E-4</v>
      </c>
      <c r="Q235"/>
      <c r="R235" s="140">
        <v>3743</v>
      </c>
      <c r="S235" s="10"/>
      <c r="T235" s="144">
        <v>8.9889349054260762E-5</v>
      </c>
      <c r="U235"/>
      <c r="V235" s="140">
        <v>2598</v>
      </c>
      <c r="W235" s="10"/>
      <c r="X235" s="144">
        <v>8.9999069985718708E-5</v>
      </c>
      <c r="Y235"/>
      <c r="Z235" s="140">
        <v>3721.0967371792349</v>
      </c>
      <c r="AA235" s="10"/>
      <c r="AB235" s="144">
        <v>8.9793158624215514E-5</v>
      </c>
      <c r="AC235" s="144"/>
      <c r="AD235" s="132">
        <v>3092.9759023594088</v>
      </c>
      <c r="AF235" s="91">
        <v>9.8413765314266734E-5</v>
      </c>
      <c r="AG235" s="145">
        <f t="shared" si="13"/>
        <v>4.9041746455704045E-7</v>
      </c>
    </row>
    <row r="236" spans="1:33" x14ac:dyDescent="0.35">
      <c r="A236" s="13">
        <v>752</v>
      </c>
      <c r="C236" s="14" t="s">
        <v>252</v>
      </c>
      <c r="D236" s="10"/>
      <c r="E236" s="146">
        <f>VLOOKUP(A236,'[2]Employer Allocation'!$A$6:$C$230,3,FALSE)</f>
        <v>4.5652457498503258E-3</v>
      </c>
      <c r="F236" s="10"/>
      <c r="G236" s="141">
        <f t="shared" si="14"/>
        <v>127370.77642343308</v>
      </c>
      <c r="H236" s="143">
        <v>4.7184876626336168E-3</v>
      </c>
      <c r="I236" s="10"/>
      <c r="J236" s="147">
        <f t="shared" si="12"/>
        <v>187497.34575420571</v>
      </c>
      <c r="K236" s="143">
        <v>5.2140000230236913E-3</v>
      </c>
      <c r="L236"/>
      <c r="M236" s="139">
        <f t="shared" si="15"/>
        <v>171124.10643564031</v>
      </c>
      <c r="N236" s="10"/>
      <c r="O236" s="10"/>
      <c r="P236" s="144">
        <v>6.0498493023251306E-3</v>
      </c>
      <c r="Q236"/>
      <c r="R236" s="140">
        <v>224084</v>
      </c>
      <c r="S236" s="10"/>
      <c r="T236" s="144">
        <v>5.914281508035542E-3</v>
      </c>
      <c r="U236"/>
      <c r="V236" s="140">
        <v>170941</v>
      </c>
      <c r="W236" s="10"/>
      <c r="X236" s="144">
        <v>6.1558411751940151E-3</v>
      </c>
      <c r="Y236"/>
      <c r="Z236" s="140">
        <v>254519.08019986091</v>
      </c>
      <c r="AA236" s="10"/>
      <c r="AB236" s="144">
        <v>6.2674157630930863E-3</v>
      </c>
      <c r="AC236" s="144"/>
      <c r="AD236" s="132">
        <v>215884.66451481599</v>
      </c>
      <c r="AF236" s="91">
        <v>4.7184876626336168E-3</v>
      </c>
      <c r="AG236" s="145">
        <f t="shared" si="13"/>
        <v>4.9551236039007459E-4</v>
      </c>
    </row>
    <row r="237" spans="1:33" x14ac:dyDescent="0.35">
      <c r="A237" s="13">
        <v>753</v>
      </c>
      <c r="C237" s="14" t="s">
        <v>253</v>
      </c>
      <c r="D237" s="10"/>
      <c r="E237" s="146">
        <f>VLOOKUP(A237,'[2]Employer Allocation'!$A$6:$C$230,3,FALSE)</f>
        <v>3.6501916529672711E-3</v>
      </c>
      <c r="F237" s="10"/>
      <c r="G237" s="141">
        <f t="shared" si="14"/>
        <v>101840.68293541894</v>
      </c>
      <c r="H237" s="143">
        <v>3.5144535793998257E-3</v>
      </c>
      <c r="I237" s="10"/>
      <c r="J237" s="147">
        <f t="shared" si="12"/>
        <v>139652.94921340171</v>
      </c>
      <c r="K237" s="143">
        <v>3.6973018913372987E-3</v>
      </c>
      <c r="L237"/>
      <c r="M237" s="139">
        <f t="shared" si="15"/>
        <v>121345.89174991711</v>
      </c>
      <c r="N237" s="10"/>
      <c r="O237" s="10"/>
      <c r="P237" s="144">
        <v>4.2753141517646422E-3</v>
      </c>
      <c r="Q237"/>
      <c r="R237" s="140">
        <v>158356</v>
      </c>
      <c r="S237" s="10"/>
      <c r="T237" s="144">
        <v>4.6286870114027791E-3</v>
      </c>
      <c r="U237"/>
      <c r="V237" s="140">
        <v>133783</v>
      </c>
      <c r="W237" s="10"/>
      <c r="X237" s="144">
        <v>4.6728142915447336E-3</v>
      </c>
      <c r="Y237"/>
      <c r="Z237" s="140">
        <v>193201.92993628467</v>
      </c>
      <c r="AA237" s="10"/>
      <c r="AB237" s="144">
        <v>4.8492045673130023E-3</v>
      </c>
      <c r="AC237" s="144"/>
      <c r="AD237" s="132">
        <v>167033.58142326775</v>
      </c>
      <c r="AF237" s="91">
        <v>3.5144535793998257E-3</v>
      </c>
      <c r="AG237" s="145">
        <f t="shared" si="13"/>
        <v>1.8284831193747303E-4</v>
      </c>
    </row>
    <row r="238" spans="1:33" x14ac:dyDescent="0.35">
      <c r="A238" s="13">
        <v>754</v>
      </c>
      <c r="C238" s="14" t="s">
        <v>254</v>
      </c>
      <c r="D238" s="10"/>
      <c r="E238" s="146">
        <f>VLOOKUP(A238,'[2]Employer Allocation'!$A$6:$C$230,3,FALSE)</f>
        <v>1.83102006466531E-3</v>
      </c>
      <c r="F238" s="10"/>
      <c r="G238" s="141">
        <f t="shared" si="14"/>
        <v>51085.628258008102</v>
      </c>
      <c r="H238" s="143">
        <v>2.3314467607246955E-3</v>
      </c>
      <c r="I238" s="10"/>
      <c r="J238" s="147">
        <f t="shared" si="12"/>
        <v>92644.107743440007</v>
      </c>
      <c r="K238" s="143">
        <v>3.238034364171792E-3</v>
      </c>
      <c r="L238"/>
      <c r="M238" s="139">
        <f t="shared" si="15"/>
        <v>106272.67639624192</v>
      </c>
      <c r="N238" s="10"/>
      <c r="O238" s="10"/>
      <c r="P238" s="144">
        <v>3.3908529564373271E-3</v>
      </c>
      <c r="Q238"/>
      <c r="R238" s="140">
        <v>125596</v>
      </c>
      <c r="S238" s="10"/>
      <c r="T238" s="144">
        <v>3.0541625838306961E-3</v>
      </c>
      <c r="U238"/>
      <c r="V238" s="140">
        <v>88274</v>
      </c>
      <c r="W238" s="10"/>
      <c r="X238" s="144">
        <v>3.0176035398866131E-3</v>
      </c>
      <c r="Y238"/>
      <c r="Z238" s="140">
        <v>124765.67466924268</v>
      </c>
      <c r="AA238" s="10"/>
      <c r="AB238" s="144">
        <v>3.3608912046468519E-3</v>
      </c>
      <c r="AC238" s="144"/>
      <c r="AD238" s="132">
        <v>115767.78972580904</v>
      </c>
      <c r="AF238" s="91">
        <v>2.3314467607246955E-3</v>
      </c>
      <c r="AG238" s="145">
        <f t="shared" si="13"/>
        <v>9.0658760344709648E-4</v>
      </c>
    </row>
    <row r="239" spans="1:33" x14ac:dyDescent="0.35">
      <c r="A239" s="13">
        <v>756</v>
      </c>
      <c r="C239" s="14" t="s">
        <v>255</v>
      </c>
      <c r="D239" s="10"/>
      <c r="E239" s="146">
        <f>VLOOKUP(A239,'[2]Employer Allocation'!$A$6:$C$230,3,FALSE)</f>
        <v>7.5351708564069938E-3</v>
      </c>
      <c r="F239" s="10"/>
      <c r="G239" s="141">
        <f t="shared" si="14"/>
        <v>210231.96012947391</v>
      </c>
      <c r="H239" s="143">
        <v>7.3011127121601531E-3</v>
      </c>
      <c r="I239" s="10"/>
      <c r="J239" s="147">
        <f t="shared" si="12"/>
        <v>290122.46136047912</v>
      </c>
      <c r="K239" s="143">
        <v>7.164905260199186E-3</v>
      </c>
      <c r="L239"/>
      <c r="M239" s="139">
        <f t="shared" si="15"/>
        <v>235153.0504283685</v>
      </c>
      <c r="N239" s="10"/>
      <c r="O239" s="10"/>
      <c r="P239" s="144">
        <v>6.5090330412165658E-3</v>
      </c>
      <c r="Q239"/>
      <c r="R239" s="140">
        <v>241092</v>
      </c>
      <c r="S239" s="10"/>
      <c r="T239" s="144">
        <v>6.3963434470107839E-3</v>
      </c>
      <c r="U239"/>
      <c r="V239" s="140">
        <v>184874</v>
      </c>
      <c r="W239" s="10"/>
      <c r="X239" s="144">
        <v>6.2907181107812607E-3</v>
      </c>
      <c r="Y239"/>
      <c r="Z239" s="140">
        <v>260095.69476947896</v>
      </c>
      <c r="AA239" s="10"/>
      <c r="AB239" s="144">
        <v>6.100076070577041E-3</v>
      </c>
      <c r="AC239" s="144"/>
      <c r="AD239" s="132">
        <v>210120.55459385391</v>
      </c>
      <c r="AF239" s="91">
        <v>7.3011127121601531E-3</v>
      </c>
      <c r="AG239" s="145">
        <f t="shared" si="13"/>
        <v>-1.3620745196096708E-4</v>
      </c>
    </row>
    <row r="240" spans="1:33" x14ac:dyDescent="0.35">
      <c r="A240" s="13">
        <v>757</v>
      </c>
      <c r="C240" s="14" t="s">
        <v>256</v>
      </c>
      <c r="D240" s="10"/>
      <c r="E240" s="146">
        <f>VLOOKUP(A240,'[2]Employer Allocation'!$A$6:$C$230,3,FALSE)</f>
        <v>1.5755659456174473E-3</v>
      </c>
      <c r="F240" s="10"/>
      <c r="G240" s="141">
        <f t="shared" si="14"/>
        <v>43958.434834793778</v>
      </c>
      <c r="H240" s="143">
        <v>1.5939896655723694E-3</v>
      </c>
      <c r="I240" s="10"/>
      <c r="J240" s="147">
        <f t="shared" si="12"/>
        <v>63339.962467474186</v>
      </c>
      <c r="K240" s="143">
        <v>1.6257334834499206E-3</v>
      </c>
      <c r="L240"/>
      <c r="M240" s="139">
        <f t="shared" si="15"/>
        <v>53356.768014844405</v>
      </c>
      <c r="N240" s="10"/>
      <c r="O240" s="10"/>
      <c r="P240" s="144">
        <v>1.6699501952555872E-3</v>
      </c>
      <c r="Q240"/>
      <c r="R240" s="140">
        <v>61854</v>
      </c>
      <c r="S240" s="10"/>
      <c r="T240" s="144">
        <v>1.6207156119407218E-3</v>
      </c>
      <c r="U240"/>
      <c r="V240" s="140">
        <v>46844</v>
      </c>
      <c r="W240" s="10"/>
      <c r="X240" s="144">
        <v>1.6804631232206415E-3</v>
      </c>
      <c r="Y240"/>
      <c r="Z240" s="140">
        <v>69480.338471926705</v>
      </c>
      <c r="AA240" s="10"/>
      <c r="AB240" s="144">
        <v>1.700704825882097E-3</v>
      </c>
      <c r="AC240" s="144"/>
      <c r="AD240" s="132">
        <v>58581.735224325806</v>
      </c>
      <c r="AF240" s="91">
        <v>1.5939896655723694E-3</v>
      </c>
      <c r="AG240" s="145">
        <f t="shared" si="13"/>
        <v>3.174381787755115E-5</v>
      </c>
    </row>
    <row r="241" spans="1:33" x14ac:dyDescent="0.35">
      <c r="A241" s="13">
        <v>759</v>
      </c>
      <c r="C241" s="14" t="s">
        <v>257</v>
      </c>
      <c r="D241" s="10"/>
      <c r="E241" s="146">
        <v>0</v>
      </c>
      <c r="F241" s="10"/>
      <c r="G241" s="141">
        <f t="shared" si="14"/>
        <v>0</v>
      </c>
      <c r="H241" s="143">
        <v>0</v>
      </c>
      <c r="I241" s="10"/>
      <c r="J241" s="147">
        <f t="shared" si="12"/>
        <v>0</v>
      </c>
      <c r="K241" s="143">
        <v>0</v>
      </c>
      <c r="L241"/>
      <c r="M241" s="139">
        <f t="shared" si="15"/>
        <v>0</v>
      </c>
      <c r="N241" s="10"/>
      <c r="O241" s="10"/>
      <c r="P241" s="144">
        <v>0</v>
      </c>
      <c r="Q241"/>
      <c r="R241" s="140">
        <v>0</v>
      </c>
      <c r="S241" s="10"/>
      <c r="T241" s="144">
        <v>0</v>
      </c>
      <c r="U241"/>
      <c r="V241" s="140">
        <v>0</v>
      </c>
      <c r="W241" s="10"/>
      <c r="X241" s="144">
        <v>0</v>
      </c>
      <c r="Y241"/>
      <c r="Z241" s="140">
        <v>0</v>
      </c>
      <c r="AA241" s="10"/>
      <c r="AB241" s="144">
        <v>0</v>
      </c>
      <c r="AC241" s="144"/>
      <c r="AD241" s="132">
        <v>0</v>
      </c>
      <c r="AF241" s="91">
        <v>0</v>
      </c>
      <c r="AG241" s="145">
        <f t="shared" si="13"/>
        <v>0</v>
      </c>
    </row>
    <row r="242" spans="1:33" x14ac:dyDescent="0.35">
      <c r="A242" s="13">
        <v>760</v>
      </c>
      <c r="C242" s="14" t="s">
        <v>258</v>
      </c>
      <c r="D242" s="10"/>
      <c r="E242" s="146">
        <v>0</v>
      </c>
      <c r="F242" s="10"/>
      <c r="G242" s="141">
        <f t="shared" si="14"/>
        <v>0</v>
      </c>
      <c r="H242" s="143">
        <v>0</v>
      </c>
      <c r="I242" s="10"/>
      <c r="J242" s="147">
        <f t="shared" si="12"/>
        <v>0</v>
      </c>
      <c r="K242" s="143">
        <v>0</v>
      </c>
      <c r="L242"/>
      <c r="M242" s="139">
        <f t="shared" si="15"/>
        <v>0</v>
      </c>
      <c r="N242" s="10"/>
      <c r="O242" s="10"/>
      <c r="P242" s="144">
        <v>0</v>
      </c>
      <c r="Q242"/>
      <c r="R242" s="140">
        <v>0</v>
      </c>
      <c r="S242" s="10"/>
      <c r="T242" s="144">
        <v>0</v>
      </c>
      <c r="U242"/>
      <c r="V242" s="140">
        <v>0</v>
      </c>
      <c r="W242" s="10"/>
      <c r="X242" s="144">
        <v>0</v>
      </c>
      <c r="Y242"/>
      <c r="Z242" s="140">
        <v>0</v>
      </c>
      <c r="AA242" s="10"/>
      <c r="AB242" s="144">
        <v>0</v>
      </c>
      <c r="AC242" s="144"/>
      <c r="AD242" s="132">
        <v>0</v>
      </c>
      <c r="AF242" s="91">
        <v>0</v>
      </c>
      <c r="AG242" s="145">
        <f t="shared" si="13"/>
        <v>0</v>
      </c>
    </row>
    <row r="243" spans="1:33" x14ac:dyDescent="0.35">
      <c r="A243" s="13">
        <v>761</v>
      </c>
      <c r="C243" s="14" t="s">
        <v>259</v>
      </c>
      <c r="D243" s="10"/>
      <c r="E243" s="146">
        <f>VLOOKUP(A243,'[2]Employer Allocation'!$A$6:$C$230,3,FALSE)</f>
        <v>1.429150542939542E-3</v>
      </c>
      <c r="F243" s="10"/>
      <c r="G243" s="141">
        <f t="shared" si="14"/>
        <v>39873.431629863175</v>
      </c>
      <c r="H243" s="143">
        <v>1.3332978388929816E-3</v>
      </c>
      <c r="I243" s="10"/>
      <c r="J243" s="147">
        <f t="shared" si="12"/>
        <v>52980.917566439326</v>
      </c>
      <c r="K243" s="143">
        <v>1.4321399483046098E-3</v>
      </c>
      <c r="L243"/>
      <c r="M243" s="139">
        <f t="shared" si="15"/>
        <v>47003.004960151091</v>
      </c>
      <c r="N243" s="10"/>
      <c r="O243" s="10"/>
      <c r="P243" s="144">
        <v>1.5361904163590657E-3</v>
      </c>
      <c r="Q243"/>
      <c r="R243" s="140">
        <v>56900</v>
      </c>
      <c r="S243" s="10"/>
      <c r="T243" s="144">
        <v>1.5780052790972622E-3</v>
      </c>
      <c r="U243"/>
      <c r="V243" s="140">
        <v>45609</v>
      </c>
      <c r="W243" s="10"/>
      <c r="X243" s="144">
        <v>1.5952334933751564E-3</v>
      </c>
      <c r="Y243"/>
      <c r="Z243" s="140">
        <v>65956.438751858994</v>
      </c>
      <c r="AA243" s="10"/>
      <c r="AB243" s="144">
        <v>1.6230590080589461E-3</v>
      </c>
      <c r="AC243" s="144"/>
      <c r="AD243" s="132">
        <v>55907.18131481194</v>
      </c>
      <c r="AF243" s="91">
        <v>1.3332978388929816E-3</v>
      </c>
      <c r="AG243" s="145">
        <f t="shared" si="13"/>
        <v>9.8842109411628222E-5</v>
      </c>
    </row>
    <row r="244" spans="1:33" x14ac:dyDescent="0.35">
      <c r="A244" s="13">
        <v>762</v>
      </c>
      <c r="C244" s="14" t="s">
        <v>260</v>
      </c>
      <c r="D244" s="10"/>
      <c r="E244" s="146">
        <v>0</v>
      </c>
      <c r="F244" s="10"/>
      <c r="G244" s="141">
        <f t="shared" si="14"/>
        <v>0</v>
      </c>
      <c r="H244" s="143">
        <v>0</v>
      </c>
      <c r="I244" s="10"/>
      <c r="J244" s="147">
        <f t="shared" si="12"/>
        <v>0</v>
      </c>
      <c r="K244" s="143">
        <v>0</v>
      </c>
      <c r="L244"/>
      <c r="M244" s="139">
        <f t="shared" si="15"/>
        <v>0</v>
      </c>
      <c r="N244" s="10"/>
      <c r="O244" s="10"/>
      <c r="P244" s="144">
        <v>0</v>
      </c>
      <c r="Q244"/>
      <c r="R244" s="140">
        <v>0</v>
      </c>
      <c r="S244" s="10"/>
      <c r="T244" s="144">
        <v>0</v>
      </c>
      <c r="U244"/>
      <c r="V244" s="140">
        <v>0</v>
      </c>
      <c r="W244" s="10"/>
      <c r="X244" s="144">
        <v>0</v>
      </c>
      <c r="Y244"/>
      <c r="Z244" s="140">
        <v>0</v>
      </c>
      <c r="AA244" s="10"/>
      <c r="AB244" s="144">
        <v>0</v>
      </c>
      <c r="AC244" s="144"/>
      <c r="AD244" s="132">
        <v>0</v>
      </c>
      <c r="AF244" s="91">
        <v>0</v>
      </c>
      <c r="AG244" s="145">
        <f t="shared" si="13"/>
        <v>0</v>
      </c>
    </row>
    <row r="245" spans="1:33" x14ac:dyDescent="0.35">
      <c r="A245" s="13">
        <v>765</v>
      </c>
      <c r="C245" s="14" t="s">
        <v>261</v>
      </c>
      <c r="D245" s="10"/>
      <c r="E245" s="146">
        <f>VLOOKUP(A245,'[2]Employer Allocation'!$A$6:$C$230,3,FALSE)</f>
        <v>1.617692627562695E-2</v>
      </c>
      <c r="F245" s="10"/>
      <c r="G245" s="141">
        <f t="shared" si="14"/>
        <v>451337.73136720923</v>
      </c>
      <c r="H245" s="143">
        <v>1.6612671308803981E-2</v>
      </c>
      <c r="I245" s="10"/>
      <c r="J245" s="147">
        <f t="shared" si="12"/>
        <v>660133.5001794314</v>
      </c>
      <c r="K245" s="143">
        <v>1.7733485434167019E-2</v>
      </c>
      <c r="L245"/>
      <c r="M245" s="139">
        <f t="shared" si="15"/>
        <v>582015.1199676136</v>
      </c>
      <c r="N245" s="10"/>
      <c r="O245" s="10"/>
      <c r="P245" s="144">
        <v>1.7903058447505012E-2</v>
      </c>
      <c r="Q245"/>
      <c r="R245" s="140">
        <v>663121</v>
      </c>
      <c r="S245" s="10"/>
      <c r="T245" s="144">
        <v>1.7538346589866437E-2</v>
      </c>
      <c r="U245"/>
      <c r="V245" s="140">
        <v>506911</v>
      </c>
      <c r="W245" s="10"/>
      <c r="X245" s="144">
        <v>1.7195049284323916E-2</v>
      </c>
      <c r="Y245"/>
      <c r="Z245" s="140">
        <v>710945.58863427234</v>
      </c>
      <c r="AA245" s="10"/>
      <c r="AB245" s="144">
        <v>1.7424068724098209E-2</v>
      </c>
      <c r="AC245" s="144"/>
      <c r="AD245" s="132">
        <v>600181.85695225454</v>
      </c>
      <c r="AF245" s="91">
        <v>1.6612671308803981E-2</v>
      </c>
      <c r="AG245" s="145">
        <f t="shared" si="13"/>
        <v>1.1208141253630372E-3</v>
      </c>
    </row>
    <row r="246" spans="1:33" x14ac:dyDescent="0.35">
      <c r="A246" s="13">
        <v>766</v>
      </c>
      <c r="C246" s="14" t="s">
        <v>262</v>
      </c>
      <c r="D246" s="10"/>
      <c r="E246" s="146">
        <f>VLOOKUP(A246,'[2]Employer Allocation'!$A$6:$C$230,3,FALSE)</f>
        <v>1.2077696658065481E-4</v>
      </c>
      <c r="F246" s="10"/>
      <c r="G246" s="141">
        <f t="shared" si="14"/>
        <v>3369.6884790811946</v>
      </c>
      <c r="H246" s="143">
        <v>1.040015285653383E-4</v>
      </c>
      <c r="I246" s="10"/>
      <c r="J246" s="147">
        <f t="shared" si="12"/>
        <v>4132.6823242125929</v>
      </c>
      <c r="K246" s="143">
        <v>5.8843400607018369E-5</v>
      </c>
      <c r="L246"/>
      <c r="M246" s="139">
        <f t="shared" si="15"/>
        <v>1931.2474691304158</v>
      </c>
      <c r="N246" s="10"/>
      <c r="O246" s="10"/>
      <c r="P246" s="144">
        <v>7.1068784305817779E-5</v>
      </c>
      <c r="Q246"/>
      <c r="R246" s="140">
        <v>2632</v>
      </c>
      <c r="S246" s="10"/>
      <c r="T246" s="144">
        <v>8.4883218193132772E-5</v>
      </c>
      <c r="U246"/>
      <c r="V246" s="140">
        <v>2453</v>
      </c>
      <c r="W246" s="10"/>
      <c r="X246" s="144">
        <v>1.0722480119349762E-4</v>
      </c>
      <c r="Y246"/>
      <c r="Z246" s="140">
        <v>4433.3108989807279</v>
      </c>
      <c r="AA246" s="10"/>
      <c r="AB246" s="144">
        <v>1.1394228805518435E-4</v>
      </c>
      <c r="AC246" s="144"/>
      <c r="AD246" s="132">
        <v>3924.8062615690001</v>
      </c>
      <c r="AF246" s="91">
        <v>1.040015285653383E-4</v>
      </c>
      <c r="AG246" s="145">
        <f t="shared" si="13"/>
        <v>-4.5158127958319935E-5</v>
      </c>
    </row>
    <row r="247" spans="1:33" x14ac:dyDescent="0.35">
      <c r="A247" s="13">
        <v>767</v>
      </c>
      <c r="C247" s="14" t="s">
        <v>263</v>
      </c>
      <c r="D247" s="10"/>
      <c r="E247" s="146">
        <f>VLOOKUP(A247,'[2]Employer Allocation'!$A$6:$C$230,3,FALSE)</f>
        <v>1.4857904184884705E-2</v>
      </c>
      <c r="F247" s="10"/>
      <c r="G247" s="141">
        <f t="shared" si="14"/>
        <v>414536.8936854683</v>
      </c>
      <c r="H247" s="143">
        <v>1.478333908045684E-2</v>
      </c>
      <c r="I247" s="10"/>
      <c r="J247" s="147">
        <f t="shared" si="12"/>
        <v>587441.79007198708</v>
      </c>
      <c r="K247" s="143">
        <v>1.4969332943864605E-2</v>
      </c>
      <c r="L247"/>
      <c r="M247" s="139">
        <f t="shared" si="15"/>
        <v>491295.30353758961</v>
      </c>
      <c r="N247" s="10"/>
      <c r="O247" s="10"/>
      <c r="P247" s="144">
        <v>1.4241756338247133E-2</v>
      </c>
      <c r="Q247"/>
      <c r="R247" s="140">
        <v>527508</v>
      </c>
      <c r="S247" s="10"/>
      <c r="T247" s="144">
        <v>1.4104391962821318E-2</v>
      </c>
      <c r="U247"/>
      <c r="V247" s="140">
        <v>407659</v>
      </c>
      <c r="W247" s="10"/>
      <c r="X247" s="144">
        <v>1.3876145433478124E-2</v>
      </c>
      <c r="Y247"/>
      <c r="Z247" s="140">
        <v>573722.36741261312</v>
      </c>
      <c r="AA247" s="10"/>
      <c r="AB247" s="144">
        <v>1.3535214490335163E-2</v>
      </c>
      <c r="AC247" s="144"/>
      <c r="AD247" s="132">
        <v>466228.08344535273</v>
      </c>
      <c r="AF247" s="91">
        <v>1.478333908045684E-2</v>
      </c>
      <c r="AG247" s="145">
        <f t="shared" si="13"/>
        <v>1.859938634077643E-4</v>
      </c>
    </row>
    <row r="248" spans="1:33" x14ac:dyDescent="0.35">
      <c r="A248" s="13">
        <v>768</v>
      </c>
      <c r="C248" s="14" t="s">
        <v>264</v>
      </c>
      <c r="D248" s="10"/>
      <c r="E248" s="146">
        <f>VLOOKUP(A248,'[2]Employer Allocation'!$A$6:$C$230,3,FALSE)</f>
        <v>3.2327551923194129E-3</v>
      </c>
      <c r="F248" s="10"/>
      <c r="G248" s="141">
        <f t="shared" si="14"/>
        <v>90194.167279189307</v>
      </c>
      <c r="H248" s="143">
        <v>3.3425591938282544E-3</v>
      </c>
      <c r="I248" s="10"/>
      <c r="J248" s="147">
        <f t="shared" si="12"/>
        <v>132822.42567511811</v>
      </c>
      <c r="K248" s="143">
        <v>3.4646676323947289E-3</v>
      </c>
      <c r="L248"/>
      <c r="M248" s="139">
        <f t="shared" si="15"/>
        <v>113710.80745531089</v>
      </c>
      <c r="N248" s="10"/>
      <c r="O248" s="10"/>
      <c r="P248" s="144">
        <v>3.4786940273021298E-3</v>
      </c>
      <c r="Q248"/>
      <c r="R248" s="140">
        <v>128849</v>
      </c>
      <c r="S248" s="10"/>
      <c r="T248" s="144">
        <v>3.5312912236145281E-3</v>
      </c>
      <c r="U248"/>
      <c r="V248" s="140">
        <v>102065</v>
      </c>
      <c r="W248" s="10"/>
      <c r="X248" s="144">
        <v>3.608953946231144E-3</v>
      </c>
      <c r="Y248"/>
      <c r="Z248" s="140">
        <v>149215.61696228443</v>
      </c>
      <c r="AA248" s="10"/>
      <c r="AB248" s="144">
        <v>3.7119042422637735E-3</v>
      </c>
      <c r="AC248" s="144"/>
      <c r="AD248" s="132">
        <v>127858.63142686407</v>
      </c>
      <c r="AF248" s="91">
        <v>3.3425591938282544E-3</v>
      </c>
      <c r="AG248" s="145">
        <f t="shared" si="13"/>
        <v>1.2210843856647448E-4</v>
      </c>
    </row>
    <row r="249" spans="1:33" x14ac:dyDescent="0.35">
      <c r="A249" s="13">
        <v>769</v>
      </c>
      <c r="C249" s="14" t="s">
        <v>265</v>
      </c>
      <c r="D249" s="10"/>
      <c r="E249" s="146">
        <f>VLOOKUP(A249,'[2]Employer Allocation'!$A$6:$C$230,3,FALSE)</f>
        <v>5.2937028361812067E-3</v>
      </c>
      <c r="F249" s="10"/>
      <c r="G249" s="141">
        <f t="shared" si="14"/>
        <v>147694.7961501166</v>
      </c>
      <c r="H249" s="143">
        <v>6.0909023310501218E-3</v>
      </c>
      <c r="I249" s="10"/>
      <c r="J249" s="147">
        <f t="shared" si="12"/>
        <v>242032.63883974659</v>
      </c>
      <c r="K249" s="143">
        <v>7.0631051274624183E-3</v>
      </c>
      <c r="L249"/>
      <c r="M249" s="139">
        <f t="shared" si="15"/>
        <v>231811.95785593186</v>
      </c>
      <c r="N249" s="10"/>
      <c r="O249" s="10"/>
      <c r="P249" s="144">
        <v>7.7624469498018484E-3</v>
      </c>
      <c r="Q249"/>
      <c r="R249" s="140">
        <v>287518</v>
      </c>
      <c r="S249" s="10"/>
      <c r="T249" s="144">
        <v>8.0277301542837458E-3</v>
      </c>
      <c r="U249"/>
      <c r="V249" s="140">
        <v>232026</v>
      </c>
      <c r="W249" s="10"/>
      <c r="X249" s="144">
        <v>8.1337961362080539E-3</v>
      </c>
      <c r="Y249"/>
      <c r="Z249" s="140">
        <v>336299.5002962547</v>
      </c>
      <c r="AA249" s="10"/>
      <c r="AB249" s="144">
        <v>8.4928756867958723E-3</v>
      </c>
      <c r="AC249" s="144"/>
      <c r="AD249" s="132">
        <v>292541.88452069549</v>
      </c>
      <c r="AF249" s="91">
        <v>6.0909023310501218E-3</v>
      </c>
      <c r="AG249" s="145">
        <f t="shared" si="13"/>
        <v>9.7220279641229649E-4</v>
      </c>
    </row>
    <row r="250" spans="1:33" x14ac:dyDescent="0.35">
      <c r="A250" s="13">
        <v>770</v>
      </c>
      <c r="C250" s="14" t="s">
        <v>266</v>
      </c>
      <c r="D250" s="10"/>
      <c r="E250" s="146">
        <f>VLOOKUP(A250,'[2]Employer Allocation'!$A$6:$C$230,3,FALSE)</f>
        <v>2.8196108712520468E-3</v>
      </c>
      <c r="F250" s="10"/>
      <c r="G250" s="141">
        <f t="shared" si="14"/>
        <v>78667.402712132258</v>
      </c>
      <c r="H250" s="143">
        <v>2.8659613676007868E-3</v>
      </c>
      <c r="I250" s="10"/>
      <c r="J250" s="147">
        <f t="shared" si="12"/>
        <v>113883.9789101651</v>
      </c>
      <c r="K250" s="143">
        <v>3.3005051092891264E-3</v>
      </c>
      <c r="L250"/>
      <c r="M250" s="139">
        <f t="shared" si="15"/>
        <v>108322.97374748225</v>
      </c>
      <c r="N250" s="10"/>
      <c r="O250" s="10"/>
      <c r="P250" s="144">
        <v>3.5706032840192217E-3</v>
      </c>
      <c r="Q250"/>
      <c r="R250" s="140">
        <v>132254</v>
      </c>
      <c r="S250" s="10"/>
      <c r="T250" s="144">
        <v>3.6470718126809906E-3</v>
      </c>
      <c r="U250"/>
      <c r="V250" s="140">
        <v>105411</v>
      </c>
      <c r="W250" s="10"/>
      <c r="X250" s="144">
        <v>3.772753687091799E-3</v>
      </c>
      <c r="Y250"/>
      <c r="Z250" s="140">
        <v>155988.07229281293</v>
      </c>
      <c r="AA250" s="10"/>
      <c r="AB250" s="144">
        <v>3.8867548123803501E-3</v>
      </c>
      <c r="AC250" s="144"/>
      <c r="AD250" s="132">
        <v>133881.45775540054</v>
      </c>
      <c r="AF250" s="91">
        <v>2.8659613676007868E-3</v>
      </c>
      <c r="AG250" s="145">
        <f t="shared" si="13"/>
        <v>4.3454374168833956E-4</v>
      </c>
    </row>
    <row r="251" spans="1:33" x14ac:dyDescent="0.35">
      <c r="A251" s="13">
        <v>771</v>
      </c>
      <c r="C251" s="14" t="s">
        <v>267</v>
      </c>
      <c r="D251" s="10"/>
      <c r="E251" s="146">
        <f>VLOOKUP(A251,'[2]Employer Allocation'!$A$6:$C$230,3,FALSE)</f>
        <v>1.9429405268897965E-3</v>
      </c>
      <c r="F251" s="10"/>
      <c r="G251" s="141">
        <f t="shared" si="14"/>
        <v>54208.219450753801</v>
      </c>
      <c r="H251" s="143">
        <v>1.9710066042993211E-3</v>
      </c>
      <c r="I251" s="10"/>
      <c r="J251" s="147">
        <f t="shared" si="12"/>
        <v>78321.388799364635</v>
      </c>
      <c r="K251" s="143">
        <v>2.1135533333665225E-3</v>
      </c>
      <c r="L251"/>
      <c r="M251" s="139">
        <f t="shared" si="15"/>
        <v>69367.074027489274</v>
      </c>
      <c r="N251" s="10"/>
      <c r="O251" s="10"/>
      <c r="P251" s="144">
        <v>2.1748538273465351E-3</v>
      </c>
      <c r="Q251"/>
      <c r="R251" s="140">
        <v>80556</v>
      </c>
      <c r="S251" s="10"/>
      <c r="T251" s="144">
        <v>2.2120978871638095E-3</v>
      </c>
      <c r="U251"/>
      <c r="V251" s="140">
        <v>63936</v>
      </c>
      <c r="W251" s="10"/>
      <c r="X251" s="144">
        <v>2.1843796927828933E-3</v>
      </c>
      <c r="Y251"/>
      <c r="Z251" s="140">
        <v>90315.246022706924</v>
      </c>
      <c r="AA251" s="10"/>
      <c r="AB251" s="144">
        <v>2.2999199804286889E-3</v>
      </c>
      <c r="AC251" s="144"/>
      <c r="AD251" s="132">
        <v>79222.038580815162</v>
      </c>
      <c r="AF251" s="91">
        <v>1.9710066042993211E-3</v>
      </c>
      <c r="AG251" s="145">
        <f t="shared" si="13"/>
        <v>1.4254672906720148E-4</v>
      </c>
    </row>
    <row r="252" spans="1:33" x14ac:dyDescent="0.35">
      <c r="A252" s="13">
        <v>772</v>
      </c>
      <c r="C252" s="14" t="s">
        <v>268</v>
      </c>
      <c r="D252" s="10"/>
      <c r="E252" s="146">
        <f>VLOOKUP(A252,'[2]Employer Allocation'!$A$6:$C$230,3,FALSE)</f>
        <v>3.1724356003744918E-3</v>
      </c>
      <c r="F252" s="10"/>
      <c r="G252" s="141">
        <f t="shared" si="14"/>
        <v>88511.245114523554</v>
      </c>
      <c r="H252" s="143">
        <v>3.2457203803278188E-3</v>
      </c>
      <c r="I252" s="10"/>
      <c r="J252" s="147">
        <f t="shared" si="12"/>
        <v>128974.36634010993</v>
      </c>
      <c r="K252" s="143">
        <v>3.7197482547061517E-3</v>
      </c>
      <c r="L252"/>
      <c r="M252" s="139">
        <f t="shared" si="15"/>
        <v>122082.58408924646</v>
      </c>
      <c r="N252" s="10"/>
      <c r="O252" s="10"/>
      <c r="P252" s="144">
        <v>3.8988240173680293E-3</v>
      </c>
      <c r="Q252"/>
      <c r="R252" s="140">
        <v>144411</v>
      </c>
      <c r="S252" s="10"/>
      <c r="T252" s="144">
        <v>4.0551853296684594E-3</v>
      </c>
      <c r="U252"/>
      <c r="V252" s="140">
        <v>117207</v>
      </c>
      <c r="W252" s="10"/>
      <c r="X252" s="144">
        <v>4.2201023959332982E-3</v>
      </c>
      <c r="Y252"/>
      <c r="Z252" s="140">
        <v>174484.12809778508</v>
      </c>
      <c r="AA252" s="10"/>
      <c r="AB252" s="144">
        <v>4.1661070217816282E-3</v>
      </c>
      <c r="AC252" s="144"/>
      <c r="AD252" s="132">
        <v>143503.90188352144</v>
      </c>
      <c r="AF252" s="91">
        <v>3.2457203803278188E-3</v>
      </c>
      <c r="AG252" s="145">
        <f t="shared" si="13"/>
        <v>4.7402787437833289E-4</v>
      </c>
    </row>
    <row r="253" spans="1:33" x14ac:dyDescent="0.35">
      <c r="A253" s="13">
        <v>773</v>
      </c>
      <c r="C253" s="14" t="s">
        <v>269</v>
      </c>
      <c r="D253" s="10"/>
      <c r="E253" s="146">
        <f>VLOOKUP(A253,'[2]Employer Allocation'!$A$6:$C$230,3,FALSE)</f>
        <v>2.0225304894765516E-3</v>
      </c>
      <c r="F253" s="10"/>
      <c r="G253" s="141">
        <f t="shared" si="14"/>
        <v>56428.786729200823</v>
      </c>
      <c r="H253" s="143">
        <v>2.2875686031913586E-3</v>
      </c>
      <c r="I253" s="10"/>
      <c r="J253" s="147">
        <f t="shared" si="12"/>
        <v>90900.532542589805</v>
      </c>
      <c r="K253" s="143">
        <v>2.6275417015672303E-3</v>
      </c>
      <c r="L253"/>
      <c r="M253" s="139">
        <f t="shared" si="15"/>
        <v>86236.233950440685</v>
      </c>
      <c r="N253" s="10"/>
      <c r="O253" s="10"/>
      <c r="P253" s="144">
        <v>2.6675821393559404E-3</v>
      </c>
      <c r="Q253"/>
      <c r="R253" s="140">
        <v>98806</v>
      </c>
      <c r="S253" s="10"/>
      <c r="T253" s="144">
        <v>2.7479288527409557E-3</v>
      </c>
      <c r="U253"/>
      <c r="V253" s="140">
        <v>79423</v>
      </c>
      <c r="W253" s="10"/>
      <c r="X253" s="144">
        <v>2.8505430593382471E-3</v>
      </c>
      <c r="Y253"/>
      <c r="Z253" s="140">
        <v>117858.40096987263</v>
      </c>
      <c r="AA253" s="10"/>
      <c r="AB253" s="144">
        <v>2.8833007938120457E-3</v>
      </c>
      <c r="AC253" s="144"/>
      <c r="AD253" s="132">
        <v>99316.91914120283</v>
      </c>
      <c r="AF253" s="91">
        <v>2.2875686031913586E-3</v>
      </c>
      <c r="AG253" s="145">
        <f t="shared" si="13"/>
        <v>3.3997309837587161E-4</v>
      </c>
    </row>
    <row r="254" spans="1:33" x14ac:dyDescent="0.35">
      <c r="A254" s="13">
        <v>774</v>
      </c>
      <c r="C254" s="14" t="s">
        <v>270</v>
      </c>
      <c r="D254" s="10"/>
      <c r="E254" s="146">
        <f>VLOOKUP(A254,'[2]Employer Allocation'!$A$6:$C$230,3,FALSE)</f>
        <v>2.6241030783139925E-3</v>
      </c>
      <c r="F254" s="10"/>
      <c r="G254" s="141">
        <f t="shared" si="14"/>
        <v>73212.717302443591</v>
      </c>
      <c r="H254" s="143">
        <v>2.5803438561625021E-3</v>
      </c>
      <c r="I254" s="10"/>
      <c r="J254" s="147">
        <f t="shared" si="12"/>
        <v>102534.46840498988</v>
      </c>
      <c r="K254" s="143">
        <v>2.8117236109795911E-3</v>
      </c>
      <c r="L254"/>
      <c r="M254" s="139">
        <f t="shared" si="15"/>
        <v>92281.106319183498</v>
      </c>
      <c r="N254" s="10"/>
      <c r="O254" s="10"/>
      <c r="P254" s="144">
        <v>2.9421303862169831E-3</v>
      </c>
      <c r="Q254"/>
      <c r="R254" s="140">
        <v>108975</v>
      </c>
      <c r="S254" s="10"/>
      <c r="T254" s="144">
        <v>2.9955381125808746E-3</v>
      </c>
      <c r="U254"/>
      <c r="V254" s="140">
        <v>86580</v>
      </c>
      <c r="W254" s="10"/>
      <c r="X254" s="144">
        <v>2.9965330559127271E-3</v>
      </c>
      <c r="Y254"/>
      <c r="Z254" s="140">
        <v>123894.49556507576</v>
      </c>
      <c r="AA254" s="10"/>
      <c r="AB254" s="144">
        <v>3.0172454203026282E-3</v>
      </c>
      <c r="AC254" s="144"/>
      <c r="AD254" s="132">
        <v>103930.71721149566</v>
      </c>
      <c r="AF254" s="91">
        <v>2.5803438561625021E-3</v>
      </c>
      <c r="AG254" s="145">
        <f t="shared" si="13"/>
        <v>2.3137975481708891E-4</v>
      </c>
    </row>
    <row r="255" spans="1:33" x14ac:dyDescent="0.35">
      <c r="A255" s="13">
        <v>775</v>
      </c>
      <c r="C255" s="14" t="s">
        <v>271</v>
      </c>
      <c r="D255" s="10"/>
      <c r="E255" s="146">
        <f>VLOOKUP(A255,'[2]Employer Allocation'!$A$6:$C$230,3,FALSE)</f>
        <v>3.1441275202619039E-3</v>
      </c>
      <c r="F255" s="10"/>
      <c r="G255" s="141">
        <f t="shared" si="14"/>
        <v>87721.447075038988</v>
      </c>
      <c r="H255" s="143">
        <v>3.2186767998403231E-3</v>
      </c>
      <c r="I255" s="10"/>
      <c r="J255" s="147">
        <f t="shared" si="12"/>
        <v>127899.74245134776</v>
      </c>
      <c r="K255" s="143">
        <v>3.1899714145190027E-3</v>
      </c>
      <c r="L255"/>
      <c r="M255" s="139">
        <f t="shared" si="15"/>
        <v>104695.24462108342</v>
      </c>
      <c r="N255" s="10"/>
      <c r="O255" s="10"/>
      <c r="P255" s="144">
        <v>3.0581421822351205E-3</v>
      </c>
      <c r="Q255"/>
      <c r="R255" s="140">
        <v>113272</v>
      </c>
      <c r="S255" s="10"/>
      <c r="T255" s="144">
        <v>3.1786762760983769E-3</v>
      </c>
      <c r="U255"/>
      <c r="V255" s="140">
        <v>91873</v>
      </c>
      <c r="W255" s="10"/>
      <c r="X255" s="144">
        <v>3.2794873923955681E-3</v>
      </c>
      <c r="Y255"/>
      <c r="Z255" s="140">
        <v>135593.51043738602</v>
      </c>
      <c r="AA255" s="10"/>
      <c r="AB255" s="144">
        <v>3.2379401047263486E-3</v>
      </c>
      <c r="AC255" s="144"/>
      <c r="AD255" s="132">
        <v>111532.66986757804</v>
      </c>
      <c r="AF255" s="91">
        <v>3.2186767998403231E-3</v>
      </c>
      <c r="AG255" s="145">
        <f t="shared" si="13"/>
        <v>-2.8705385321320387E-5</v>
      </c>
    </row>
    <row r="256" spans="1:33" x14ac:dyDescent="0.35">
      <c r="A256" s="13">
        <v>776</v>
      </c>
      <c r="C256" s="14" t="s">
        <v>272</v>
      </c>
      <c r="D256" s="10"/>
      <c r="E256" s="146">
        <f>VLOOKUP(A256,'[2]Employer Allocation'!$A$6:$C$230,3,FALSE)</f>
        <v>2.9491015492183908E-3</v>
      </c>
      <c r="F256" s="10"/>
      <c r="G256" s="141">
        <f t="shared" si="14"/>
        <v>82280.204540535633</v>
      </c>
      <c r="H256" s="143">
        <v>2.8629250262881215E-3</v>
      </c>
      <c r="I256" s="10"/>
      <c r="J256" s="147">
        <f t="shared" si="12"/>
        <v>113763.3245866544</v>
      </c>
      <c r="K256" s="143">
        <v>3.0717597699919216E-3</v>
      </c>
      <c r="L256"/>
      <c r="M256" s="139">
        <f t="shared" si="15"/>
        <v>100815.52426230727</v>
      </c>
      <c r="N256" s="10"/>
      <c r="O256" s="10"/>
      <c r="P256" s="144">
        <v>3.1494608419506578E-3</v>
      </c>
      <c r="Q256"/>
      <c r="R256" s="140">
        <v>116655</v>
      </c>
      <c r="S256" s="10"/>
      <c r="T256" s="144">
        <v>3.1632719593800464E-3</v>
      </c>
      <c r="U256"/>
      <c r="V256" s="140">
        <v>91428</v>
      </c>
      <c r="W256" s="10"/>
      <c r="X256" s="144">
        <v>3.1544484225743928E-3</v>
      </c>
      <c r="Y256"/>
      <c r="Z256" s="140">
        <v>130423.65587449264</v>
      </c>
      <c r="AA256" s="10"/>
      <c r="AB256" s="144">
        <v>3.1908872326534107E-3</v>
      </c>
      <c r="AC256" s="144"/>
      <c r="AD256" s="132">
        <v>109911.90719825872</v>
      </c>
      <c r="AF256" s="91">
        <v>2.8629250262881215E-3</v>
      </c>
      <c r="AG256" s="145">
        <f t="shared" si="13"/>
        <v>2.0883474370380012E-4</v>
      </c>
    </row>
    <row r="257" spans="1:33" x14ac:dyDescent="0.35">
      <c r="A257" s="13">
        <v>777</v>
      </c>
      <c r="C257" s="14" t="s">
        <v>273</v>
      </c>
      <c r="D257" s="10"/>
      <c r="E257" s="146">
        <f>VLOOKUP(A257,'[2]Employer Allocation'!$A$6:$C$230,3,FALSE)</f>
        <v>1.4220259252545683E-2</v>
      </c>
      <c r="F257" s="10"/>
      <c r="G257" s="141">
        <f t="shared" si="14"/>
        <v>396746.54140987579</v>
      </c>
      <c r="H257" s="143">
        <v>1.4666472682338522E-2</v>
      </c>
      <c r="I257" s="10"/>
      <c r="J257" s="147">
        <f t="shared" si="12"/>
        <v>582797.89969402459</v>
      </c>
      <c r="K257" s="143">
        <v>1.5619810201708434E-2</v>
      </c>
      <c r="L257"/>
      <c r="M257" s="139">
        <f t="shared" si="15"/>
        <v>512644.04519729502</v>
      </c>
      <c r="N257" s="10"/>
      <c r="O257" s="10"/>
      <c r="P257" s="144">
        <v>1.579660109921964E-2</v>
      </c>
      <c r="Q257"/>
      <c r="R257" s="140">
        <v>585099</v>
      </c>
      <c r="S257" s="10"/>
      <c r="T257" s="144">
        <v>1.6133335780700676E-2</v>
      </c>
      <c r="U257"/>
      <c r="V257" s="140">
        <v>466302</v>
      </c>
      <c r="W257" s="10"/>
      <c r="X257" s="144">
        <v>1.6412001009337415E-2</v>
      </c>
      <c r="Y257"/>
      <c r="Z257" s="140">
        <v>678569.71651061077</v>
      </c>
      <c r="AA257" s="10"/>
      <c r="AB257" s="144">
        <v>1.6858713245818797E-2</v>
      </c>
      <c r="AC257" s="144"/>
      <c r="AD257" s="132">
        <v>580707.86920778581</v>
      </c>
      <c r="AF257" s="91">
        <v>1.4666472682338522E-2</v>
      </c>
      <c r="AG257" s="145">
        <f t="shared" si="13"/>
        <v>9.5333751936991194E-4</v>
      </c>
    </row>
    <row r="258" spans="1:33" x14ac:dyDescent="0.35">
      <c r="A258" s="13">
        <v>778</v>
      </c>
      <c r="C258" s="14" t="s">
        <v>274</v>
      </c>
      <c r="D258" s="10"/>
      <c r="E258" s="146">
        <f>VLOOKUP(A258,'[2]Employer Allocation'!$A$6:$C$230,3,FALSE)</f>
        <v>3.6744247056182244E-3</v>
      </c>
      <c r="F258" s="10"/>
      <c r="G258" s="141">
        <f t="shared" si="14"/>
        <v>102516.78733382138</v>
      </c>
      <c r="H258" s="143">
        <v>3.7323216373391366E-3</v>
      </c>
      <c r="I258" s="10"/>
      <c r="J258" s="147">
        <f t="shared" si="12"/>
        <v>148310.31689324937</v>
      </c>
      <c r="K258" s="143">
        <v>3.6423313264676654E-3</v>
      </c>
      <c r="L258"/>
      <c r="M258" s="139">
        <f t="shared" si="15"/>
        <v>119541.75121442795</v>
      </c>
      <c r="N258" s="10"/>
      <c r="O258" s="10"/>
      <c r="P258" s="144">
        <v>3.5625646490178714E-3</v>
      </c>
      <c r="Q258"/>
      <c r="R258" s="140">
        <v>131956</v>
      </c>
      <c r="S258" s="10"/>
      <c r="T258" s="144">
        <v>3.5364723179121069E-3</v>
      </c>
      <c r="U258"/>
      <c r="V258" s="140">
        <v>102215</v>
      </c>
      <c r="W258" s="10"/>
      <c r="X258" s="144">
        <v>3.4541718982219029E-3</v>
      </c>
      <c r="Y258"/>
      <c r="Z258" s="140">
        <v>142816.00667839483</v>
      </c>
      <c r="AA258" s="10"/>
      <c r="AB258" s="144">
        <v>3.2684231634069441E-3</v>
      </c>
      <c r="AC258" s="144"/>
      <c r="AD258" s="132">
        <v>112582.67598579319</v>
      </c>
      <c r="AF258" s="91">
        <v>3.7323216373391366E-3</v>
      </c>
      <c r="AG258" s="145">
        <f t="shared" si="13"/>
        <v>-8.9990310871471222E-5</v>
      </c>
    </row>
    <row r="259" spans="1:33" x14ac:dyDescent="0.35">
      <c r="A259" s="13">
        <v>779</v>
      </c>
      <c r="C259" t="s">
        <v>420</v>
      </c>
      <c r="D259" s="10"/>
      <c r="E259" s="146">
        <f>VLOOKUP(A259,'[2]Employer Allocation'!$A$6:$C$230,3,FALSE)</f>
        <v>4.2670272237604022E-3</v>
      </c>
      <c r="F259" s="10"/>
      <c r="G259" s="141">
        <f t="shared" si="14"/>
        <v>119050.45210941981</v>
      </c>
      <c r="H259" s="143">
        <v>4.0756014503698099E-3</v>
      </c>
      <c r="I259" s="10"/>
      <c r="J259" s="147">
        <f t="shared" si="12"/>
        <v>161951.13963057674</v>
      </c>
      <c r="K259" s="143">
        <v>0</v>
      </c>
      <c r="L259"/>
      <c r="M259" s="139">
        <f t="shared" si="15"/>
        <v>0</v>
      </c>
      <c r="N259" s="10"/>
      <c r="O259" s="10"/>
      <c r="P259" s="144">
        <v>0</v>
      </c>
      <c r="Q259"/>
      <c r="R259" s="140"/>
      <c r="S259" s="10"/>
      <c r="T259" s="144">
        <v>0</v>
      </c>
      <c r="U259"/>
      <c r="V259" s="140"/>
      <c r="W259" s="10"/>
      <c r="X259" s="144">
        <v>0</v>
      </c>
      <c r="Y259"/>
      <c r="Z259" s="140"/>
      <c r="AA259" s="10"/>
      <c r="AB259" s="144">
        <v>0</v>
      </c>
      <c r="AC259" s="144"/>
      <c r="AD259" s="132"/>
      <c r="AF259" s="91">
        <v>0</v>
      </c>
      <c r="AG259" s="145">
        <f t="shared" si="13"/>
        <v>0</v>
      </c>
    </row>
    <row r="260" spans="1:33" x14ac:dyDescent="0.35">
      <c r="A260" s="13">
        <v>785</v>
      </c>
      <c r="C260" s="14" t="s">
        <v>275</v>
      </c>
      <c r="D260" s="10"/>
      <c r="E260" s="146">
        <f>VLOOKUP(A260,'[2]Employer Allocation'!$A$6:$C$230,3,FALSE)</f>
        <v>3.651595366320347E-3</v>
      </c>
      <c r="F260" s="10"/>
      <c r="G260" s="141">
        <f t="shared" si="14"/>
        <v>101879.84666711139</v>
      </c>
      <c r="H260" s="143">
        <v>3.6341258785127844E-3</v>
      </c>
      <c r="I260" s="10"/>
      <c r="J260" s="147">
        <f t="shared" si="12"/>
        <v>144408.33696648938</v>
      </c>
      <c r="K260" s="143">
        <v>3.9323588947346002E-3</v>
      </c>
      <c r="L260"/>
      <c r="M260" s="139">
        <f t="shared" si="15"/>
        <v>129060.49080825695</v>
      </c>
      <c r="N260" s="10"/>
      <c r="O260" s="10"/>
      <c r="P260" s="144">
        <v>3.9664486270806262E-3</v>
      </c>
      <c r="Q260"/>
      <c r="R260" s="140">
        <v>146916</v>
      </c>
      <c r="S260" s="10"/>
      <c r="T260" s="144">
        <v>3.9422661043617517E-3</v>
      </c>
      <c r="U260"/>
      <c r="V260" s="140">
        <v>113943</v>
      </c>
      <c r="W260" s="10"/>
      <c r="X260" s="144">
        <v>4.0096072699816838E-3</v>
      </c>
      <c r="Y260"/>
      <c r="Z260" s="140">
        <v>165781.00787115411</v>
      </c>
      <c r="AA260" s="10"/>
      <c r="AB260" s="144">
        <v>3.7967341682435926E-3</v>
      </c>
      <c r="AC260" s="144"/>
      <c r="AD260" s="132">
        <v>130780.64598648727</v>
      </c>
      <c r="AF260" s="91">
        <v>3.6341258785127844E-3</v>
      </c>
      <c r="AG260" s="145">
        <f t="shared" si="13"/>
        <v>2.9823301622181574E-4</v>
      </c>
    </row>
    <row r="261" spans="1:33" x14ac:dyDescent="0.35">
      <c r="A261" s="13">
        <v>786</v>
      </c>
      <c r="C261" s="14" t="s">
        <v>276</v>
      </c>
      <c r="D261" s="10"/>
      <c r="E261" s="146">
        <v>0</v>
      </c>
      <c r="F261" s="10"/>
      <c r="G261" s="141">
        <f t="shared" si="14"/>
        <v>0</v>
      </c>
      <c r="H261" s="143">
        <v>0</v>
      </c>
      <c r="I261" s="10"/>
      <c r="J261" s="147">
        <f t="shared" si="12"/>
        <v>0</v>
      </c>
      <c r="K261" s="143">
        <v>0</v>
      </c>
      <c r="L261"/>
      <c r="M261" s="139">
        <f t="shared" si="15"/>
        <v>0</v>
      </c>
      <c r="N261" s="10"/>
      <c r="O261" s="10"/>
      <c r="P261" s="144">
        <v>0</v>
      </c>
      <c r="Q261"/>
      <c r="R261" s="140">
        <v>0</v>
      </c>
      <c r="S261" s="10"/>
      <c r="T261" s="144">
        <v>0</v>
      </c>
      <c r="U261"/>
      <c r="V261" s="140">
        <v>0</v>
      </c>
      <c r="W261" s="10"/>
      <c r="X261" s="144">
        <v>0</v>
      </c>
      <c r="Y261"/>
      <c r="Z261" s="140">
        <v>0</v>
      </c>
      <c r="AA261" s="10"/>
      <c r="AB261" s="144">
        <v>0</v>
      </c>
      <c r="AC261" s="144"/>
      <c r="AD261" s="132">
        <v>0</v>
      </c>
      <c r="AF261" s="91">
        <v>0</v>
      </c>
      <c r="AG261" s="145">
        <f t="shared" si="13"/>
        <v>0</v>
      </c>
    </row>
    <row r="262" spans="1:33" x14ac:dyDescent="0.35">
      <c r="A262" s="13">
        <v>794</v>
      </c>
      <c r="C262" s="14" t="s">
        <v>277</v>
      </c>
      <c r="D262" s="10"/>
      <c r="E262" s="146">
        <f>VLOOKUP(A262,'[2]Employer Allocation'!$A$6:$C$230,3,FALSE)</f>
        <v>4.215846381926164E-3</v>
      </c>
      <c r="F262" s="10"/>
      <c r="G262" s="141">
        <f t="shared" si="14"/>
        <v>117622.50191360711</v>
      </c>
      <c r="H262" s="143">
        <v>4.0945506074562205E-3</v>
      </c>
      <c r="I262" s="10"/>
      <c r="J262" s="147">
        <f t="shared" si="12"/>
        <v>162704.11747263354</v>
      </c>
      <c r="K262" s="143">
        <v>4.2631024527931731E-3</v>
      </c>
      <c r="L262"/>
      <c r="M262" s="139">
        <f t="shared" si="15"/>
        <v>139915.53407296629</v>
      </c>
      <c r="N262" s="10"/>
      <c r="O262" s="10"/>
      <c r="P262" s="144">
        <v>4.2822534576937932E-3</v>
      </c>
      <c r="Q262"/>
      <c r="R262" s="140">
        <v>158613</v>
      </c>
      <c r="S262" s="10"/>
      <c r="T262" s="144">
        <v>3.8362901649015655E-3</v>
      </c>
      <c r="U262"/>
      <c r="V262" s="140">
        <v>110880</v>
      </c>
      <c r="W262" s="10"/>
      <c r="X262" s="144">
        <v>3.7557651005885808E-3</v>
      </c>
      <c r="Y262"/>
      <c r="Z262" s="140">
        <v>155285.66310329083</v>
      </c>
      <c r="AA262" s="10"/>
      <c r="AB262" s="144">
        <v>3.8309900163143932E-3</v>
      </c>
      <c r="AC262" s="144"/>
      <c r="AD262" s="132">
        <v>131960.60795932845</v>
      </c>
      <c r="AF262" s="91">
        <v>4.0945506074562205E-3</v>
      </c>
      <c r="AG262" s="145">
        <f t="shared" si="13"/>
        <v>1.6855184533695264E-4</v>
      </c>
    </row>
    <row r="263" spans="1:33" x14ac:dyDescent="0.35">
      <c r="A263" s="13">
        <v>820</v>
      </c>
      <c r="C263" s="14" t="s">
        <v>278</v>
      </c>
      <c r="D263" s="10"/>
      <c r="E263" s="146">
        <v>0</v>
      </c>
      <c r="F263" s="10"/>
      <c r="G263" s="141">
        <f t="shared" si="14"/>
        <v>0</v>
      </c>
      <c r="H263" s="143">
        <v>4.6684887449985283E-6</v>
      </c>
      <c r="I263" s="10"/>
      <c r="J263" s="147">
        <f t="shared" ref="J263:J321" si="16">$J$323*H263</f>
        <v>185.51055146386528</v>
      </c>
      <c r="K263" s="143">
        <v>0</v>
      </c>
      <c r="L263"/>
      <c r="M263" s="139">
        <f t="shared" si="15"/>
        <v>0</v>
      </c>
      <c r="N263" s="10"/>
      <c r="O263" s="10"/>
      <c r="P263" s="144">
        <v>0</v>
      </c>
      <c r="Q263"/>
      <c r="R263" s="140">
        <v>0</v>
      </c>
      <c r="S263" s="10"/>
      <c r="T263" s="144">
        <v>0</v>
      </c>
      <c r="U263"/>
      <c r="V263" s="140">
        <v>0</v>
      </c>
      <c r="W263" s="10"/>
      <c r="X263" s="144">
        <v>0</v>
      </c>
      <c r="Y263"/>
      <c r="Z263" s="140">
        <v>0</v>
      </c>
      <c r="AA263" s="10"/>
      <c r="AB263" s="144">
        <v>0</v>
      </c>
      <c r="AC263" s="144"/>
      <c r="AD263" s="132">
        <v>0</v>
      </c>
      <c r="AF263" s="91">
        <v>4.6684887449985283E-6</v>
      </c>
      <c r="AG263" s="145">
        <f t="shared" ref="AG263:AG288" si="17">K263-AF263</f>
        <v>-4.6684887449985283E-6</v>
      </c>
    </row>
    <row r="264" spans="1:33" x14ac:dyDescent="0.35">
      <c r="A264" s="13">
        <v>834</v>
      </c>
      <c r="C264" s="14" t="s">
        <v>279</v>
      </c>
      <c r="D264" s="10"/>
      <c r="E264" s="146">
        <f>VLOOKUP(A264,'[2]Employer Allocation'!$A$6:$C$230,3,FALSE)</f>
        <v>3.4718732945164619E-5</v>
      </c>
      <c r="F264" s="10"/>
      <c r="G264" s="141">
        <f t="shared" si="14"/>
        <v>968.65584329352384</v>
      </c>
      <c r="H264" s="143">
        <v>6.448184294627761E-6</v>
      </c>
      <c r="I264" s="10"/>
      <c r="J264" s="147">
        <f t="shared" si="16"/>
        <v>256.22986147681252</v>
      </c>
      <c r="K264" s="143">
        <v>0</v>
      </c>
      <c r="L264"/>
      <c r="M264" s="139">
        <f t="shared" si="15"/>
        <v>0</v>
      </c>
      <c r="N264" s="10"/>
      <c r="O264" s="10"/>
      <c r="P264" s="144">
        <v>0</v>
      </c>
      <c r="Q264"/>
      <c r="R264" s="140">
        <v>0</v>
      </c>
      <c r="S264" s="10"/>
      <c r="T264" s="144">
        <v>0</v>
      </c>
      <c r="U264"/>
      <c r="V264" s="140">
        <v>0</v>
      </c>
      <c r="W264" s="10"/>
      <c r="X264" s="144">
        <v>0</v>
      </c>
      <c r="Y264"/>
      <c r="Z264" s="140">
        <v>0</v>
      </c>
      <c r="AA264" s="10"/>
      <c r="AB264" s="144">
        <v>0</v>
      </c>
      <c r="AC264" s="144"/>
      <c r="AD264" s="132">
        <v>0</v>
      </c>
      <c r="AF264" s="91">
        <v>6.448184294627761E-6</v>
      </c>
      <c r="AG264" s="145">
        <f t="shared" si="17"/>
        <v>-6.448184294627761E-6</v>
      </c>
    </row>
    <row r="265" spans="1:33" x14ac:dyDescent="0.35">
      <c r="A265" s="13">
        <v>837</v>
      </c>
      <c r="C265" s="14" t="s">
        <v>280</v>
      </c>
      <c r="D265" s="10"/>
      <c r="E265" s="146">
        <v>0</v>
      </c>
      <c r="F265" s="10"/>
      <c r="G265" s="141">
        <f t="shared" si="14"/>
        <v>0</v>
      </c>
      <c r="H265" s="143">
        <v>0</v>
      </c>
      <c r="I265" s="10"/>
      <c r="J265" s="147">
        <f t="shared" si="16"/>
        <v>0</v>
      </c>
      <c r="K265" s="143">
        <v>0</v>
      </c>
      <c r="L265"/>
      <c r="M265" s="139">
        <f t="shared" si="15"/>
        <v>0</v>
      </c>
      <c r="N265" s="10"/>
      <c r="O265" s="10"/>
      <c r="P265" s="144">
        <v>0</v>
      </c>
      <c r="Q265"/>
      <c r="R265" s="140">
        <v>0</v>
      </c>
      <c r="S265" s="10"/>
      <c r="T265" s="144">
        <v>0</v>
      </c>
      <c r="U265"/>
      <c r="V265" s="140">
        <v>0</v>
      </c>
      <c r="W265" s="10"/>
      <c r="X265" s="144">
        <v>0</v>
      </c>
      <c r="Y265"/>
      <c r="Z265" s="140">
        <v>0</v>
      </c>
      <c r="AA265" s="10"/>
      <c r="AB265" s="144">
        <v>0</v>
      </c>
      <c r="AC265" s="144"/>
      <c r="AD265" s="132">
        <v>0</v>
      </c>
      <c r="AF265" s="91">
        <v>0</v>
      </c>
      <c r="AG265" s="145">
        <f t="shared" si="17"/>
        <v>0</v>
      </c>
    </row>
    <row r="266" spans="1:33" x14ac:dyDescent="0.35">
      <c r="A266" s="13">
        <v>838</v>
      </c>
      <c r="C266" s="14" t="s">
        <v>281</v>
      </c>
      <c r="D266" s="10"/>
      <c r="E266" s="146">
        <v>0</v>
      </c>
      <c r="F266" s="10"/>
      <c r="G266" s="141">
        <f t="shared" si="14"/>
        <v>0</v>
      </c>
      <c r="H266" s="143">
        <v>0</v>
      </c>
      <c r="I266" s="10"/>
      <c r="J266" s="147">
        <f t="shared" si="16"/>
        <v>0</v>
      </c>
      <c r="K266" s="143">
        <v>0</v>
      </c>
      <c r="L266"/>
      <c r="M266" s="139">
        <f t="shared" si="15"/>
        <v>0</v>
      </c>
      <c r="N266" s="10"/>
      <c r="O266" s="10"/>
      <c r="P266" s="144">
        <v>0</v>
      </c>
      <c r="Q266"/>
      <c r="R266" s="140">
        <v>0</v>
      </c>
      <c r="S266" s="10"/>
      <c r="T266" s="144">
        <v>0</v>
      </c>
      <c r="U266"/>
      <c r="V266" s="140">
        <v>0</v>
      </c>
      <c r="W266" s="10"/>
      <c r="X266" s="144">
        <v>0</v>
      </c>
      <c r="Y266"/>
      <c r="Z266" s="140">
        <v>0</v>
      </c>
      <c r="AA266" s="10"/>
      <c r="AB266" s="144">
        <v>0</v>
      </c>
      <c r="AC266" s="144"/>
      <c r="AD266" s="132">
        <v>0</v>
      </c>
      <c r="AF266" s="91">
        <v>0</v>
      </c>
      <c r="AG266" s="145">
        <f t="shared" si="17"/>
        <v>0</v>
      </c>
    </row>
    <row r="267" spans="1:33" x14ac:dyDescent="0.35">
      <c r="A267" s="13">
        <v>839</v>
      </c>
      <c r="C267" s="14" t="s">
        <v>282</v>
      </c>
      <c r="D267" s="10"/>
      <c r="E267" s="146">
        <f>VLOOKUP(A267,'[2]Employer Allocation'!$A$6:$C$230,3,FALSE)</f>
        <v>2.5592508533646137E-5</v>
      </c>
      <c r="F267" s="10"/>
      <c r="G267" s="141">
        <f t="shared" si="14"/>
        <v>714.03334259951237</v>
      </c>
      <c r="H267" s="143">
        <v>6.4133695703220189E-6</v>
      </c>
      <c r="I267" s="10"/>
      <c r="J267" s="147">
        <f t="shared" si="16"/>
        <v>254.84643762001519</v>
      </c>
      <c r="K267" s="143">
        <v>0</v>
      </c>
      <c r="L267"/>
      <c r="M267" s="139">
        <f t="shared" si="15"/>
        <v>0</v>
      </c>
      <c r="N267" s="10"/>
      <c r="O267" s="10"/>
      <c r="P267" s="144">
        <v>0</v>
      </c>
      <c r="Q267"/>
      <c r="R267" s="140">
        <v>0</v>
      </c>
      <c r="S267" s="10"/>
      <c r="T267" s="144">
        <v>0</v>
      </c>
      <c r="U267"/>
      <c r="V267" s="140">
        <v>0</v>
      </c>
      <c r="W267" s="10"/>
      <c r="X267" s="144">
        <v>0</v>
      </c>
      <c r="Y267"/>
      <c r="Z267" s="140">
        <v>0</v>
      </c>
      <c r="AA267" s="10"/>
      <c r="AB267" s="144">
        <v>0</v>
      </c>
      <c r="AC267" s="144"/>
      <c r="AD267" s="132">
        <v>0</v>
      </c>
      <c r="AF267" s="91">
        <v>6.4133695703220189E-6</v>
      </c>
      <c r="AG267" s="145">
        <f t="shared" si="17"/>
        <v>-6.4133695703220189E-6</v>
      </c>
    </row>
    <row r="268" spans="1:33" x14ac:dyDescent="0.35">
      <c r="A268" s="13">
        <v>840</v>
      </c>
      <c r="C268" s="14" t="s">
        <v>283</v>
      </c>
      <c r="D268" s="10"/>
      <c r="E268" s="146">
        <f>VLOOKUP(A268,'[2]Employer Allocation'!$A$6:$C$230,3,FALSE)</f>
        <v>9.2222547717824307E-6</v>
      </c>
      <c r="F268" s="10"/>
      <c r="G268" s="141">
        <f t="shared" ref="G268:G321" si="18">$G$323*E268</f>
        <v>257.30175658016884</v>
      </c>
      <c r="H268" s="143">
        <v>0</v>
      </c>
      <c r="I268" s="10"/>
      <c r="J268" s="147">
        <f t="shared" si="16"/>
        <v>0</v>
      </c>
      <c r="K268" s="143">
        <v>0</v>
      </c>
      <c r="L268"/>
      <c r="M268" s="139">
        <f t="shared" ref="M268:M321" si="19">$M$323*K268</f>
        <v>0</v>
      </c>
      <c r="N268" s="10"/>
      <c r="O268" s="10"/>
      <c r="P268" s="144">
        <v>0</v>
      </c>
      <c r="Q268"/>
      <c r="R268" s="140">
        <v>0</v>
      </c>
      <c r="S268" s="10"/>
      <c r="T268" s="144">
        <v>0</v>
      </c>
      <c r="U268"/>
      <c r="V268" s="140">
        <v>0</v>
      </c>
      <c r="W268" s="10"/>
      <c r="X268" s="144">
        <v>0</v>
      </c>
      <c r="Y268"/>
      <c r="Z268" s="140">
        <v>0</v>
      </c>
      <c r="AA268" s="10"/>
      <c r="AB268" s="144">
        <v>0</v>
      </c>
      <c r="AC268" s="144"/>
      <c r="AD268" s="132">
        <v>0</v>
      </c>
      <c r="AF268" s="91">
        <v>0</v>
      </c>
      <c r="AG268" s="145">
        <f t="shared" si="17"/>
        <v>0</v>
      </c>
    </row>
    <row r="269" spans="1:33" x14ac:dyDescent="0.35">
      <c r="A269" s="13">
        <v>841</v>
      </c>
      <c r="C269" s="14" t="s">
        <v>284</v>
      </c>
      <c r="D269" s="10"/>
      <c r="E269" s="146">
        <f>VLOOKUP(A269,'[2]Employer Allocation'!$A$6:$C$230,3,FALSE)</f>
        <v>3.7907859457199595E-4</v>
      </c>
      <c r="F269" s="10"/>
      <c r="G269" s="141">
        <f t="shared" si="18"/>
        <v>10576.327663789387</v>
      </c>
      <c r="H269" s="143">
        <v>3.7697217693855836E-4</v>
      </c>
      <c r="I269" s="10"/>
      <c r="J269" s="147">
        <f t="shared" si="16"/>
        <v>14979.647644074552</v>
      </c>
      <c r="K269" s="143">
        <v>3.4767144794720458E-4</v>
      </c>
      <c r="L269"/>
      <c r="M269" s="139">
        <f t="shared" si="19"/>
        <v>11410.618642201009</v>
      </c>
      <c r="N269" s="10"/>
      <c r="O269" s="10"/>
      <c r="P269" s="144">
        <v>3.5481012876530804E-4</v>
      </c>
      <c r="Q269"/>
      <c r="R269" s="140">
        <v>13142</v>
      </c>
      <c r="S269" s="10"/>
      <c r="T269" s="144">
        <v>3.4443017470189543E-4</v>
      </c>
      <c r="U269"/>
      <c r="V269" s="140">
        <v>9955</v>
      </c>
      <c r="W269" s="10"/>
      <c r="X269" s="144">
        <v>3.3330068818207542E-4</v>
      </c>
      <c r="Y269"/>
      <c r="Z269" s="140">
        <v>13780.632438654306</v>
      </c>
      <c r="AA269" s="10"/>
      <c r="AB269" s="144">
        <v>3.5701055820605202E-4</v>
      </c>
      <c r="AC269" s="144"/>
      <c r="AD269" s="132">
        <v>12297.429674351732</v>
      </c>
      <c r="AF269" s="91">
        <v>3.7697217693855836E-4</v>
      </c>
      <c r="AG269" s="145">
        <f t="shared" si="17"/>
        <v>-2.9300728991353781E-5</v>
      </c>
    </row>
    <row r="270" spans="1:33" x14ac:dyDescent="0.35">
      <c r="A270" s="13">
        <v>842</v>
      </c>
      <c r="C270" s="14" t="s">
        <v>285</v>
      </c>
      <c r="D270" s="10"/>
      <c r="E270" s="146">
        <f>VLOOKUP(A270,'[2]Employer Allocation'!$A$6:$C$230,3,FALSE)</f>
        <v>1.8628219797982836E-5</v>
      </c>
      <c r="F270" s="10"/>
      <c r="G270" s="141">
        <f t="shared" si="18"/>
        <v>519.72904615994253</v>
      </c>
      <c r="H270" s="143">
        <v>4.6684887449985283E-6</v>
      </c>
      <c r="I270" s="10"/>
      <c r="J270" s="147">
        <f t="shared" si="16"/>
        <v>185.51055146386528</v>
      </c>
      <c r="K270" s="143">
        <v>0</v>
      </c>
      <c r="L270"/>
      <c r="M270" s="139">
        <f t="shared" si="19"/>
        <v>0</v>
      </c>
      <c r="N270" s="10"/>
      <c r="O270" s="10"/>
      <c r="P270" s="144">
        <v>0</v>
      </c>
      <c r="Q270"/>
      <c r="R270" s="140">
        <v>0</v>
      </c>
      <c r="S270" s="10"/>
      <c r="T270" s="144">
        <v>0</v>
      </c>
      <c r="U270"/>
      <c r="V270" s="140">
        <v>0</v>
      </c>
      <c r="W270" s="10"/>
      <c r="X270" s="144">
        <v>0</v>
      </c>
      <c r="Y270"/>
      <c r="Z270" s="140">
        <v>0</v>
      </c>
      <c r="AA270" s="10"/>
      <c r="AB270" s="144">
        <v>0</v>
      </c>
      <c r="AC270" s="144"/>
      <c r="AD270" s="132">
        <v>0</v>
      </c>
      <c r="AF270" s="91">
        <v>4.6684887449985283E-6</v>
      </c>
      <c r="AG270" s="145">
        <f t="shared" si="17"/>
        <v>-4.6684887449985283E-6</v>
      </c>
    </row>
    <row r="271" spans="1:33" x14ac:dyDescent="0.35">
      <c r="A271" s="13">
        <v>844</v>
      </c>
      <c r="C271" s="14" t="s">
        <v>286</v>
      </c>
      <c r="D271" s="10"/>
      <c r="E271" s="146">
        <f>VLOOKUP(A271,'[2]Employer Allocation'!$A$6:$C$230,3,FALSE)</f>
        <v>7.5998427112883987E-5</v>
      </c>
      <c r="F271" s="10"/>
      <c r="G271" s="141">
        <f t="shared" si="18"/>
        <v>2120.3631083047576</v>
      </c>
      <c r="H271" s="143">
        <v>1.8006672764134061E-5</v>
      </c>
      <c r="I271" s="10"/>
      <c r="J271" s="147">
        <f t="shared" si="16"/>
        <v>715.52658193351306</v>
      </c>
      <c r="K271" s="143">
        <v>0</v>
      </c>
      <c r="L271"/>
      <c r="M271" s="139">
        <f t="shared" si="19"/>
        <v>0</v>
      </c>
      <c r="N271" s="10"/>
      <c r="O271" s="10"/>
      <c r="P271" s="144">
        <v>0</v>
      </c>
      <c r="Q271"/>
      <c r="R271" s="140">
        <v>0</v>
      </c>
      <c r="S271" s="10"/>
      <c r="T271" s="144">
        <v>0</v>
      </c>
      <c r="U271"/>
      <c r="V271" s="140">
        <v>0</v>
      </c>
      <c r="W271" s="10"/>
      <c r="X271" s="144">
        <v>0</v>
      </c>
      <c r="Y271"/>
      <c r="Z271" s="140">
        <v>0</v>
      </c>
      <c r="AA271" s="10"/>
      <c r="AB271" s="144">
        <v>0</v>
      </c>
      <c r="AC271" s="144"/>
      <c r="AD271" s="132">
        <v>0</v>
      </c>
      <c r="AF271" s="91">
        <v>1.8006672764134061E-5</v>
      </c>
      <c r="AG271" s="145">
        <f t="shared" si="17"/>
        <v>-1.8006672764134061E-5</v>
      </c>
    </row>
    <row r="272" spans="1:33" x14ac:dyDescent="0.35">
      <c r="A272" s="13">
        <v>845</v>
      </c>
      <c r="C272" s="14" t="s">
        <v>287</v>
      </c>
      <c r="D272" s="10"/>
      <c r="E272" s="146">
        <v>0</v>
      </c>
      <c r="F272" s="10"/>
      <c r="G272" s="141">
        <f t="shared" si="18"/>
        <v>0</v>
      </c>
      <c r="H272" s="143">
        <v>0</v>
      </c>
      <c r="I272" s="10"/>
      <c r="J272" s="147">
        <f t="shared" si="16"/>
        <v>0</v>
      </c>
      <c r="K272" s="143">
        <v>0</v>
      </c>
      <c r="L272"/>
      <c r="M272" s="139">
        <f t="shared" si="19"/>
        <v>0</v>
      </c>
      <c r="N272" s="10"/>
      <c r="O272" s="10"/>
      <c r="P272" s="144">
        <v>0</v>
      </c>
      <c r="Q272"/>
      <c r="R272" s="140">
        <v>0</v>
      </c>
      <c r="S272" s="10"/>
      <c r="T272" s="144">
        <v>0</v>
      </c>
      <c r="U272"/>
      <c r="V272" s="140">
        <v>0</v>
      </c>
      <c r="W272" s="10"/>
      <c r="X272" s="144">
        <v>0</v>
      </c>
      <c r="Y272"/>
      <c r="Z272" s="140">
        <v>0</v>
      </c>
      <c r="AA272" s="10"/>
      <c r="AB272" s="144">
        <v>0</v>
      </c>
      <c r="AC272" s="144"/>
      <c r="AD272" s="132">
        <v>0</v>
      </c>
      <c r="AF272" s="91">
        <v>0</v>
      </c>
      <c r="AG272" s="145">
        <f t="shared" si="17"/>
        <v>0</v>
      </c>
    </row>
    <row r="273" spans="1:33" x14ac:dyDescent="0.35">
      <c r="A273" s="13">
        <v>847</v>
      </c>
      <c r="C273" s="14" t="s">
        <v>288</v>
      </c>
      <c r="D273" s="10"/>
      <c r="E273" s="146">
        <f>VLOOKUP(A273,'[2]Employer Allocation'!$A$6:$C$230,3,FALSE)</f>
        <v>7.1045765663097536E-6</v>
      </c>
      <c r="F273" s="10"/>
      <c r="G273" s="141">
        <f t="shared" si="18"/>
        <v>198.21833982108623</v>
      </c>
      <c r="H273" s="143">
        <v>1.1870163144243416E-6</v>
      </c>
      <c r="I273" s="10"/>
      <c r="J273" s="147">
        <f t="shared" si="16"/>
        <v>47.1681657841362</v>
      </c>
      <c r="K273" s="143">
        <v>0</v>
      </c>
      <c r="L273"/>
      <c r="M273" s="139">
        <f t="shared" si="19"/>
        <v>0</v>
      </c>
      <c r="N273" s="10"/>
      <c r="O273" s="10"/>
      <c r="P273" s="144">
        <v>0</v>
      </c>
      <c r="Q273"/>
      <c r="R273" s="140">
        <v>0</v>
      </c>
      <c r="S273" s="10"/>
      <c r="T273" s="144">
        <v>0</v>
      </c>
      <c r="U273"/>
      <c r="V273" s="140">
        <v>0</v>
      </c>
      <c r="W273" s="10"/>
      <c r="X273" s="144">
        <v>0</v>
      </c>
      <c r="Y273"/>
      <c r="Z273" s="140">
        <v>0</v>
      </c>
      <c r="AA273" s="10"/>
      <c r="AB273" s="144">
        <v>0</v>
      </c>
      <c r="AC273" s="144"/>
      <c r="AD273" s="132">
        <v>0</v>
      </c>
      <c r="AF273" s="91">
        <v>1.1870163144243416E-6</v>
      </c>
      <c r="AG273" s="145">
        <f t="shared" si="17"/>
        <v>-1.1870163144243416E-6</v>
      </c>
    </row>
    <row r="274" spans="1:33" x14ac:dyDescent="0.35">
      <c r="A274" s="13">
        <v>848</v>
      </c>
      <c r="C274" s="14" t="s">
        <v>289</v>
      </c>
      <c r="D274" s="10"/>
      <c r="E274" s="146">
        <f>VLOOKUP(A274,'[2]Employer Allocation'!$A$6:$C$230,3,FALSE)</f>
        <v>6.0806925147094898E-3</v>
      </c>
      <c r="F274" s="10"/>
      <c r="G274" s="141">
        <f t="shared" si="18"/>
        <v>169651.88058410611</v>
      </c>
      <c r="H274" s="143">
        <v>5.8847502567616998E-3</v>
      </c>
      <c r="I274" s="10"/>
      <c r="J274" s="147">
        <f t="shared" si="16"/>
        <v>233840.82622637445</v>
      </c>
      <c r="K274" s="143">
        <v>5.6657089599598844E-3</v>
      </c>
      <c r="L274"/>
      <c r="M274" s="139">
        <f t="shared" si="19"/>
        <v>185949.24795095861</v>
      </c>
      <c r="N274" s="10"/>
      <c r="O274" s="10"/>
      <c r="P274" s="144">
        <v>5.3864559993517967E-3</v>
      </c>
      <c r="Q274"/>
      <c r="R274" s="140">
        <v>199512</v>
      </c>
      <c r="S274" s="10"/>
      <c r="T274" s="144">
        <v>5.4951729203574287E-3</v>
      </c>
      <c r="U274"/>
      <c r="V274" s="140">
        <v>158827</v>
      </c>
      <c r="W274" s="10"/>
      <c r="X274" s="144">
        <v>5.5153018248874338E-3</v>
      </c>
      <c r="Y274"/>
      <c r="Z274" s="140">
        <v>228035.37445891328</v>
      </c>
      <c r="AA274" s="10"/>
      <c r="AB274" s="144">
        <v>5.5543132640261195E-3</v>
      </c>
      <c r="AC274" s="144"/>
      <c r="AD274" s="132">
        <v>191321.44745774733</v>
      </c>
      <c r="AF274" s="91">
        <v>5.8847502567616998E-3</v>
      </c>
      <c r="AG274" s="145">
        <f t="shared" si="17"/>
        <v>-2.1904129680181544E-4</v>
      </c>
    </row>
    <row r="275" spans="1:33" x14ac:dyDescent="0.35">
      <c r="A275" s="13">
        <v>850</v>
      </c>
      <c r="C275" s="14" t="s">
        <v>290</v>
      </c>
      <c r="D275" s="10"/>
      <c r="E275" s="146">
        <v>0</v>
      </c>
      <c r="F275" s="10"/>
      <c r="G275" s="141">
        <f t="shared" si="18"/>
        <v>0</v>
      </c>
      <c r="H275" s="143">
        <v>0</v>
      </c>
      <c r="I275" s="10"/>
      <c r="J275" s="147">
        <f t="shared" si="16"/>
        <v>0</v>
      </c>
      <c r="K275" s="143">
        <v>0</v>
      </c>
      <c r="L275"/>
      <c r="M275" s="139">
        <f t="shared" si="19"/>
        <v>0</v>
      </c>
      <c r="N275" s="10"/>
      <c r="O275" s="10"/>
      <c r="P275" s="144">
        <v>0</v>
      </c>
      <c r="Q275"/>
      <c r="R275" s="140">
        <v>0</v>
      </c>
      <c r="S275" s="10"/>
      <c r="T275" s="144">
        <v>0</v>
      </c>
      <c r="U275"/>
      <c r="V275" s="140">
        <v>0</v>
      </c>
      <c r="W275" s="10"/>
      <c r="X275" s="144">
        <v>0</v>
      </c>
      <c r="Y275"/>
      <c r="Z275" s="140">
        <v>0</v>
      </c>
      <c r="AA275" s="10"/>
      <c r="AB275" s="144">
        <v>0</v>
      </c>
      <c r="AC275" s="144"/>
      <c r="AD275" s="132">
        <v>0</v>
      </c>
      <c r="AF275" s="91">
        <v>0</v>
      </c>
      <c r="AG275" s="145">
        <f t="shared" si="17"/>
        <v>0</v>
      </c>
    </row>
    <row r="276" spans="1:33" x14ac:dyDescent="0.35">
      <c r="A276" s="13">
        <v>851</v>
      </c>
      <c r="C276" s="14" t="s">
        <v>291</v>
      </c>
      <c r="D276" s="10"/>
      <c r="E276" s="146">
        <f>VLOOKUP(A276,'[2]Employer Allocation'!$A$6:$C$230,3,FALSE)</f>
        <v>1.4525969816829416E-4</v>
      </c>
      <c r="F276" s="10"/>
      <c r="G276" s="141">
        <f t="shared" si="18"/>
        <v>4052.7589427876387</v>
      </c>
      <c r="H276" s="143">
        <v>1.7329443484186653E-4</v>
      </c>
      <c r="I276" s="10"/>
      <c r="J276" s="147">
        <f t="shared" si="16"/>
        <v>6886.1569405248001</v>
      </c>
      <c r="K276" s="143">
        <v>1.717592068011858E-4</v>
      </c>
      <c r="L276"/>
      <c r="M276" s="139">
        <f t="shared" si="19"/>
        <v>5637.1577783197345</v>
      </c>
      <c r="N276" s="10"/>
      <c r="O276" s="10"/>
      <c r="P276" s="144">
        <v>1.8029915676155648E-4</v>
      </c>
      <c r="Q276"/>
      <c r="R276" s="140">
        <v>6678</v>
      </c>
      <c r="S276" s="10"/>
      <c r="T276" s="144">
        <v>1.6967518751270986E-4</v>
      </c>
      <c r="U276"/>
      <c r="V276" s="140">
        <v>4904</v>
      </c>
      <c r="W276" s="10"/>
      <c r="X276" s="144">
        <v>1.6087171165396984E-4</v>
      </c>
      <c r="Y276"/>
      <c r="Z276" s="140">
        <v>6651.393191452049</v>
      </c>
      <c r="AA276" s="10"/>
      <c r="AB276" s="144">
        <v>1.584552265452937E-4</v>
      </c>
      <c r="AC276" s="144"/>
      <c r="AD276" s="132">
        <v>5458.0794886451868</v>
      </c>
      <c r="AF276" s="91">
        <v>1.7329443484186653E-4</v>
      </c>
      <c r="AG276" s="145">
        <f t="shared" si="17"/>
        <v>-1.5352280406807309E-6</v>
      </c>
    </row>
    <row r="277" spans="1:33" x14ac:dyDescent="0.35">
      <c r="A277" s="13">
        <v>852</v>
      </c>
      <c r="C277" s="14" t="s">
        <v>292</v>
      </c>
      <c r="D277" s="10"/>
      <c r="E277" s="146">
        <f>VLOOKUP(A277,'[2]Employer Allocation'!$A$6:$C$230,3,FALSE)</f>
        <v>2.0079280293901555E-4</v>
      </c>
      <c r="F277" s="10"/>
      <c r="G277" s="141">
        <f t="shared" si="18"/>
        <v>5602.1376749364044</v>
      </c>
      <c r="H277" s="143">
        <v>2.1046495549229693E-4</v>
      </c>
      <c r="I277" s="10"/>
      <c r="J277" s="147">
        <f t="shared" si="16"/>
        <v>8363.192478298708</v>
      </c>
      <c r="K277" s="143">
        <v>2.0810122014362892E-4</v>
      </c>
      <c r="L277"/>
      <c r="M277" s="139">
        <f t="shared" si="19"/>
        <v>6829.9070172603188</v>
      </c>
      <c r="N277" s="10"/>
      <c r="O277" s="10"/>
      <c r="P277" s="144">
        <v>1.9087727533394553E-4</v>
      </c>
      <c r="Q277"/>
      <c r="R277" s="140">
        <v>7070</v>
      </c>
      <c r="S277" s="10"/>
      <c r="T277" s="144">
        <v>1.8832762927137087E-4</v>
      </c>
      <c r="U277"/>
      <c r="V277" s="140">
        <v>5443</v>
      </c>
      <c r="W277" s="10"/>
      <c r="X277" s="144">
        <v>1.9975724912383393E-4</v>
      </c>
      <c r="Y277"/>
      <c r="Z277" s="140">
        <v>8259.1525452490714</v>
      </c>
      <c r="AA277" s="10"/>
      <c r="AB277" s="144">
        <v>2.0197243395720123E-4</v>
      </c>
      <c r="AC277" s="144"/>
      <c r="AD277" s="132">
        <v>6957.0541981361139</v>
      </c>
      <c r="AF277" s="91">
        <v>2.1046495549229693E-4</v>
      </c>
      <c r="AG277" s="145">
        <f t="shared" si="17"/>
        <v>-2.3637353486680157E-6</v>
      </c>
    </row>
    <row r="278" spans="1:33" x14ac:dyDescent="0.35">
      <c r="A278" s="13">
        <v>853</v>
      </c>
      <c r="C278" s="14" t="s">
        <v>293</v>
      </c>
      <c r="D278" s="10"/>
      <c r="E278" s="146">
        <v>0</v>
      </c>
      <c r="F278" s="10"/>
      <c r="G278" s="141">
        <f t="shared" si="18"/>
        <v>0</v>
      </c>
      <c r="H278" s="143">
        <v>0</v>
      </c>
      <c r="I278" s="10"/>
      <c r="J278" s="147">
        <f t="shared" si="16"/>
        <v>0</v>
      </c>
      <c r="K278" s="143">
        <v>0</v>
      </c>
      <c r="L278"/>
      <c r="M278" s="139">
        <f t="shared" si="19"/>
        <v>0</v>
      </c>
      <c r="N278" s="10"/>
      <c r="O278" s="10"/>
      <c r="P278" s="144">
        <v>0</v>
      </c>
      <c r="Q278"/>
      <c r="R278" s="140">
        <v>0</v>
      </c>
      <c r="S278" s="10"/>
      <c r="T278" s="144">
        <v>0</v>
      </c>
      <c r="U278"/>
      <c r="V278" s="140">
        <v>0</v>
      </c>
      <c r="W278" s="10"/>
      <c r="X278" s="144">
        <v>0</v>
      </c>
      <c r="Y278"/>
      <c r="Z278" s="140">
        <v>0</v>
      </c>
      <c r="AA278" s="10"/>
      <c r="AB278" s="144">
        <v>0</v>
      </c>
      <c r="AC278" s="144"/>
      <c r="AD278" s="132">
        <v>0</v>
      </c>
      <c r="AF278" s="91">
        <v>0</v>
      </c>
      <c r="AG278" s="145">
        <f t="shared" si="17"/>
        <v>0</v>
      </c>
    </row>
    <row r="279" spans="1:33" x14ac:dyDescent="0.35">
      <c r="A279" s="13">
        <v>856</v>
      </c>
      <c r="C279" s="14" t="s">
        <v>427</v>
      </c>
      <c r="D279" s="10"/>
      <c r="E279" s="146">
        <f>VLOOKUP(A279,'[2]Employer Allocation'!$A$6:$C$230,3,FALSE)</f>
        <v>4.1085128307358503E-5</v>
      </c>
      <c r="F279" s="10"/>
      <c r="G279" s="141">
        <f t="shared" si="18"/>
        <v>1146.2788596071066</v>
      </c>
      <c r="H279" s="143">
        <v>0</v>
      </c>
      <c r="I279" s="10"/>
      <c r="J279" s="147">
        <f t="shared" si="16"/>
        <v>0</v>
      </c>
      <c r="K279" s="150">
        <v>0</v>
      </c>
      <c r="L279"/>
      <c r="M279" s="139">
        <f t="shared" si="19"/>
        <v>0</v>
      </c>
      <c r="N279" s="10"/>
      <c r="O279" s="10"/>
      <c r="P279" s="143">
        <v>0</v>
      </c>
      <c r="Q279"/>
      <c r="R279" s="140"/>
      <c r="S279" s="10"/>
      <c r="T279" s="143">
        <v>0</v>
      </c>
      <c r="U279"/>
      <c r="V279" s="140"/>
      <c r="W279" s="10"/>
      <c r="X279" s="143">
        <v>0</v>
      </c>
      <c r="Y279"/>
      <c r="Z279" s="140"/>
      <c r="AA279" s="10"/>
      <c r="AB279" s="143">
        <v>0</v>
      </c>
      <c r="AC279" s="144"/>
      <c r="AD279" s="132"/>
      <c r="AF279" s="91">
        <v>0</v>
      </c>
      <c r="AG279" s="145">
        <f t="shared" si="17"/>
        <v>0</v>
      </c>
    </row>
    <row r="280" spans="1:33" x14ac:dyDescent="0.35">
      <c r="A280" s="13">
        <v>859</v>
      </c>
      <c r="C280" s="14" t="s">
        <v>294</v>
      </c>
      <c r="D280" s="10"/>
      <c r="E280" s="146">
        <v>0</v>
      </c>
      <c r="F280" s="10"/>
      <c r="G280" s="141">
        <f t="shared" si="18"/>
        <v>0</v>
      </c>
      <c r="H280" s="143">
        <v>0</v>
      </c>
      <c r="I280" s="10"/>
      <c r="J280" s="147">
        <f t="shared" si="16"/>
        <v>0</v>
      </c>
      <c r="K280" s="143">
        <v>0</v>
      </c>
      <c r="L280"/>
      <c r="M280" s="139">
        <f t="shared" si="19"/>
        <v>0</v>
      </c>
      <c r="N280" s="10"/>
      <c r="O280" s="10"/>
      <c r="P280" s="144">
        <v>0</v>
      </c>
      <c r="Q280"/>
      <c r="R280" s="140">
        <v>0</v>
      </c>
      <c r="S280" s="10"/>
      <c r="T280" s="144">
        <v>0</v>
      </c>
      <c r="U280"/>
      <c r="V280" s="140">
        <v>0</v>
      </c>
      <c r="W280" s="10"/>
      <c r="X280" s="144">
        <v>0</v>
      </c>
      <c r="Y280"/>
      <c r="Z280" s="140">
        <v>0</v>
      </c>
      <c r="AA280" s="10"/>
      <c r="AB280" s="144">
        <v>0</v>
      </c>
      <c r="AC280" s="144"/>
      <c r="AD280" s="132">
        <v>0</v>
      </c>
      <c r="AF280" s="91">
        <v>0</v>
      </c>
      <c r="AG280" s="145">
        <f t="shared" si="17"/>
        <v>0</v>
      </c>
    </row>
    <row r="281" spans="1:33" x14ac:dyDescent="0.35">
      <c r="A281" s="13">
        <v>861</v>
      </c>
      <c r="C281" s="14" t="s">
        <v>295</v>
      </c>
      <c r="D281" s="10"/>
      <c r="E281" s="146">
        <v>0</v>
      </c>
      <c r="F281" s="10"/>
      <c r="G281" s="141">
        <f t="shared" si="18"/>
        <v>0</v>
      </c>
      <c r="H281" s="143">
        <v>0</v>
      </c>
      <c r="I281" s="10"/>
      <c r="J281" s="147">
        <f t="shared" si="16"/>
        <v>0</v>
      </c>
      <c r="K281" s="143">
        <v>0</v>
      </c>
      <c r="L281"/>
      <c r="M281" s="139">
        <f t="shared" si="19"/>
        <v>0</v>
      </c>
      <c r="N281" s="10"/>
      <c r="O281" s="10"/>
      <c r="P281" s="144">
        <v>0</v>
      </c>
      <c r="Q281"/>
      <c r="R281" s="140">
        <v>0</v>
      </c>
      <c r="S281" s="10"/>
      <c r="T281" s="144">
        <v>0</v>
      </c>
      <c r="U281"/>
      <c r="V281" s="140">
        <v>0</v>
      </c>
      <c r="W281" s="10"/>
      <c r="X281" s="144">
        <v>0</v>
      </c>
      <c r="Y281"/>
      <c r="Z281" s="140">
        <v>0</v>
      </c>
      <c r="AA281" s="10"/>
      <c r="AB281" s="144">
        <v>0</v>
      </c>
      <c r="AC281" s="144"/>
      <c r="AD281" s="132">
        <v>0</v>
      </c>
      <c r="AF281" s="91">
        <v>0</v>
      </c>
      <c r="AG281" s="145">
        <f t="shared" si="17"/>
        <v>0</v>
      </c>
    </row>
    <row r="282" spans="1:33" x14ac:dyDescent="0.35">
      <c r="A282" s="13">
        <v>862</v>
      </c>
      <c r="C282" s="14" t="s">
        <v>296</v>
      </c>
      <c r="D282" s="10"/>
      <c r="E282" s="146">
        <v>0</v>
      </c>
      <c r="F282" s="10"/>
      <c r="G282" s="141">
        <f t="shared" si="18"/>
        <v>0</v>
      </c>
      <c r="H282" s="143">
        <v>0</v>
      </c>
      <c r="I282" s="10"/>
      <c r="J282" s="147">
        <f t="shared" si="16"/>
        <v>0</v>
      </c>
      <c r="K282" s="143">
        <v>0</v>
      </c>
      <c r="L282"/>
      <c r="M282" s="139">
        <f t="shared" si="19"/>
        <v>0</v>
      </c>
      <c r="N282" s="10"/>
      <c r="O282" s="10"/>
      <c r="P282" s="144">
        <v>0</v>
      </c>
      <c r="Q282"/>
      <c r="R282" s="140">
        <v>0</v>
      </c>
      <c r="S282" s="10"/>
      <c r="T282" s="144">
        <v>0</v>
      </c>
      <c r="U282"/>
      <c r="V282" s="140">
        <v>0</v>
      </c>
      <c r="W282" s="10"/>
      <c r="X282" s="144">
        <v>0</v>
      </c>
      <c r="Y282"/>
      <c r="Z282" s="140">
        <v>0</v>
      </c>
      <c r="AA282" s="10"/>
      <c r="AB282" s="144">
        <v>0</v>
      </c>
      <c r="AC282" s="144"/>
      <c r="AD282" s="132">
        <v>0</v>
      </c>
      <c r="AF282" s="91">
        <v>0</v>
      </c>
      <c r="AG282" s="145">
        <f t="shared" si="17"/>
        <v>0</v>
      </c>
    </row>
    <row r="283" spans="1:33" x14ac:dyDescent="0.35">
      <c r="A283" s="13">
        <v>863</v>
      </c>
      <c r="C283" s="14" t="s">
        <v>297</v>
      </c>
      <c r="D283" s="10"/>
      <c r="E283" s="146">
        <v>0</v>
      </c>
      <c r="F283" s="10"/>
      <c r="G283" s="141">
        <f t="shared" si="18"/>
        <v>0</v>
      </c>
      <c r="H283" s="143">
        <v>0</v>
      </c>
      <c r="I283" s="10"/>
      <c r="J283" s="147">
        <f t="shared" si="16"/>
        <v>0</v>
      </c>
      <c r="K283" s="143">
        <v>0</v>
      </c>
      <c r="L283"/>
      <c r="M283" s="139">
        <f t="shared" si="19"/>
        <v>0</v>
      </c>
      <c r="N283" s="10"/>
      <c r="O283" s="10"/>
      <c r="P283" s="144">
        <v>0</v>
      </c>
      <c r="Q283"/>
      <c r="R283" s="140">
        <v>0</v>
      </c>
      <c r="S283" s="10"/>
      <c r="T283" s="144">
        <v>0</v>
      </c>
      <c r="U283"/>
      <c r="V283" s="140">
        <v>0</v>
      </c>
      <c r="W283" s="10"/>
      <c r="X283" s="144">
        <v>0</v>
      </c>
      <c r="Y283"/>
      <c r="Z283" s="140">
        <v>0</v>
      </c>
      <c r="AA283" s="10"/>
      <c r="AB283" s="144">
        <v>0</v>
      </c>
      <c r="AC283" s="144"/>
      <c r="AD283" s="132">
        <v>0</v>
      </c>
      <c r="AF283" s="91">
        <v>0</v>
      </c>
      <c r="AG283" s="145">
        <f t="shared" si="17"/>
        <v>0</v>
      </c>
    </row>
    <row r="284" spans="1:33" x14ac:dyDescent="0.35">
      <c r="A284" s="13">
        <v>864</v>
      </c>
      <c r="C284" s="14" t="s">
        <v>298</v>
      </c>
      <c r="D284" s="10"/>
      <c r="E284" s="146">
        <v>0</v>
      </c>
      <c r="F284" s="10"/>
      <c r="G284" s="141">
        <f t="shared" si="18"/>
        <v>0</v>
      </c>
      <c r="H284" s="143">
        <v>0</v>
      </c>
      <c r="I284" s="10"/>
      <c r="J284" s="147">
        <f t="shared" si="16"/>
        <v>0</v>
      </c>
      <c r="K284" s="143">
        <v>0</v>
      </c>
      <c r="L284"/>
      <c r="M284" s="139">
        <f t="shared" si="19"/>
        <v>0</v>
      </c>
      <c r="N284" s="10"/>
      <c r="O284" s="10"/>
      <c r="P284" s="144">
        <v>0</v>
      </c>
      <c r="Q284"/>
      <c r="R284" s="140">
        <v>0</v>
      </c>
      <c r="S284" s="10"/>
      <c r="T284" s="144">
        <v>0</v>
      </c>
      <c r="U284"/>
      <c r="V284" s="140">
        <v>0</v>
      </c>
      <c r="W284" s="10"/>
      <c r="X284" s="144">
        <v>0</v>
      </c>
      <c r="Y284"/>
      <c r="Z284" s="140">
        <v>0</v>
      </c>
      <c r="AA284" s="10"/>
      <c r="AB284" s="144">
        <v>0</v>
      </c>
      <c r="AC284" s="144"/>
      <c r="AD284" s="132">
        <v>0</v>
      </c>
      <c r="AF284" s="91">
        <v>0</v>
      </c>
      <c r="AG284" s="145">
        <f t="shared" si="17"/>
        <v>0</v>
      </c>
    </row>
    <row r="285" spans="1:33" x14ac:dyDescent="0.35">
      <c r="A285" s="13">
        <v>865</v>
      </c>
      <c r="C285" s="14" t="s">
        <v>299</v>
      </c>
      <c r="D285" s="10"/>
      <c r="E285" s="146">
        <v>0</v>
      </c>
      <c r="F285" s="10"/>
      <c r="G285" s="141">
        <f t="shared" si="18"/>
        <v>0</v>
      </c>
      <c r="H285" s="143">
        <v>0</v>
      </c>
      <c r="I285" s="10"/>
      <c r="J285" s="147">
        <f t="shared" si="16"/>
        <v>0</v>
      </c>
      <c r="K285" s="143">
        <v>0</v>
      </c>
      <c r="L285"/>
      <c r="M285" s="139">
        <f t="shared" si="19"/>
        <v>0</v>
      </c>
      <c r="N285" s="10"/>
      <c r="O285" s="10"/>
      <c r="P285" s="144">
        <v>0</v>
      </c>
      <c r="Q285"/>
      <c r="R285" s="140">
        <v>0</v>
      </c>
      <c r="S285" s="10"/>
      <c r="T285" s="144">
        <v>0</v>
      </c>
      <c r="U285"/>
      <c r="V285" s="140">
        <v>0</v>
      </c>
      <c r="W285" s="10"/>
      <c r="X285" s="144">
        <v>0</v>
      </c>
      <c r="Y285"/>
      <c r="Z285" s="140">
        <v>0</v>
      </c>
      <c r="AA285" s="10"/>
      <c r="AB285" s="144">
        <v>0</v>
      </c>
      <c r="AC285" s="144"/>
      <c r="AD285" s="132">
        <v>0</v>
      </c>
      <c r="AF285" s="91">
        <v>0</v>
      </c>
      <c r="AG285" s="145">
        <f t="shared" si="17"/>
        <v>0</v>
      </c>
    </row>
    <row r="286" spans="1:33" x14ac:dyDescent="0.35">
      <c r="A286" s="13">
        <v>866</v>
      </c>
      <c r="C286" s="14" t="s">
        <v>300</v>
      </c>
      <c r="D286" s="10"/>
      <c r="E286" s="146">
        <v>0</v>
      </c>
      <c r="F286" s="10"/>
      <c r="G286" s="141">
        <f t="shared" si="18"/>
        <v>0</v>
      </c>
      <c r="H286" s="143">
        <v>0</v>
      </c>
      <c r="I286" s="10"/>
      <c r="J286" s="147">
        <f t="shared" si="16"/>
        <v>0</v>
      </c>
      <c r="K286" s="143">
        <v>0</v>
      </c>
      <c r="L286"/>
      <c r="M286" s="139">
        <f t="shared" si="19"/>
        <v>0</v>
      </c>
      <c r="N286" s="10"/>
      <c r="O286" s="10"/>
      <c r="P286" s="144">
        <v>0</v>
      </c>
      <c r="Q286"/>
      <c r="R286" s="140">
        <v>0</v>
      </c>
      <c r="S286" s="10"/>
      <c r="T286" s="144">
        <v>0</v>
      </c>
      <c r="U286"/>
      <c r="V286" s="140">
        <v>0</v>
      </c>
      <c r="W286" s="10"/>
      <c r="X286" s="144">
        <v>0</v>
      </c>
      <c r="Y286"/>
      <c r="Z286" s="140">
        <v>0</v>
      </c>
      <c r="AA286" s="10"/>
      <c r="AB286" s="144">
        <v>0</v>
      </c>
      <c r="AC286" s="144"/>
      <c r="AD286" s="132">
        <v>0</v>
      </c>
      <c r="AF286" s="91">
        <v>0</v>
      </c>
      <c r="AG286" s="145">
        <f t="shared" si="17"/>
        <v>0</v>
      </c>
    </row>
    <row r="287" spans="1:33" x14ac:dyDescent="0.35">
      <c r="A287" s="13">
        <v>867</v>
      </c>
      <c r="C287" s="14" t="s">
        <v>301</v>
      </c>
      <c r="D287" s="10"/>
      <c r="E287" s="146">
        <v>0</v>
      </c>
      <c r="F287" s="10"/>
      <c r="G287" s="141">
        <f t="shared" si="18"/>
        <v>0</v>
      </c>
      <c r="H287" s="143">
        <v>0</v>
      </c>
      <c r="I287" s="10"/>
      <c r="J287" s="147">
        <f t="shared" si="16"/>
        <v>0</v>
      </c>
      <c r="K287" s="143">
        <v>0</v>
      </c>
      <c r="L287"/>
      <c r="M287" s="139">
        <f t="shared" si="19"/>
        <v>0</v>
      </c>
      <c r="N287" s="10"/>
      <c r="O287" s="10"/>
      <c r="P287" s="144">
        <v>0</v>
      </c>
      <c r="Q287"/>
      <c r="R287" s="140">
        <v>0</v>
      </c>
      <c r="S287" s="10"/>
      <c r="T287" s="144">
        <v>0</v>
      </c>
      <c r="U287"/>
      <c r="V287" s="140">
        <v>0</v>
      </c>
      <c r="W287" s="10"/>
      <c r="X287" s="144">
        <v>0</v>
      </c>
      <c r="Y287"/>
      <c r="Z287" s="140">
        <v>0</v>
      </c>
      <c r="AA287" s="10"/>
      <c r="AB287" s="144">
        <v>0</v>
      </c>
      <c r="AC287" s="144"/>
      <c r="AD287" s="132">
        <v>0</v>
      </c>
      <c r="AF287" s="91">
        <v>0</v>
      </c>
      <c r="AG287" s="145">
        <f t="shared" si="17"/>
        <v>0</v>
      </c>
    </row>
    <row r="288" spans="1:33" x14ac:dyDescent="0.35">
      <c r="A288" s="13">
        <v>868</v>
      </c>
      <c r="C288" s="14" t="s">
        <v>302</v>
      </c>
      <c r="D288" s="10"/>
      <c r="E288" s="146">
        <v>0</v>
      </c>
      <c r="F288" s="10"/>
      <c r="G288" s="141">
        <f t="shared" si="18"/>
        <v>0</v>
      </c>
      <c r="H288" s="143">
        <v>0</v>
      </c>
      <c r="I288" s="10"/>
      <c r="J288" s="147">
        <f t="shared" si="16"/>
        <v>0</v>
      </c>
      <c r="K288" s="143">
        <v>0</v>
      </c>
      <c r="L288"/>
      <c r="M288" s="139">
        <f t="shared" si="19"/>
        <v>0</v>
      </c>
      <c r="N288" s="10"/>
      <c r="O288" s="10"/>
      <c r="P288" s="144">
        <v>0</v>
      </c>
      <c r="Q288"/>
      <c r="R288" s="140">
        <v>0</v>
      </c>
      <c r="S288" s="10"/>
      <c r="T288" s="144">
        <v>0</v>
      </c>
      <c r="U288"/>
      <c r="V288" s="140">
        <v>0</v>
      </c>
      <c r="W288" s="10"/>
      <c r="X288" s="144">
        <v>0</v>
      </c>
      <c r="Y288"/>
      <c r="Z288" s="140">
        <v>0</v>
      </c>
      <c r="AA288" s="10"/>
      <c r="AB288" s="144">
        <v>0</v>
      </c>
      <c r="AC288" s="144"/>
      <c r="AD288" s="132">
        <v>0</v>
      </c>
      <c r="AF288" s="91">
        <v>0</v>
      </c>
      <c r="AG288" s="145">
        <f t="shared" si="17"/>
        <v>0</v>
      </c>
    </row>
    <row r="289" spans="1:33" x14ac:dyDescent="0.35">
      <c r="A289" s="13">
        <v>869</v>
      </c>
      <c r="C289" s="14" t="s">
        <v>303</v>
      </c>
      <c r="D289" s="10"/>
      <c r="E289" s="146">
        <v>0</v>
      </c>
      <c r="F289" s="10"/>
      <c r="G289" s="141">
        <f t="shared" si="18"/>
        <v>0</v>
      </c>
      <c r="H289" s="143">
        <v>0</v>
      </c>
      <c r="I289" s="10"/>
      <c r="J289" s="147">
        <f t="shared" si="16"/>
        <v>0</v>
      </c>
      <c r="K289" s="143">
        <v>0</v>
      </c>
      <c r="L289"/>
      <c r="M289" s="139">
        <f t="shared" si="19"/>
        <v>0</v>
      </c>
      <c r="N289" s="10"/>
      <c r="O289" s="10"/>
      <c r="P289" s="144">
        <v>0</v>
      </c>
      <c r="Q289"/>
      <c r="R289" s="140">
        <v>0</v>
      </c>
      <c r="S289" s="10"/>
      <c r="T289" s="144">
        <v>0</v>
      </c>
      <c r="U289"/>
      <c r="V289" s="140">
        <v>0</v>
      </c>
      <c r="W289" s="10"/>
      <c r="X289" s="144">
        <v>0</v>
      </c>
      <c r="Y289"/>
      <c r="Z289" s="140">
        <v>0</v>
      </c>
      <c r="AA289" s="10"/>
      <c r="AB289" s="144">
        <v>0</v>
      </c>
      <c r="AC289" s="144"/>
      <c r="AD289" s="132">
        <v>0</v>
      </c>
      <c r="AF289" s="91">
        <v>0</v>
      </c>
      <c r="AG289" s="145">
        <f t="shared" ref="AG289:AG321" si="20">K290-AF289</f>
        <v>0</v>
      </c>
    </row>
    <row r="290" spans="1:33" x14ac:dyDescent="0.35">
      <c r="A290" s="13">
        <v>876</v>
      </c>
      <c r="C290" t="s">
        <v>421</v>
      </c>
      <c r="D290" s="10"/>
      <c r="E290" s="146">
        <f>VLOOKUP(A290,'[2]Employer Allocation'!$A$6:$C$230,3,FALSE)</f>
        <v>3.8438865597128649E-5</v>
      </c>
      <c r="F290" s="10"/>
      <c r="G290" s="141">
        <f t="shared" si="18"/>
        <v>1072.4478865355243</v>
      </c>
      <c r="H290" s="143">
        <v>1.1754942985231556E-5</v>
      </c>
      <c r="I290" s="10"/>
      <c r="J290" s="147">
        <f t="shared" si="16"/>
        <v>467.10318364862809</v>
      </c>
      <c r="K290" s="143">
        <v>0</v>
      </c>
      <c r="L290"/>
      <c r="M290" s="139">
        <f t="shared" si="19"/>
        <v>0</v>
      </c>
      <c r="N290" s="10"/>
      <c r="O290" s="10"/>
      <c r="P290" s="143">
        <v>0</v>
      </c>
      <c r="Q290"/>
      <c r="R290" s="140"/>
      <c r="S290" s="10"/>
      <c r="T290" s="143">
        <v>0</v>
      </c>
      <c r="U290"/>
      <c r="V290" s="140"/>
      <c r="W290" s="10"/>
      <c r="X290" s="143">
        <v>0</v>
      </c>
      <c r="Y290"/>
      <c r="Z290" s="140"/>
      <c r="AA290" s="10"/>
      <c r="AB290" s="143">
        <v>0</v>
      </c>
      <c r="AC290" s="144"/>
      <c r="AD290" s="132"/>
      <c r="AF290" s="91">
        <v>0</v>
      </c>
      <c r="AG290" s="145">
        <f t="shared" si="20"/>
        <v>0</v>
      </c>
    </row>
    <row r="291" spans="1:33" x14ac:dyDescent="0.35">
      <c r="A291" s="13">
        <v>879</v>
      </c>
      <c r="C291" s="14" t="s">
        <v>304</v>
      </c>
      <c r="D291" s="10"/>
      <c r="E291" s="146">
        <v>0</v>
      </c>
      <c r="F291" s="10"/>
      <c r="G291" s="141">
        <f t="shared" si="18"/>
        <v>0</v>
      </c>
      <c r="H291" s="143">
        <v>0</v>
      </c>
      <c r="I291" s="10"/>
      <c r="J291" s="147">
        <f t="shared" si="16"/>
        <v>0</v>
      </c>
      <c r="K291" s="143">
        <v>0</v>
      </c>
      <c r="L291"/>
      <c r="M291" s="139">
        <f t="shared" si="19"/>
        <v>0</v>
      </c>
      <c r="N291" s="10"/>
      <c r="O291" s="10"/>
      <c r="P291" s="144">
        <v>0</v>
      </c>
      <c r="Q291"/>
      <c r="R291" s="140">
        <v>0</v>
      </c>
      <c r="S291" s="10"/>
      <c r="T291" s="144">
        <v>0</v>
      </c>
      <c r="U291"/>
      <c r="V291" s="140">
        <v>0</v>
      </c>
      <c r="W291" s="10"/>
      <c r="X291" s="144">
        <v>0</v>
      </c>
      <c r="Y291"/>
      <c r="Z291" s="140">
        <v>0</v>
      </c>
      <c r="AA291" s="10"/>
      <c r="AB291" s="144">
        <v>0</v>
      </c>
      <c r="AC291" s="144"/>
      <c r="AD291" s="132">
        <v>0</v>
      </c>
      <c r="AF291" s="91">
        <v>0</v>
      </c>
      <c r="AG291" s="145">
        <f t="shared" si="20"/>
        <v>0</v>
      </c>
    </row>
    <row r="292" spans="1:33" x14ac:dyDescent="0.35">
      <c r="A292" s="13">
        <v>882</v>
      </c>
      <c r="C292" s="14" t="s">
        <v>487</v>
      </c>
      <c r="D292" s="10"/>
      <c r="E292" s="146">
        <f>VLOOKUP(A292,'[2]Employer Allocation'!$A$6:$C$230,3,FALSE)</f>
        <v>3.2722971544896606E-5</v>
      </c>
      <c r="F292" s="10"/>
      <c r="G292" s="141">
        <f t="shared" si="18"/>
        <v>912.97391661599738</v>
      </c>
      <c r="H292" s="143">
        <v>2.3740326288486832E-6</v>
      </c>
      <c r="I292" s="10"/>
      <c r="J292" s="147">
        <f t="shared" si="16"/>
        <v>94.336331568272399</v>
      </c>
      <c r="K292" s="150">
        <v>0</v>
      </c>
      <c r="L292"/>
      <c r="M292" s="139">
        <f t="shared" si="19"/>
        <v>0</v>
      </c>
      <c r="N292" s="10"/>
      <c r="O292" s="10"/>
      <c r="P292" s="143">
        <v>0</v>
      </c>
      <c r="Q292"/>
      <c r="R292" s="140"/>
      <c r="S292" s="10"/>
      <c r="T292" s="143">
        <v>0</v>
      </c>
      <c r="U292"/>
      <c r="V292" s="140"/>
      <c r="W292" s="10"/>
      <c r="X292" s="143">
        <v>0</v>
      </c>
      <c r="Y292"/>
      <c r="Z292" s="140"/>
      <c r="AA292" s="10"/>
      <c r="AB292" s="143">
        <v>0</v>
      </c>
      <c r="AC292" s="144"/>
      <c r="AD292" s="132"/>
      <c r="AF292" s="91">
        <v>0</v>
      </c>
      <c r="AG292" s="145">
        <f t="shared" si="20"/>
        <v>0</v>
      </c>
    </row>
    <row r="293" spans="1:33" x14ac:dyDescent="0.35">
      <c r="A293" s="13">
        <v>902</v>
      </c>
      <c r="C293" s="14" t="s">
        <v>428</v>
      </c>
      <c r="D293" s="10"/>
      <c r="E293" s="146">
        <f>VLOOKUP(A293,'[2]Employer Allocation'!$A$6:$C$230,3,FALSE)</f>
        <v>6.1516213738470484E-5</v>
      </c>
      <c r="F293" s="10"/>
      <c r="G293" s="141">
        <f t="shared" si="18"/>
        <v>1716.3080227949904</v>
      </c>
      <c r="H293" s="143">
        <v>0</v>
      </c>
      <c r="I293" s="10"/>
      <c r="J293" s="147">
        <f t="shared" si="16"/>
        <v>0</v>
      </c>
      <c r="K293" s="143">
        <v>0</v>
      </c>
      <c r="L293"/>
      <c r="M293" s="139">
        <f t="shared" si="19"/>
        <v>0</v>
      </c>
      <c r="N293" s="10"/>
      <c r="O293" s="10"/>
      <c r="P293" s="143">
        <v>0</v>
      </c>
      <c r="Q293"/>
      <c r="R293" s="140"/>
      <c r="S293" s="10"/>
      <c r="T293" s="143">
        <v>0</v>
      </c>
      <c r="U293"/>
      <c r="V293" s="140"/>
      <c r="W293" s="10"/>
      <c r="X293" s="143">
        <v>0</v>
      </c>
      <c r="Y293"/>
      <c r="Z293" s="140"/>
      <c r="AA293" s="10"/>
      <c r="AB293" s="143">
        <v>0</v>
      </c>
      <c r="AC293" s="144"/>
      <c r="AD293" s="132"/>
      <c r="AF293" s="91">
        <v>0</v>
      </c>
      <c r="AG293" s="145">
        <f t="shared" si="20"/>
        <v>0</v>
      </c>
    </row>
    <row r="294" spans="1:33" x14ac:dyDescent="0.35">
      <c r="A294" s="13">
        <v>903</v>
      </c>
      <c r="C294" s="14" t="s">
        <v>429</v>
      </c>
      <c r="D294" s="10"/>
      <c r="E294" s="146">
        <f>VLOOKUP(A294,'[2]Employer Allocation'!$A$6:$C$230,3,FALSE)</f>
        <v>1.4315204052215338E-4</v>
      </c>
      <c r="F294" s="10"/>
      <c r="G294" s="141">
        <f t="shared" si="18"/>
        <v>3993.9551005558073</v>
      </c>
      <c r="H294" s="143">
        <v>0</v>
      </c>
      <c r="I294" s="10"/>
      <c r="J294" s="147">
        <f t="shared" si="16"/>
        <v>0</v>
      </c>
      <c r="K294" s="150">
        <v>0</v>
      </c>
      <c r="L294"/>
      <c r="M294" s="139">
        <f t="shared" si="19"/>
        <v>0</v>
      </c>
      <c r="N294" s="10"/>
      <c r="O294" s="10"/>
      <c r="P294" s="143">
        <v>0</v>
      </c>
      <c r="Q294"/>
      <c r="R294" s="140"/>
      <c r="S294" s="10"/>
      <c r="T294" s="143">
        <v>0</v>
      </c>
      <c r="U294"/>
      <c r="V294" s="140"/>
      <c r="W294" s="10"/>
      <c r="X294" s="143">
        <v>0</v>
      </c>
      <c r="Y294"/>
      <c r="Z294" s="140"/>
      <c r="AA294" s="10"/>
      <c r="AB294" s="143">
        <v>0</v>
      </c>
      <c r="AC294" s="144"/>
      <c r="AD294" s="132"/>
      <c r="AF294" s="91">
        <v>0</v>
      </c>
      <c r="AG294" s="145">
        <f t="shared" si="20"/>
        <v>0</v>
      </c>
    </row>
    <row r="295" spans="1:33" x14ac:dyDescent="0.35">
      <c r="A295" s="13">
        <v>911</v>
      </c>
      <c r="C295" s="14" t="s">
        <v>305</v>
      </c>
      <c r="D295" s="10"/>
      <c r="E295" s="146">
        <v>0</v>
      </c>
      <c r="F295" s="10"/>
      <c r="G295" s="141">
        <f t="shared" si="18"/>
        <v>0</v>
      </c>
      <c r="H295" s="143">
        <v>0</v>
      </c>
      <c r="I295" s="10"/>
      <c r="J295" s="147">
        <f t="shared" si="16"/>
        <v>0</v>
      </c>
      <c r="K295" s="150">
        <v>0</v>
      </c>
      <c r="L295"/>
      <c r="M295" s="139">
        <f t="shared" si="19"/>
        <v>0</v>
      </c>
      <c r="N295" s="10"/>
      <c r="O295" s="10"/>
      <c r="P295" s="144">
        <v>0</v>
      </c>
      <c r="Q295"/>
      <c r="R295" s="140">
        <v>0</v>
      </c>
      <c r="S295" s="10"/>
      <c r="T295" s="144">
        <v>0</v>
      </c>
      <c r="U295"/>
      <c r="V295" s="140">
        <v>0</v>
      </c>
      <c r="W295" s="10"/>
      <c r="X295" s="144">
        <v>0</v>
      </c>
      <c r="Y295"/>
      <c r="Z295" s="140">
        <v>0</v>
      </c>
      <c r="AA295" s="10"/>
      <c r="AB295" s="144">
        <v>0</v>
      </c>
      <c r="AC295" s="144"/>
      <c r="AD295" s="132">
        <v>0</v>
      </c>
      <c r="AF295" s="91">
        <v>0</v>
      </c>
      <c r="AG295" s="145">
        <f t="shared" si="20"/>
        <v>1.8325649213845709E-3</v>
      </c>
    </row>
    <row r="296" spans="1:33" x14ac:dyDescent="0.35">
      <c r="A296" s="13">
        <v>912</v>
      </c>
      <c r="C296" s="14" t="s">
        <v>306</v>
      </c>
      <c r="D296" s="10"/>
      <c r="E296" s="146">
        <f>VLOOKUP(A296,'[2]Employer Allocation'!$A$6:$C$230,3,FALSE)</f>
        <v>2.0414234190502187E-3</v>
      </c>
      <c r="F296" s="10"/>
      <c r="G296" s="141">
        <f t="shared" si="18"/>
        <v>56955.90120245565</v>
      </c>
      <c r="H296" s="143">
        <v>1.9603615878818368E-3</v>
      </c>
      <c r="I296" s="10"/>
      <c r="J296" s="147">
        <f t="shared" si="16"/>
        <v>77898.390485817232</v>
      </c>
      <c r="K296" s="150">
        <v>1.8325649213845709E-3</v>
      </c>
      <c r="L296"/>
      <c r="M296" s="139">
        <f t="shared" si="19"/>
        <v>60145.000627632187</v>
      </c>
      <c r="N296" s="10"/>
      <c r="O296" s="10"/>
      <c r="P296" s="144">
        <v>1.8554043365950647E-3</v>
      </c>
      <c r="Q296"/>
      <c r="R296" s="140">
        <v>68723</v>
      </c>
      <c r="S296" s="10"/>
      <c r="T296" s="144">
        <v>1.8079867634283563E-3</v>
      </c>
      <c r="U296"/>
      <c r="V296" s="140">
        <v>52256</v>
      </c>
      <c r="W296" s="10"/>
      <c r="X296" s="144">
        <v>1.7472264365009065E-3</v>
      </c>
      <c r="Y296"/>
      <c r="Z296" s="140">
        <v>72240.730854313442</v>
      </c>
      <c r="AA296" s="10"/>
      <c r="AB296" s="144">
        <v>1.4080398943888098E-3</v>
      </c>
      <c r="AC296" s="144"/>
      <c r="AD296" s="132">
        <v>48500.726888683093</v>
      </c>
      <c r="AF296" s="91">
        <v>1.9603615878818368E-3</v>
      </c>
      <c r="AG296" s="145">
        <f t="shared" si="20"/>
        <v>-1.9516009371613565E-3</v>
      </c>
    </row>
    <row r="297" spans="1:33" x14ac:dyDescent="0.35">
      <c r="A297" s="13">
        <v>913</v>
      </c>
      <c r="C297" s="14" t="s">
        <v>307</v>
      </c>
      <c r="D297" s="10"/>
      <c r="E297" s="146">
        <f>VLOOKUP(A297,'[2]Employer Allocation'!$A$6:$C$230,3,FALSE)</f>
        <v>7.1045765663097536E-6</v>
      </c>
      <c r="F297" s="10"/>
      <c r="G297" s="141">
        <f t="shared" si="18"/>
        <v>198.21833982108623</v>
      </c>
      <c r="H297" s="143">
        <v>1.9570019669863327E-5</v>
      </c>
      <c r="I297" s="10"/>
      <c r="J297" s="147">
        <f t="shared" si="16"/>
        <v>777.64890083636294</v>
      </c>
      <c r="K297" s="150">
        <v>8.7606507204803928E-6</v>
      </c>
      <c r="L297"/>
      <c r="M297" s="139">
        <f t="shared" si="19"/>
        <v>287.52560792425294</v>
      </c>
      <c r="N297" s="10"/>
      <c r="O297" s="10"/>
      <c r="P297" s="144">
        <v>6.9150805924533303E-6</v>
      </c>
      <c r="Q297"/>
      <c r="R297" s="140">
        <v>256</v>
      </c>
      <c r="S297" s="10"/>
      <c r="T297" s="144">
        <v>6.9298915164577803E-6</v>
      </c>
      <c r="U297"/>
      <c r="V297" s="140">
        <v>200</v>
      </c>
      <c r="W297" s="10"/>
      <c r="X297" s="144">
        <v>6.3232688760871295E-6</v>
      </c>
      <c r="Y297"/>
      <c r="Z297" s="140">
        <v>261.44153697197703</v>
      </c>
      <c r="AA297" s="10"/>
      <c r="AB297" s="144">
        <v>0</v>
      </c>
      <c r="AC297" s="144"/>
      <c r="AD297" s="132">
        <v>0</v>
      </c>
      <c r="AF297" s="91">
        <v>1.9570019669863327E-5</v>
      </c>
      <c r="AG297" s="145">
        <f t="shared" si="20"/>
        <v>-1.9570019669863327E-5</v>
      </c>
    </row>
    <row r="298" spans="1:33" x14ac:dyDescent="0.35">
      <c r="A298" s="13">
        <v>916</v>
      </c>
      <c r="C298" s="14" t="s">
        <v>308</v>
      </c>
      <c r="D298" s="10"/>
      <c r="E298" s="146">
        <v>0</v>
      </c>
      <c r="F298" s="10"/>
      <c r="G298" s="141">
        <f t="shared" si="18"/>
        <v>0</v>
      </c>
      <c r="H298" s="143">
        <v>0</v>
      </c>
      <c r="I298" s="10"/>
      <c r="J298" s="147">
        <f t="shared" si="16"/>
        <v>0</v>
      </c>
      <c r="K298" s="143">
        <v>0</v>
      </c>
      <c r="L298"/>
      <c r="M298" s="139">
        <f t="shared" si="19"/>
        <v>0</v>
      </c>
      <c r="N298" s="10"/>
      <c r="O298" s="10"/>
      <c r="P298" s="144">
        <v>0</v>
      </c>
      <c r="Q298"/>
      <c r="R298" s="140">
        <v>0</v>
      </c>
      <c r="S298" s="10"/>
      <c r="T298" s="144">
        <v>0</v>
      </c>
      <c r="U298"/>
      <c r="V298" s="140">
        <v>0</v>
      </c>
      <c r="W298" s="10"/>
      <c r="X298" s="144">
        <v>0</v>
      </c>
      <c r="Y298"/>
      <c r="Z298" s="140">
        <v>0</v>
      </c>
      <c r="AA298" s="10"/>
      <c r="AB298" s="144">
        <v>0</v>
      </c>
      <c r="AC298" s="144"/>
      <c r="AD298" s="132">
        <v>0</v>
      </c>
      <c r="AF298" s="91">
        <v>0</v>
      </c>
      <c r="AG298" s="145">
        <f t="shared" si="20"/>
        <v>0</v>
      </c>
    </row>
    <row r="299" spans="1:33" x14ac:dyDescent="0.35">
      <c r="A299" s="13">
        <v>920</v>
      </c>
      <c r="C299" s="14" t="s">
        <v>309</v>
      </c>
      <c r="D299" s="10"/>
      <c r="E299" s="146">
        <v>0</v>
      </c>
      <c r="F299" s="10"/>
      <c r="G299" s="141">
        <f t="shared" si="18"/>
        <v>0</v>
      </c>
      <c r="H299" s="143">
        <v>0</v>
      </c>
      <c r="I299" s="10"/>
      <c r="J299" s="147">
        <f t="shared" si="16"/>
        <v>0</v>
      </c>
      <c r="K299" s="143">
        <v>0</v>
      </c>
      <c r="L299"/>
      <c r="M299" s="139">
        <f t="shared" si="19"/>
        <v>0</v>
      </c>
      <c r="N299" s="10"/>
      <c r="O299" s="10"/>
      <c r="P299" s="144">
        <v>0</v>
      </c>
      <c r="Q299"/>
      <c r="R299" s="140">
        <v>0</v>
      </c>
      <c r="S299" s="10"/>
      <c r="T299" s="144">
        <v>0</v>
      </c>
      <c r="U299"/>
      <c r="V299" s="140">
        <v>0</v>
      </c>
      <c r="W299" s="10"/>
      <c r="X299" s="144">
        <v>0</v>
      </c>
      <c r="Y299"/>
      <c r="Z299" s="140">
        <v>0</v>
      </c>
      <c r="AA299" s="10"/>
      <c r="AB299" s="144">
        <v>0</v>
      </c>
      <c r="AC299" s="144"/>
      <c r="AD299" s="132">
        <v>0</v>
      </c>
      <c r="AF299" s="91">
        <v>0</v>
      </c>
      <c r="AG299" s="145">
        <f t="shared" si="20"/>
        <v>2.6512680054027338E-3</v>
      </c>
    </row>
    <row r="300" spans="1:33" x14ac:dyDescent="0.35">
      <c r="A300" s="13">
        <v>922</v>
      </c>
      <c r="C300" s="14" t="s">
        <v>310</v>
      </c>
      <c r="D300" s="10"/>
      <c r="E300" s="146">
        <f>VLOOKUP(A300,'[2]Employer Allocation'!$A$6:$C$230,3,FALSE)</f>
        <v>2.3129037526562167E-3</v>
      </c>
      <c r="F300" s="10"/>
      <c r="G300" s="141">
        <f t="shared" si="18"/>
        <v>64530.227486253687</v>
      </c>
      <c r="H300" s="143">
        <v>2.4623534398023139E-3</v>
      </c>
      <c r="I300" s="10"/>
      <c r="J300" s="147">
        <f t="shared" si="16"/>
        <v>97845.913199650837</v>
      </c>
      <c r="K300" s="143">
        <v>2.6512680054027338E-3</v>
      </c>
      <c r="L300"/>
      <c r="M300" s="139">
        <f t="shared" si="19"/>
        <v>87014.934089478367</v>
      </c>
      <c r="N300" s="10"/>
      <c r="O300" s="10"/>
      <c r="P300" s="144">
        <v>2.7698656876745877E-3</v>
      </c>
      <c r="Q300"/>
      <c r="R300" s="140">
        <v>102595</v>
      </c>
      <c r="S300" s="10"/>
      <c r="T300" s="144">
        <v>2.7945160069920883E-3</v>
      </c>
      <c r="U300"/>
      <c r="V300" s="140">
        <v>80770</v>
      </c>
      <c r="W300" s="10"/>
      <c r="X300" s="144">
        <v>2.7812569865329718E-3</v>
      </c>
      <c r="Y300"/>
      <c r="Z300" s="140">
        <v>114993.70270700632</v>
      </c>
      <c r="AA300" s="10"/>
      <c r="AB300" s="144">
        <v>2.6720429024721546E-3</v>
      </c>
      <c r="AC300" s="144"/>
      <c r="AD300" s="132">
        <v>92040.022135807463</v>
      </c>
      <c r="AF300" s="91">
        <v>2.4623534398023139E-3</v>
      </c>
      <c r="AG300" s="145">
        <f t="shared" si="20"/>
        <v>-2.1195435646725524E-3</v>
      </c>
    </row>
    <row r="301" spans="1:33" x14ac:dyDescent="0.35">
      <c r="A301" s="13">
        <v>937</v>
      </c>
      <c r="C301" s="14" t="s">
        <v>311</v>
      </c>
      <c r="D301" s="10"/>
      <c r="E301" s="146">
        <f>VLOOKUP(A301,'[2]Employer Allocation'!$A$6:$C$230,3,FALSE)</f>
        <v>4.0706434669274179E-4</v>
      </c>
      <c r="F301" s="10"/>
      <c r="G301" s="141">
        <f t="shared" si="18"/>
        <v>11357.132722647391</v>
      </c>
      <c r="H301" s="143">
        <v>3.9923204852204387E-4</v>
      </c>
      <c r="I301" s="10"/>
      <c r="J301" s="147">
        <f t="shared" si="16"/>
        <v>15864.182507180132</v>
      </c>
      <c r="K301" s="143">
        <v>3.4280987512976148E-4</v>
      </c>
      <c r="L301"/>
      <c r="M301" s="139">
        <f t="shared" si="19"/>
        <v>11251.061238943787</v>
      </c>
      <c r="N301" s="10"/>
      <c r="O301" s="10"/>
      <c r="P301" s="144">
        <v>3.8349793955366664E-4</v>
      </c>
      <c r="Q301"/>
      <c r="R301" s="140">
        <v>14205</v>
      </c>
      <c r="S301" s="10"/>
      <c r="T301" s="144">
        <v>3.8982774501428836E-4</v>
      </c>
      <c r="U301"/>
      <c r="V301" s="140">
        <v>11267</v>
      </c>
      <c r="W301" s="10"/>
      <c r="X301" s="144">
        <v>4.0120813617501615E-4</v>
      </c>
      <c r="Y301"/>
      <c r="Z301" s="140">
        <v>16588.330153717339</v>
      </c>
      <c r="AA301" s="10"/>
      <c r="AB301" s="144">
        <v>3.8773941691079219E-4</v>
      </c>
      <c r="AC301" s="144"/>
      <c r="AD301" s="132">
        <v>13355.902512783958</v>
      </c>
      <c r="AF301" s="91">
        <v>3.9923204852204387E-4</v>
      </c>
      <c r="AG301" s="145">
        <f t="shared" si="20"/>
        <v>-2.2965348103441084E-4</v>
      </c>
    </row>
    <row r="302" spans="1:33" x14ac:dyDescent="0.35">
      <c r="A302" s="13">
        <v>938</v>
      </c>
      <c r="C302" s="14" t="s">
        <v>312</v>
      </c>
      <c r="D302" s="10"/>
      <c r="E302" s="146">
        <f>VLOOKUP(A302,'[2]Employer Allocation'!$A$6:$C$230,3,FALSE)</f>
        <v>1.3816681225453829E-4</v>
      </c>
      <c r="F302" s="10"/>
      <c r="G302" s="141">
        <f t="shared" si="18"/>
        <v>3854.8667732483459</v>
      </c>
      <c r="H302" s="143">
        <v>1.6808548894812171E-4</v>
      </c>
      <c r="I302" s="10"/>
      <c r="J302" s="147">
        <f t="shared" si="16"/>
        <v>6679.17038061732</v>
      </c>
      <c r="K302" s="143">
        <v>1.6957856748763304E-4</v>
      </c>
      <c r="L302"/>
      <c r="M302" s="139">
        <f t="shared" si="19"/>
        <v>5565.5889343722147</v>
      </c>
      <c r="N302" s="10"/>
      <c r="O302" s="10"/>
      <c r="P302" s="144">
        <v>1.3881535605833923E-4</v>
      </c>
      <c r="Q302"/>
      <c r="R302" s="140">
        <v>5142</v>
      </c>
      <c r="S302" s="10"/>
      <c r="T302" s="144">
        <v>1.4122060758465962E-4</v>
      </c>
      <c r="U302"/>
      <c r="V302" s="140">
        <v>4082</v>
      </c>
      <c r="W302" s="10"/>
      <c r="X302" s="144">
        <v>1.3142860381980763E-4</v>
      </c>
      <c r="Y302"/>
      <c r="Z302" s="140">
        <v>5434.0400286748918</v>
      </c>
      <c r="AA302" s="10"/>
      <c r="AB302" s="144">
        <v>1.2036586201949905E-4</v>
      </c>
      <c r="AC302" s="144"/>
      <c r="AD302" s="132">
        <v>4146.0698832419621</v>
      </c>
      <c r="AF302" s="91">
        <v>1.6808548894812171E-4</v>
      </c>
      <c r="AG302" s="145">
        <f t="shared" si="20"/>
        <v>1.2301631506760906E-4</v>
      </c>
    </row>
    <row r="303" spans="1:33" x14ac:dyDescent="0.35">
      <c r="A303" s="13">
        <v>942</v>
      </c>
      <c r="C303" s="14" t="s">
        <v>313</v>
      </c>
      <c r="D303" s="10"/>
      <c r="E303" s="146">
        <f>VLOOKUP(A303,'[2]Employer Allocation'!$A$6:$C$230,3,FALSE)</f>
        <v>3.002493594478532E-4</v>
      </c>
      <c r="F303" s="10"/>
      <c r="G303" s="141">
        <f t="shared" si="18"/>
        <v>8376.9847515361744</v>
      </c>
      <c r="H303" s="143">
        <v>2.9307532273777868E-4</v>
      </c>
      <c r="I303" s="10"/>
      <c r="J303" s="147">
        <f t="shared" si="16"/>
        <v>11645.859658499136</v>
      </c>
      <c r="K303" s="143">
        <v>2.9110180401573077E-4</v>
      </c>
      <c r="L303"/>
      <c r="M303" s="139">
        <f t="shared" si="19"/>
        <v>9553.9961400127668</v>
      </c>
      <c r="N303" s="10"/>
      <c r="O303" s="10"/>
      <c r="P303" s="144">
        <v>3.0643463744989703E-4</v>
      </c>
      <c r="Q303"/>
      <c r="R303" s="140">
        <v>11350</v>
      </c>
      <c r="S303" s="10"/>
      <c r="T303" s="144">
        <v>3.4533094339864688E-4</v>
      </c>
      <c r="U303"/>
      <c r="V303" s="140">
        <v>9981</v>
      </c>
      <c r="W303" s="10"/>
      <c r="X303" s="144">
        <v>3.832868984829657E-4</v>
      </c>
      <c r="Y303"/>
      <c r="Z303" s="140">
        <v>15847.359617991975</v>
      </c>
      <c r="AA303" s="10"/>
      <c r="AB303" s="144">
        <v>3.9638001070072573E-4</v>
      </c>
      <c r="AC303" s="144"/>
      <c r="AD303" s="132">
        <v>13653.532630532522</v>
      </c>
      <c r="AF303" s="91">
        <v>2.9307532273777868E-4</v>
      </c>
      <c r="AG303" s="145">
        <f t="shared" si="20"/>
        <v>-2.9307532273777868E-4</v>
      </c>
    </row>
    <row r="304" spans="1:33" x14ac:dyDescent="0.35">
      <c r="A304" s="13">
        <v>946</v>
      </c>
      <c r="C304" s="14" t="s">
        <v>314</v>
      </c>
      <c r="D304" s="10"/>
      <c r="E304" s="146">
        <v>0</v>
      </c>
      <c r="F304" s="10"/>
      <c r="G304" s="141">
        <f t="shared" si="18"/>
        <v>0</v>
      </c>
      <c r="H304" s="143">
        <v>0</v>
      </c>
      <c r="I304" s="10"/>
      <c r="J304" s="147">
        <f t="shared" si="16"/>
        <v>0</v>
      </c>
      <c r="K304" s="143">
        <v>0</v>
      </c>
      <c r="L304"/>
      <c r="M304" s="139">
        <f t="shared" si="19"/>
        <v>0</v>
      </c>
      <c r="N304" s="10"/>
      <c r="O304" s="10"/>
      <c r="P304" s="144">
        <v>0</v>
      </c>
      <c r="Q304"/>
      <c r="R304" s="140">
        <v>0</v>
      </c>
      <c r="S304" s="10"/>
      <c r="T304" s="144">
        <v>0</v>
      </c>
      <c r="U304"/>
      <c r="V304" s="140">
        <v>0</v>
      </c>
      <c r="W304" s="10"/>
      <c r="X304" s="144">
        <v>0</v>
      </c>
      <c r="Y304"/>
      <c r="Z304" s="140">
        <v>0</v>
      </c>
      <c r="AA304" s="10"/>
      <c r="AB304" s="144">
        <v>0</v>
      </c>
      <c r="AC304" s="144"/>
      <c r="AD304" s="132">
        <v>0</v>
      </c>
      <c r="AF304" s="91">
        <v>0</v>
      </c>
      <c r="AG304" s="145">
        <f t="shared" si="20"/>
        <v>1.8312206452859988E-4</v>
      </c>
    </row>
    <row r="305" spans="1:33" x14ac:dyDescent="0.35">
      <c r="A305" s="13">
        <v>948</v>
      </c>
      <c r="C305" s="14" t="s">
        <v>315</v>
      </c>
      <c r="D305" s="10"/>
      <c r="E305" s="146">
        <f>VLOOKUP(A305,'[2]Employer Allocation'!$A$6:$C$230,3,FALSE)</f>
        <v>1.8517576122026555E-4</v>
      </c>
      <c r="F305" s="10"/>
      <c r="G305" s="141">
        <f t="shared" si="18"/>
        <v>5166.4207742154413</v>
      </c>
      <c r="H305" s="143">
        <v>1.8283698498966893E-4</v>
      </c>
      <c r="I305" s="10"/>
      <c r="J305" s="147">
        <f t="shared" si="16"/>
        <v>7265.3468319402864</v>
      </c>
      <c r="K305" s="143">
        <v>1.8312206452859988E-4</v>
      </c>
      <c r="L305"/>
      <c r="M305" s="139">
        <f t="shared" si="19"/>
        <v>6010.0881324763914</v>
      </c>
      <c r="N305" s="10"/>
      <c r="O305" s="10"/>
      <c r="P305" s="144">
        <v>2.1477515230771999E-4</v>
      </c>
      <c r="Q305"/>
      <c r="R305" s="140">
        <v>7955</v>
      </c>
      <c r="S305" s="10"/>
      <c r="T305" s="144">
        <v>2.2980400945775656E-4</v>
      </c>
      <c r="U305"/>
      <c r="V305" s="140">
        <v>6642</v>
      </c>
      <c r="W305" s="10"/>
      <c r="X305" s="144">
        <v>2.3597667840399045E-4</v>
      </c>
      <c r="Y305"/>
      <c r="Z305" s="140">
        <v>9756.6791323379275</v>
      </c>
      <c r="AA305" s="10"/>
      <c r="AB305" s="144">
        <v>2.4948991627185573E-4</v>
      </c>
      <c r="AC305" s="144"/>
      <c r="AD305" s="132">
        <v>8593.8206288069323</v>
      </c>
      <c r="AF305" s="91">
        <v>1.8283698498966893E-4</v>
      </c>
      <c r="AG305" s="145">
        <f t="shared" si="20"/>
        <v>-1.0794861638999568E-4</v>
      </c>
    </row>
    <row r="306" spans="1:33" x14ac:dyDescent="0.35">
      <c r="A306" s="13">
        <v>957</v>
      </c>
      <c r="C306" s="14" t="s">
        <v>316</v>
      </c>
      <c r="D306" s="10"/>
      <c r="E306" s="146">
        <f>VLOOKUP(A306,'[2]Employer Allocation'!$A$6:$C$230,3,FALSE)</f>
        <v>6.3564583075230923E-5</v>
      </c>
      <c r="F306" s="10"/>
      <c r="G306" s="141">
        <f t="shared" si="18"/>
        <v>1773.4577157405856</v>
      </c>
      <c r="H306" s="143">
        <v>6.9403981825503683E-5</v>
      </c>
      <c r="I306" s="10"/>
      <c r="J306" s="147">
        <f t="shared" si="16"/>
        <v>2757.8883971886562</v>
      </c>
      <c r="K306" s="143">
        <v>7.488836859967325E-5</v>
      </c>
      <c r="L306"/>
      <c r="M306" s="139">
        <f t="shared" si="19"/>
        <v>2457.845244045508</v>
      </c>
      <c r="N306" s="10"/>
      <c r="O306" s="10"/>
      <c r="P306" s="144">
        <v>7.8761581741901694E-5</v>
      </c>
      <c r="Q306"/>
      <c r="R306" s="140">
        <v>2917</v>
      </c>
      <c r="S306" s="10"/>
      <c r="T306" s="144">
        <v>7.3512269115089029E-5</v>
      </c>
      <c r="U306"/>
      <c r="V306" s="140">
        <v>2125</v>
      </c>
      <c r="W306" s="10"/>
      <c r="X306" s="144">
        <v>7.1733618524734861E-5</v>
      </c>
      <c r="Y306"/>
      <c r="Z306" s="140">
        <v>2965.8943573617771</v>
      </c>
      <c r="AA306" s="10"/>
      <c r="AB306" s="144">
        <v>5.9587709382654036E-5</v>
      </c>
      <c r="AC306" s="144"/>
      <c r="AD306" s="132">
        <v>2052.5321975659008</v>
      </c>
      <c r="AF306" s="91">
        <v>6.9403981825503683E-5</v>
      </c>
      <c r="AG306" s="145">
        <f t="shared" si="20"/>
        <v>7.1493117692444149E-4</v>
      </c>
    </row>
    <row r="307" spans="1:33" x14ac:dyDescent="0.35">
      <c r="A307" s="13">
        <v>960</v>
      </c>
      <c r="C307" s="14" t="s">
        <v>317</v>
      </c>
      <c r="D307" s="10"/>
      <c r="E307" s="146">
        <f>VLOOKUP(A307,'[2]Employer Allocation'!$A$6:$C$230,3,FALSE)</f>
        <v>8.1437670222894774E-4</v>
      </c>
      <c r="F307" s="10"/>
      <c r="G307" s="141">
        <f t="shared" si="18"/>
        <v>22721.184914844249</v>
      </c>
      <c r="H307" s="143">
        <v>8.164467310700107E-4</v>
      </c>
      <c r="I307" s="10"/>
      <c r="J307" s="147">
        <f t="shared" si="16"/>
        <v>32442.936375059322</v>
      </c>
      <c r="K307" s="143">
        <v>7.843351587499452E-4</v>
      </c>
      <c r="L307"/>
      <c r="M307" s="139">
        <f t="shared" si="19"/>
        <v>25741.974030392252</v>
      </c>
      <c r="N307" s="10"/>
      <c r="O307" s="10"/>
      <c r="P307" s="144">
        <v>7.4297019259856906E-4</v>
      </c>
      <c r="Q307"/>
      <c r="R307" s="140">
        <v>27519</v>
      </c>
      <c r="S307" s="10"/>
      <c r="T307" s="144">
        <v>7.8624717471093822E-4</v>
      </c>
      <c r="U307"/>
      <c r="V307" s="140">
        <v>22725</v>
      </c>
      <c r="W307" s="10"/>
      <c r="X307" s="144">
        <v>7.8020165366347091E-4</v>
      </c>
      <c r="Y307"/>
      <c r="Z307" s="140">
        <v>32258.175870591476</v>
      </c>
      <c r="AA307" s="10"/>
      <c r="AB307" s="144">
        <v>7.5420990232059339E-4</v>
      </c>
      <c r="AC307" s="144"/>
      <c r="AD307" s="132">
        <v>25979.184705607848</v>
      </c>
      <c r="AF307" s="91">
        <v>8.164467310700107E-4</v>
      </c>
      <c r="AG307" s="145">
        <f t="shared" si="20"/>
        <v>1.7750235462110175E-5</v>
      </c>
    </row>
    <row r="308" spans="1:33" x14ac:dyDescent="0.35">
      <c r="A308" s="13">
        <v>961</v>
      </c>
      <c r="C308" s="14" t="s">
        <v>318</v>
      </c>
      <c r="D308" s="10"/>
      <c r="E308" s="146">
        <f>VLOOKUP(A308,'[2]Employer Allocation'!$A$6:$C$230,3,FALSE)</f>
        <v>8.0342840611224737E-4</v>
      </c>
      <c r="F308" s="10"/>
      <c r="G308" s="141">
        <f t="shared" si="18"/>
        <v>22415.726445945063</v>
      </c>
      <c r="H308" s="143">
        <v>8.4521115364461896E-4</v>
      </c>
      <c r="I308" s="10"/>
      <c r="J308" s="147">
        <f t="shared" si="16"/>
        <v>33585.940928743199</v>
      </c>
      <c r="K308" s="143">
        <v>8.3419696653212088E-4</v>
      </c>
      <c r="L308"/>
      <c r="M308" s="139">
        <f t="shared" si="19"/>
        <v>27378.444545220191</v>
      </c>
      <c r="N308" s="10"/>
      <c r="O308" s="10"/>
      <c r="P308" s="144">
        <v>8.6651189154741124E-4</v>
      </c>
      <c r="Q308"/>
      <c r="R308" s="140">
        <v>32095</v>
      </c>
      <c r="S308" s="10"/>
      <c r="T308" s="144">
        <v>8.072946901140286E-4</v>
      </c>
      <c r="U308"/>
      <c r="V308" s="140">
        <v>23333</v>
      </c>
      <c r="W308" s="10"/>
      <c r="X308" s="144">
        <v>8.2149491777926749E-4</v>
      </c>
      <c r="Y308"/>
      <c r="Z308" s="140">
        <v>33965.484961598238</v>
      </c>
      <c r="AA308" s="10"/>
      <c r="AB308" s="144">
        <v>8.4064283002650148E-4</v>
      </c>
      <c r="AC308" s="144"/>
      <c r="AD308" s="132">
        <v>28956.415562176149</v>
      </c>
      <c r="AF308" s="91">
        <v>8.4521115364461896E-4</v>
      </c>
      <c r="AG308" s="145">
        <f t="shared" si="20"/>
        <v>-8.4521115364461896E-4</v>
      </c>
    </row>
    <row r="309" spans="1:33" x14ac:dyDescent="0.35">
      <c r="A309" s="13">
        <v>962</v>
      </c>
      <c r="C309" s="14" t="s">
        <v>319</v>
      </c>
      <c r="D309" s="10"/>
      <c r="E309" s="146">
        <v>0</v>
      </c>
      <c r="F309" s="10"/>
      <c r="G309" s="141">
        <f t="shared" si="18"/>
        <v>0</v>
      </c>
      <c r="H309" s="143">
        <v>0</v>
      </c>
      <c r="I309" s="10"/>
      <c r="J309" s="147">
        <f t="shared" si="16"/>
        <v>0</v>
      </c>
      <c r="K309" s="143">
        <v>0</v>
      </c>
      <c r="L309"/>
      <c r="M309" s="139">
        <f t="shared" si="19"/>
        <v>0</v>
      </c>
      <c r="N309" s="10"/>
      <c r="O309" s="10"/>
      <c r="P309" s="144">
        <v>0</v>
      </c>
      <c r="Q309"/>
      <c r="R309" s="140">
        <v>0</v>
      </c>
      <c r="S309" s="10"/>
      <c r="T309" s="144">
        <v>0</v>
      </c>
      <c r="U309"/>
      <c r="V309" s="140">
        <v>0</v>
      </c>
      <c r="W309" s="10"/>
      <c r="X309" s="144">
        <v>0</v>
      </c>
      <c r="Y309"/>
      <c r="Z309" s="140">
        <v>0</v>
      </c>
      <c r="AA309" s="10"/>
      <c r="AB309" s="144">
        <v>0</v>
      </c>
      <c r="AC309" s="144"/>
      <c r="AD309" s="132">
        <v>0</v>
      </c>
      <c r="AF309" s="91">
        <v>0</v>
      </c>
      <c r="AG309" s="145">
        <f t="shared" si="20"/>
        <v>0</v>
      </c>
    </row>
    <row r="310" spans="1:33" x14ac:dyDescent="0.35">
      <c r="A310" s="13">
        <v>963</v>
      </c>
      <c r="C310" s="14" t="s">
        <v>320</v>
      </c>
      <c r="D310" s="10"/>
      <c r="E310" s="146">
        <v>0</v>
      </c>
      <c r="F310" s="10"/>
      <c r="G310" s="141">
        <f t="shared" si="18"/>
        <v>0</v>
      </c>
      <c r="H310" s="143">
        <v>0</v>
      </c>
      <c r="I310" s="10"/>
      <c r="J310" s="147">
        <f t="shared" si="16"/>
        <v>0</v>
      </c>
      <c r="K310" s="143">
        <v>0</v>
      </c>
      <c r="L310"/>
      <c r="M310" s="139">
        <f t="shared" si="19"/>
        <v>0</v>
      </c>
      <c r="N310" s="10"/>
      <c r="O310" s="10"/>
      <c r="P310" s="144">
        <v>0</v>
      </c>
      <c r="Q310"/>
      <c r="R310" s="140">
        <v>0</v>
      </c>
      <c r="S310" s="10"/>
      <c r="T310" s="144">
        <v>0</v>
      </c>
      <c r="U310"/>
      <c r="V310" s="140">
        <v>0</v>
      </c>
      <c r="W310" s="10"/>
      <c r="X310" s="144">
        <v>0</v>
      </c>
      <c r="Y310"/>
      <c r="Z310" s="140">
        <v>0</v>
      </c>
      <c r="AA310" s="10"/>
      <c r="AB310" s="144">
        <v>0</v>
      </c>
      <c r="AC310" s="144"/>
      <c r="AD310" s="132">
        <v>0</v>
      </c>
      <c r="AF310" s="91">
        <v>0</v>
      </c>
      <c r="AG310" s="145">
        <f t="shared" si="20"/>
        <v>0</v>
      </c>
    </row>
    <row r="311" spans="1:33" x14ac:dyDescent="0.35">
      <c r="A311" s="13">
        <v>964</v>
      </c>
      <c r="C311" s="14" t="s">
        <v>321</v>
      </c>
      <c r="D311" s="10"/>
      <c r="E311" s="146">
        <v>0</v>
      </c>
      <c r="F311" s="10"/>
      <c r="G311" s="141">
        <f t="shared" si="18"/>
        <v>0</v>
      </c>
      <c r="H311" s="143">
        <v>0</v>
      </c>
      <c r="I311" s="10"/>
      <c r="J311" s="147">
        <f t="shared" si="16"/>
        <v>0</v>
      </c>
      <c r="K311" s="143">
        <v>0</v>
      </c>
      <c r="L311"/>
      <c r="M311" s="139">
        <f t="shared" si="19"/>
        <v>0</v>
      </c>
      <c r="N311" s="10"/>
      <c r="O311" s="10"/>
      <c r="P311" s="144">
        <v>0</v>
      </c>
      <c r="Q311"/>
      <c r="R311" s="140">
        <v>0</v>
      </c>
      <c r="S311" s="10"/>
      <c r="T311" s="144">
        <v>0</v>
      </c>
      <c r="U311"/>
      <c r="V311" s="140">
        <v>0</v>
      </c>
      <c r="W311" s="10"/>
      <c r="X311" s="144">
        <v>0</v>
      </c>
      <c r="Y311"/>
      <c r="Z311" s="140">
        <v>0</v>
      </c>
      <c r="AA311" s="10"/>
      <c r="AB311" s="144">
        <v>0</v>
      </c>
      <c r="AC311" s="144"/>
      <c r="AD311" s="132">
        <v>0</v>
      </c>
      <c r="AF311" s="91">
        <v>0</v>
      </c>
      <c r="AG311" s="145">
        <f t="shared" si="20"/>
        <v>0</v>
      </c>
    </row>
    <row r="312" spans="1:33" x14ac:dyDescent="0.35">
      <c r="A312" s="13">
        <v>968</v>
      </c>
      <c r="C312" s="14" t="s">
        <v>322</v>
      </c>
      <c r="D312" s="10"/>
      <c r="E312" s="146">
        <v>0</v>
      </c>
      <c r="F312" s="10"/>
      <c r="G312" s="141">
        <f t="shared" si="18"/>
        <v>0</v>
      </c>
      <c r="H312" s="143">
        <v>0</v>
      </c>
      <c r="I312" s="10"/>
      <c r="J312" s="147">
        <f t="shared" si="16"/>
        <v>0</v>
      </c>
      <c r="K312" s="143">
        <v>0</v>
      </c>
      <c r="L312"/>
      <c r="M312" s="139">
        <f t="shared" si="19"/>
        <v>0</v>
      </c>
      <c r="N312" s="10"/>
      <c r="O312" s="10"/>
      <c r="P312" s="144">
        <v>0</v>
      </c>
      <c r="Q312"/>
      <c r="R312" s="140">
        <v>0</v>
      </c>
      <c r="S312" s="10"/>
      <c r="T312" s="144">
        <v>0</v>
      </c>
      <c r="U312"/>
      <c r="V312" s="140">
        <v>0</v>
      </c>
      <c r="W312" s="10"/>
      <c r="X312" s="144">
        <v>0</v>
      </c>
      <c r="Y312"/>
      <c r="Z312" s="140">
        <v>0</v>
      </c>
      <c r="AA312" s="10"/>
      <c r="AB312" s="144">
        <v>0</v>
      </c>
      <c r="AC312" s="144"/>
      <c r="AD312" s="132">
        <v>0</v>
      </c>
      <c r="AF312" s="91">
        <v>0</v>
      </c>
      <c r="AG312" s="145">
        <f t="shared" si="20"/>
        <v>0</v>
      </c>
    </row>
    <row r="313" spans="1:33" x14ac:dyDescent="0.35">
      <c r="A313" s="13">
        <v>972</v>
      </c>
      <c r="C313" s="14" t="s">
        <v>323</v>
      </c>
      <c r="D313" s="10"/>
      <c r="E313" s="146">
        <v>0</v>
      </c>
      <c r="F313" s="10"/>
      <c r="G313" s="141">
        <f t="shared" si="18"/>
        <v>0</v>
      </c>
      <c r="H313" s="143">
        <v>0</v>
      </c>
      <c r="I313" s="10"/>
      <c r="J313" s="147">
        <f t="shared" si="16"/>
        <v>0</v>
      </c>
      <c r="K313" s="143">
        <v>0</v>
      </c>
      <c r="L313"/>
      <c r="M313" s="139">
        <f t="shared" si="19"/>
        <v>0</v>
      </c>
      <c r="N313" s="10"/>
      <c r="O313" s="10"/>
      <c r="P313" s="144">
        <v>0</v>
      </c>
      <c r="Q313"/>
      <c r="R313" s="140">
        <v>0</v>
      </c>
      <c r="S313" s="10"/>
      <c r="T313" s="144">
        <v>0</v>
      </c>
      <c r="U313"/>
      <c r="V313" s="140">
        <v>0</v>
      </c>
      <c r="W313" s="10"/>
      <c r="X313" s="144">
        <v>0</v>
      </c>
      <c r="Y313"/>
      <c r="Z313" s="140">
        <v>0</v>
      </c>
      <c r="AA313" s="10"/>
      <c r="AB313" s="144">
        <v>0</v>
      </c>
      <c r="AC313" s="144"/>
      <c r="AD313" s="132">
        <v>0</v>
      </c>
      <c r="AF313" s="91">
        <v>0</v>
      </c>
      <c r="AG313" s="145">
        <f t="shared" si="20"/>
        <v>0</v>
      </c>
    </row>
    <row r="314" spans="1:33" x14ac:dyDescent="0.35">
      <c r="A314" s="13">
        <v>977</v>
      </c>
      <c r="C314" t="s">
        <v>423</v>
      </c>
      <c r="D314" s="10"/>
      <c r="E314" s="146">
        <f>VLOOKUP(A314,'[2]Employer Allocation'!$A$6:$C$230,3,FALSE)</f>
        <v>8.4743870269790678E-5</v>
      </c>
      <c r="F314" s="10"/>
      <c r="G314" s="141">
        <f t="shared" si="18"/>
        <v>2364.3617769632247</v>
      </c>
      <c r="H314" s="143">
        <v>7.7802619603260272E-6</v>
      </c>
      <c r="I314" s="10"/>
      <c r="J314" s="147">
        <f t="shared" si="16"/>
        <v>309.16229333093742</v>
      </c>
      <c r="K314" s="143">
        <v>0</v>
      </c>
      <c r="L314"/>
      <c r="M314" s="139">
        <f t="shared" si="19"/>
        <v>0</v>
      </c>
      <c r="N314" s="10"/>
      <c r="O314" s="10"/>
      <c r="P314" s="143">
        <v>0</v>
      </c>
      <c r="Q314"/>
      <c r="R314" s="140"/>
      <c r="S314" s="10"/>
      <c r="T314" s="143">
        <v>0</v>
      </c>
      <c r="U314"/>
      <c r="V314" s="140"/>
      <c r="W314" s="10"/>
      <c r="X314" s="143">
        <v>0</v>
      </c>
      <c r="Y314"/>
      <c r="Z314" s="140"/>
      <c r="AA314" s="10"/>
      <c r="AB314" s="143">
        <v>0</v>
      </c>
      <c r="AC314" s="144"/>
      <c r="AD314" s="132"/>
      <c r="AF314" s="91">
        <v>7.7802619603260272E-6</v>
      </c>
      <c r="AG314" s="145">
        <f t="shared" si="20"/>
        <v>-7.7802619603260272E-6</v>
      </c>
    </row>
    <row r="315" spans="1:33" x14ac:dyDescent="0.35">
      <c r="A315" s="13">
        <v>980</v>
      </c>
      <c r="C315" s="14" t="s">
        <v>324</v>
      </c>
      <c r="D315" s="10"/>
      <c r="E315" s="146">
        <v>0</v>
      </c>
      <c r="F315" s="10"/>
      <c r="G315" s="141">
        <f t="shared" si="18"/>
        <v>0</v>
      </c>
      <c r="H315" s="143">
        <v>0</v>
      </c>
      <c r="I315" s="10"/>
      <c r="J315" s="147">
        <f t="shared" si="16"/>
        <v>0</v>
      </c>
      <c r="K315" s="143">
        <v>0</v>
      </c>
      <c r="L315"/>
      <c r="M315" s="139">
        <f t="shared" si="19"/>
        <v>0</v>
      </c>
      <c r="N315" s="10"/>
      <c r="O315" s="10"/>
      <c r="P315" s="144">
        <v>0</v>
      </c>
      <c r="Q315"/>
      <c r="R315" s="140">
        <v>0</v>
      </c>
      <c r="S315" s="10"/>
      <c r="T315" s="144">
        <v>0</v>
      </c>
      <c r="U315"/>
      <c r="V315" s="140">
        <v>0</v>
      </c>
      <c r="W315" s="10"/>
      <c r="X315" s="144">
        <v>0</v>
      </c>
      <c r="Y315"/>
      <c r="Z315" s="140">
        <v>0</v>
      </c>
      <c r="AA315" s="10"/>
      <c r="AB315" s="144">
        <v>0</v>
      </c>
      <c r="AC315" s="144"/>
      <c r="AD315" s="132">
        <v>0</v>
      </c>
      <c r="AF315" s="91">
        <v>0</v>
      </c>
      <c r="AG315" s="145">
        <f t="shared" si="20"/>
        <v>0</v>
      </c>
    </row>
    <row r="316" spans="1:33" x14ac:dyDescent="0.35">
      <c r="A316" s="13">
        <v>986</v>
      </c>
      <c r="C316" s="14" t="s">
        <v>325</v>
      </c>
      <c r="D316" s="10"/>
      <c r="E316" s="146">
        <v>0</v>
      </c>
      <c r="F316" s="10"/>
      <c r="G316" s="141">
        <f t="shared" si="18"/>
        <v>0</v>
      </c>
      <c r="H316" s="143">
        <v>0</v>
      </c>
      <c r="I316" s="10"/>
      <c r="J316" s="147">
        <f t="shared" si="16"/>
        <v>0</v>
      </c>
      <c r="K316" s="143">
        <v>0</v>
      </c>
      <c r="L316"/>
      <c r="M316" s="139">
        <f t="shared" si="19"/>
        <v>0</v>
      </c>
      <c r="N316" s="10"/>
      <c r="O316" s="10"/>
      <c r="P316" s="144">
        <v>0</v>
      </c>
      <c r="Q316"/>
      <c r="R316" s="140">
        <v>0</v>
      </c>
      <c r="S316" s="10"/>
      <c r="T316" s="144">
        <v>0</v>
      </c>
      <c r="U316"/>
      <c r="V316" s="140">
        <v>0</v>
      </c>
      <c r="W316" s="10"/>
      <c r="X316" s="144">
        <v>0</v>
      </c>
      <c r="Y316"/>
      <c r="Z316" s="140">
        <v>0</v>
      </c>
      <c r="AA316" s="10"/>
      <c r="AB316" s="144">
        <v>0</v>
      </c>
      <c r="AC316" s="144"/>
      <c r="AD316" s="132">
        <v>0</v>
      </c>
      <c r="AF316" s="91">
        <v>0</v>
      </c>
      <c r="AG316" s="145">
        <f t="shared" si="20"/>
        <v>0</v>
      </c>
    </row>
    <row r="317" spans="1:33" x14ac:dyDescent="0.35">
      <c r="A317" s="13">
        <v>989</v>
      </c>
      <c r="C317" s="14" t="s">
        <v>326</v>
      </c>
      <c r="D317" s="10"/>
      <c r="E317" s="146">
        <v>0</v>
      </c>
      <c r="F317" s="10"/>
      <c r="G317" s="141">
        <f t="shared" si="18"/>
        <v>0</v>
      </c>
      <c r="H317" s="143">
        <v>0</v>
      </c>
      <c r="I317" s="10"/>
      <c r="J317" s="147">
        <f t="shared" si="16"/>
        <v>0</v>
      </c>
      <c r="K317" s="143">
        <v>0</v>
      </c>
      <c r="L317"/>
      <c r="M317" s="139">
        <f t="shared" si="19"/>
        <v>0</v>
      </c>
      <c r="N317" s="10"/>
      <c r="O317" s="10"/>
      <c r="P317" s="144">
        <v>0</v>
      </c>
      <c r="Q317"/>
      <c r="R317" s="140">
        <v>0</v>
      </c>
      <c r="S317" s="10"/>
      <c r="T317" s="144">
        <v>0</v>
      </c>
      <c r="U317"/>
      <c r="V317" s="140">
        <v>0</v>
      </c>
      <c r="W317" s="10"/>
      <c r="X317" s="144">
        <v>0</v>
      </c>
      <c r="Y317"/>
      <c r="Z317" s="140">
        <v>0</v>
      </c>
      <c r="AA317" s="10"/>
      <c r="AB317" s="144">
        <v>0</v>
      </c>
      <c r="AC317" s="144"/>
      <c r="AD317" s="132">
        <v>0</v>
      </c>
      <c r="AF317" s="91">
        <v>0</v>
      </c>
      <c r="AG317" s="145">
        <f t="shared" si="20"/>
        <v>0</v>
      </c>
    </row>
    <row r="318" spans="1:33" x14ac:dyDescent="0.35">
      <c r="A318" s="13">
        <v>992</v>
      </c>
      <c r="C318" s="14" t="s">
        <v>327</v>
      </c>
      <c r="D318" s="10"/>
      <c r="E318" s="146">
        <v>0</v>
      </c>
      <c r="F318" s="10"/>
      <c r="G318" s="141">
        <f t="shared" si="18"/>
        <v>0</v>
      </c>
      <c r="H318" s="143">
        <v>0</v>
      </c>
      <c r="I318" s="10"/>
      <c r="J318" s="147">
        <f t="shared" si="16"/>
        <v>0</v>
      </c>
      <c r="K318" s="143">
        <v>0</v>
      </c>
      <c r="L318"/>
      <c r="M318" s="139">
        <f t="shared" si="19"/>
        <v>0</v>
      </c>
      <c r="N318" s="10"/>
      <c r="O318" s="10"/>
      <c r="P318" s="144">
        <v>0</v>
      </c>
      <c r="Q318"/>
      <c r="R318" s="140">
        <v>0</v>
      </c>
      <c r="S318" s="10"/>
      <c r="T318" s="144">
        <v>0</v>
      </c>
      <c r="U318"/>
      <c r="V318" s="140">
        <v>0</v>
      </c>
      <c r="W318" s="10"/>
      <c r="X318" s="144">
        <v>0</v>
      </c>
      <c r="Y318"/>
      <c r="Z318" s="140">
        <v>0</v>
      </c>
      <c r="AA318" s="10"/>
      <c r="AB318" s="144">
        <v>0</v>
      </c>
      <c r="AC318" s="144"/>
      <c r="AD318" s="132">
        <v>0</v>
      </c>
      <c r="AF318" s="91">
        <v>0</v>
      </c>
      <c r="AG318" s="145">
        <f t="shared" si="20"/>
        <v>0</v>
      </c>
    </row>
    <row r="319" spans="1:33" x14ac:dyDescent="0.35">
      <c r="A319" s="13">
        <v>993</v>
      </c>
      <c r="C319" s="14" t="s">
        <v>328</v>
      </c>
      <c r="D319" s="10"/>
      <c r="E319" s="146">
        <v>0</v>
      </c>
      <c r="F319" s="10"/>
      <c r="G319" s="141">
        <f t="shared" si="18"/>
        <v>0</v>
      </c>
      <c r="H319" s="143">
        <v>0</v>
      </c>
      <c r="I319" s="10"/>
      <c r="J319" s="147">
        <f t="shared" si="16"/>
        <v>0</v>
      </c>
      <c r="K319" s="143">
        <v>0</v>
      </c>
      <c r="L319"/>
      <c r="M319" s="139">
        <f t="shared" si="19"/>
        <v>0</v>
      </c>
      <c r="N319" s="10"/>
      <c r="O319" s="10"/>
      <c r="P319" s="144">
        <v>0</v>
      </c>
      <c r="Q319"/>
      <c r="R319" s="140">
        <v>0</v>
      </c>
      <c r="S319" s="10"/>
      <c r="T319" s="144">
        <v>0</v>
      </c>
      <c r="U319"/>
      <c r="V319" s="140">
        <v>0</v>
      </c>
      <c r="W319" s="10"/>
      <c r="X319" s="144">
        <v>0</v>
      </c>
      <c r="Y319"/>
      <c r="Z319" s="140">
        <v>0</v>
      </c>
      <c r="AA319" s="10"/>
      <c r="AB319" s="144">
        <v>0</v>
      </c>
      <c r="AC319" s="144"/>
      <c r="AD319" s="132">
        <v>0</v>
      </c>
      <c r="AF319" s="91">
        <v>0</v>
      </c>
      <c r="AG319" s="145">
        <f t="shared" si="20"/>
        <v>0</v>
      </c>
    </row>
    <row r="320" spans="1:33" x14ac:dyDescent="0.35">
      <c r="A320" s="13">
        <v>995</v>
      </c>
      <c r="C320" s="14" t="s">
        <v>329</v>
      </c>
      <c r="D320" s="10"/>
      <c r="E320" s="146">
        <v>0</v>
      </c>
      <c r="F320" s="10"/>
      <c r="G320" s="141">
        <f t="shared" si="18"/>
        <v>0</v>
      </c>
      <c r="H320" s="143">
        <v>0</v>
      </c>
      <c r="I320" s="10"/>
      <c r="J320" s="147">
        <f t="shared" si="16"/>
        <v>0</v>
      </c>
      <c r="K320" s="143">
        <v>0</v>
      </c>
      <c r="L320"/>
      <c r="M320" s="139">
        <f t="shared" si="19"/>
        <v>0</v>
      </c>
      <c r="N320" s="10"/>
      <c r="O320" s="10"/>
      <c r="P320" s="144">
        <v>0</v>
      </c>
      <c r="Q320"/>
      <c r="R320" s="140">
        <v>0</v>
      </c>
      <c r="S320" s="10"/>
      <c r="T320" s="144">
        <v>0</v>
      </c>
      <c r="U320"/>
      <c r="V320" s="140">
        <v>0</v>
      </c>
      <c r="W320" s="10"/>
      <c r="X320" s="144">
        <v>0</v>
      </c>
      <c r="Y320"/>
      <c r="Z320" s="140">
        <v>0</v>
      </c>
      <c r="AA320" s="10"/>
      <c r="AB320" s="144">
        <v>0</v>
      </c>
      <c r="AC320" s="144"/>
      <c r="AD320" s="132">
        <v>0</v>
      </c>
      <c r="AF320" s="91">
        <v>0</v>
      </c>
      <c r="AG320" s="145">
        <f t="shared" si="20"/>
        <v>1.2706347407538105E-2</v>
      </c>
    </row>
    <row r="321" spans="1:33" x14ac:dyDescent="0.35">
      <c r="A321" s="13">
        <v>999</v>
      </c>
      <c r="C321" s="14" t="s">
        <v>330</v>
      </c>
      <c r="D321" s="10"/>
      <c r="E321" s="152">
        <f>VLOOKUP(A321,'[2]Employer Allocation'!$A$6:$C$230,3,FALSE)</f>
        <v>1.398189603248497E-2</v>
      </c>
      <c r="F321" s="6"/>
      <c r="G321" s="153">
        <f t="shared" si="18"/>
        <v>390096.18564076565</v>
      </c>
      <c r="H321" s="155">
        <v>1.3353819974958846E-2</v>
      </c>
      <c r="I321" s="6"/>
      <c r="J321" s="154">
        <f t="shared" si="16"/>
        <v>530637.35247466597</v>
      </c>
      <c r="K321" s="155">
        <v>1.2706347407538105E-2</v>
      </c>
      <c r="L321" s="35"/>
      <c r="M321" s="156">
        <f t="shared" si="19"/>
        <v>417023.84667708952</v>
      </c>
      <c r="N321" s="6"/>
      <c r="O321" s="6"/>
      <c r="P321" s="157">
        <v>1.1935810025110105E-2</v>
      </c>
      <c r="Q321" s="35"/>
      <c r="R321" s="158">
        <v>442097</v>
      </c>
      <c r="S321" s="10"/>
      <c r="T321" s="157">
        <v>1.1734723176793804E-2</v>
      </c>
      <c r="U321"/>
      <c r="V321" s="140">
        <v>339169</v>
      </c>
      <c r="W321" s="10"/>
      <c r="X321" s="157">
        <v>1.1471092859550116E-2</v>
      </c>
      <c r="Y321"/>
      <c r="Z321" s="140">
        <v>474283.1922410457</v>
      </c>
      <c r="AA321" s="10"/>
      <c r="AB321" s="157">
        <v>1.1123485380492201E-2</v>
      </c>
      <c r="AC321" s="159"/>
      <c r="AD321" s="137">
        <v>383154.71645332308</v>
      </c>
      <c r="AF321" s="93">
        <v>1.3353819974958846E-2</v>
      </c>
      <c r="AG321" s="145">
        <f t="shared" si="20"/>
        <v>-1.3353819974958846E-2</v>
      </c>
    </row>
    <row r="322" spans="1:33" x14ac:dyDescent="0.35">
      <c r="C322" s="10"/>
      <c r="K322" s="160"/>
      <c r="L322"/>
      <c r="M322" s="139"/>
      <c r="P322" s="16"/>
      <c r="Q322"/>
      <c r="R322" s="161"/>
      <c r="T322" s="16"/>
      <c r="U322"/>
      <c r="V322" s="162"/>
      <c r="W322" s="2"/>
      <c r="X322" s="16"/>
      <c r="Y322"/>
      <c r="Z322" s="162"/>
      <c r="AA322" s="2"/>
      <c r="AB322" s="16"/>
      <c r="AC322" s="16"/>
      <c r="AD322" s="2"/>
    </row>
    <row r="323" spans="1:33" s="104" customFormat="1" ht="15" thickBot="1" x14ac:dyDescent="0.4">
      <c r="A323" s="4" t="s">
        <v>331</v>
      </c>
      <c r="B323" s="4"/>
      <c r="C323" s="4"/>
      <c r="D323" s="4"/>
      <c r="E323" s="163">
        <f>SUM(E11:E321)</f>
        <v>1.0000000000000007</v>
      </c>
      <c r="F323" s="164"/>
      <c r="G323" s="165">
        <v>27900092</v>
      </c>
      <c r="H323" s="166">
        <f>SUM(H6:H321)</f>
        <v>0.99999999999999989</v>
      </c>
      <c r="I323" s="164"/>
      <c r="J323" s="167">
        <v>39736746</v>
      </c>
      <c r="K323" s="168">
        <v>1.0000000000000002</v>
      </c>
      <c r="L323" s="169"/>
      <c r="M323" s="170">
        <v>32820120</v>
      </c>
      <c r="N323" s="4"/>
      <c r="O323" s="4"/>
      <c r="P323" s="19">
        <v>0.99999999999999967</v>
      </c>
      <c r="R323" s="171">
        <v>37039565</v>
      </c>
      <c r="S323" s="4"/>
      <c r="T323" s="19">
        <f>+SUM(T6:T321)</f>
        <v>1</v>
      </c>
      <c r="V323" s="171">
        <f>SUM(V6:V321)</f>
        <v>28903008</v>
      </c>
      <c r="W323" s="18"/>
      <c r="X323" s="19">
        <f>+SUM(X6:X321)</f>
        <v>1</v>
      </c>
      <c r="Z323" s="171">
        <f>SUM(Z6:Z321)</f>
        <v>41345946.549999982</v>
      </c>
      <c r="AA323" s="18"/>
      <c r="AB323" s="19">
        <f>+SUM(AB6:AB321)</f>
        <v>1</v>
      </c>
      <c r="AC323" s="172"/>
      <c r="AD323" s="17">
        <f>SUM(AD6:AD321)</f>
        <v>34445562.999999993</v>
      </c>
    </row>
    <row r="324" spans="1:33" ht="15" thickTop="1" x14ac:dyDescent="0.35">
      <c r="K324" s="20"/>
      <c r="P324" s="20"/>
      <c r="T324" s="20"/>
      <c r="X324" s="20"/>
      <c r="AD324" s="110"/>
    </row>
    <row r="328" spans="1:33" x14ac:dyDescent="0.35">
      <c r="J328" s="174"/>
    </row>
  </sheetData>
  <mergeCells count="8">
    <mergeCell ref="AB2:AD2"/>
    <mergeCell ref="AF2:AH2"/>
    <mergeCell ref="E2:G2"/>
    <mergeCell ref="H2:J2"/>
    <mergeCell ref="K2:M2"/>
    <mergeCell ref="P2:R2"/>
    <mergeCell ref="T2:V2"/>
    <mergeCell ref="X2:Z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JE Template</vt:lpstr>
      <vt:lpstr>A Employer Allocation - No 158</vt:lpstr>
      <vt:lpstr>B OPEB Expense</vt:lpstr>
      <vt:lpstr>C Liability Recon</vt:lpstr>
      <vt:lpstr>D Net Liab Recon</vt:lpstr>
      <vt:lpstr>I PY Deferred INOUT Flows</vt:lpstr>
      <vt:lpstr>E Deferred InOutFlows</vt:lpstr>
      <vt:lpstr>F Schedule of Def InOut</vt:lpstr>
      <vt:lpstr>G Proportionate Share</vt:lpstr>
      <vt:lpstr>Schedule H</vt:lpstr>
      <vt:lpstr>'A Employer Allocation - No 158'!Print_Area</vt:lpstr>
      <vt:lpstr>'A Employer Allocation - No 158'!Print_Titles</vt:lpstr>
      <vt:lpstr>'B OPEB Expense'!Print_Titles</vt:lpstr>
      <vt:lpstr>'C Liability Recon'!Print_Titles</vt:lpstr>
      <vt:lpstr>'D Net Liab Recon'!Print_Titles</vt:lpstr>
      <vt:lpstr>'E Deferred InOutFlows'!Print_Titles</vt:lpstr>
      <vt:lpstr>'F Schedule of Def InOut'!Print_Titles</vt:lpstr>
      <vt:lpstr>'G Proportionate Share'!Print_Titles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Kadlubek</dc:creator>
  <cp:lastModifiedBy>Sandlin, Denise (DHRM)</cp:lastModifiedBy>
  <dcterms:created xsi:type="dcterms:W3CDTF">2022-06-15T19:14:27Z</dcterms:created>
  <dcterms:modified xsi:type="dcterms:W3CDTF">2024-08-22T19:51:57Z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043f10a-881e-4653-a55e-02ca2cc829dc_Enabled">
    <vt:lpwstr>true</vt:lpwstr>
  </property>
  <property fmtid="{D5CDD505-2E9C-101B-9397-08002B2CF9AE}" pid="3" name="MSIP_Label_9043f10a-881e-4653-a55e-02ca2cc829dc_SetDate">
    <vt:lpwstr>2024-03-27T20:51:39Z</vt:lpwstr>
  </property>
  <property fmtid="{D5CDD505-2E9C-101B-9397-08002B2CF9AE}" pid="4" name="MSIP_Label_9043f10a-881e-4653-a55e-02ca2cc829dc_Method">
    <vt:lpwstr>Standard</vt:lpwstr>
  </property>
  <property fmtid="{D5CDD505-2E9C-101B-9397-08002B2CF9AE}" pid="5" name="MSIP_Label_9043f10a-881e-4653-a55e-02ca2cc829dc_Name">
    <vt:lpwstr>ADC_class_200</vt:lpwstr>
  </property>
  <property fmtid="{D5CDD505-2E9C-101B-9397-08002B2CF9AE}" pid="6" name="MSIP_Label_9043f10a-881e-4653-a55e-02ca2cc829dc_SiteId">
    <vt:lpwstr>94cfddbc-0627-494a-ad7a-29aea3aea832</vt:lpwstr>
  </property>
  <property fmtid="{D5CDD505-2E9C-101B-9397-08002B2CF9AE}" pid="7" name="MSIP_Label_9043f10a-881e-4653-a55e-02ca2cc829dc_ActionId">
    <vt:lpwstr>e934aa63-8e87-4268-ae90-d77ed2473fb2</vt:lpwstr>
  </property>
  <property fmtid="{D5CDD505-2E9C-101B-9397-08002B2CF9AE}" pid="8" name="MSIP_Label_9043f10a-881e-4653-a55e-02ca2cc829dc_ContentBits">
    <vt:lpwstr>0</vt:lpwstr>
  </property>
</Properties>
</file>