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covgov-my.sharepoint.com/personal/denise_sandlin_dhrm_virginia_gov/Documents/Documents/GASB/FY 25, MP24/Submitted GASB 75 to post to Website/"/>
    </mc:Choice>
  </mc:AlternateContent>
  <xr:revisionPtr revIDLastSave="1" documentId="8_{062BB05C-C565-4043-AEAD-6D505A17E299}" xr6:coauthVersionLast="47" xr6:coauthVersionMax="47" xr10:uidLastSave="{A2D97883-3BD8-48CF-BAE4-8245451CDBFD}"/>
  <bookViews>
    <workbookView xWindow="-57720" yWindow="-120" windowWidth="29040" windowHeight="15720" xr2:uid="{57194009-5AB6-4D51-8817-E7D66518B91E}"/>
  </bookViews>
  <sheets>
    <sheet name="Journal Entry Template" sheetId="8" r:id="rId1"/>
    <sheet name="A Employer Allocation - No 158" sheetId="1" r:id="rId2"/>
    <sheet name="B OPEB Expense" sheetId="2" r:id="rId3"/>
    <sheet name="C Liability Recon" sheetId="3" r:id="rId4"/>
    <sheet name="D Net Liab Recon" sheetId="4" r:id="rId5"/>
    <sheet name="E Deferred InOutFlows" sheetId="5" r:id="rId6"/>
    <sheet name="F Schedule of DEFINOUT" sheetId="12" r:id="rId7"/>
    <sheet name="G Proportionate Share" sheetId="7" r:id="rId8"/>
    <sheet name="I PY Deferred INOUT Flow" sheetId="9" r:id="rId9"/>
    <sheet name="Schedule H" sheetId="10" r:id="rId10"/>
    <sheet name="Sheet4" sheetId="11" r:id="rId11"/>
  </sheets>
  <externalReferences>
    <externalReference r:id="rId12"/>
    <externalReference r:id="rId13"/>
    <externalReference r:id="rId14"/>
    <externalReference r:id="rId15"/>
    <externalReference r:id="rId16"/>
  </externalReferences>
  <definedNames>
    <definedName name="_xlnm._FilterDatabase" localSheetId="1" hidden="1">'A Employer Allocation - No 158'!$A$4:$V$322</definedName>
    <definedName name="AveFutWorkLife">#REF!</definedName>
    <definedName name="DR">#REF!</definedName>
    <definedName name="ERContrib">#REF!</definedName>
    <definedName name="Expense">#REF!</definedName>
    <definedName name="FYE">#REF!</definedName>
    <definedName name="FYE.py">#REF!</definedName>
    <definedName name="MeasDt">#REF!</definedName>
    <definedName name="_xlnm.Print_Area" localSheetId="1">'A Employer Allocation - No 158'!$A$6:$V$324</definedName>
    <definedName name="_xlnm.Print_Titles" localSheetId="1">'A Employer Allocation - No 158'!$2:$5</definedName>
    <definedName name="_xlnm.Print_Titles" localSheetId="2">'B OPEB Expense'!$B:$C,'B OPEB Expense'!$1:$3</definedName>
    <definedName name="_xlnm.Print_Titles" localSheetId="3">'C Liability Recon'!$A:$B,'C Liability Recon'!$1:$4</definedName>
    <definedName name="_xlnm.Print_Titles" localSheetId="4">'D Net Liab Recon'!$A:$B,'D Net Liab Recon'!$1:$4</definedName>
    <definedName name="_xlnm.Print_Titles" localSheetId="5">'E Deferred InOutFlows'!$A:$B,'E Deferred InOutFlows'!$1:$12</definedName>
    <definedName name="_xlnm.Print_Titles" localSheetId="7">'G Proportionate Share'!$A:$B,'G Proportionate Share'!$1:$6</definedName>
    <definedName name="TOL">#REF!</definedName>
    <definedName name="TOLGLInf">#REF!</definedName>
    <definedName name="TOLGLOut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10" l="1"/>
  <c r="K13" i="10"/>
  <c r="K14" i="10"/>
  <c r="I40" i="8" l="1"/>
  <c r="I13" i="8" l="1"/>
  <c r="H12" i="8"/>
  <c r="H11" i="8"/>
  <c r="E56" i="10"/>
  <c r="E56" i="8"/>
  <c r="F44" i="8"/>
  <c r="F40" i="8"/>
  <c r="E29" i="8"/>
  <c r="F14" i="8"/>
  <c r="F13" i="8"/>
  <c r="E12" i="8"/>
  <c r="E11" i="8"/>
  <c r="AG12" i="10" l="1"/>
  <c r="AG13" i="10"/>
  <c r="AG14" i="10"/>
  <c r="AG15" i="10"/>
  <c r="AG16" i="10"/>
  <c r="AG17" i="10"/>
  <c r="AG18" i="10"/>
  <c r="AG19" i="10"/>
  <c r="AG20" i="10"/>
  <c r="AG21" i="10"/>
  <c r="AG22" i="10"/>
  <c r="AG23" i="10"/>
  <c r="AG24" i="10"/>
  <c r="AG25" i="10"/>
  <c r="AG26" i="10"/>
  <c r="AG27" i="10"/>
  <c r="AG28" i="10"/>
  <c r="AG29" i="10"/>
  <c r="AG30" i="10"/>
  <c r="AG31" i="10"/>
  <c r="AG32" i="10"/>
  <c r="AG33" i="10"/>
  <c r="AG34" i="10"/>
  <c r="AG35" i="10"/>
  <c r="AG36" i="10"/>
  <c r="AG37" i="10"/>
  <c r="AG38" i="10"/>
  <c r="AG39" i="10"/>
  <c r="AG40" i="10"/>
  <c r="AG41" i="10"/>
  <c r="AG42" i="10"/>
  <c r="AG43" i="10"/>
  <c r="AG44" i="10"/>
  <c r="AG45" i="10"/>
  <c r="AG46" i="10"/>
  <c r="AG47" i="10"/>
  <c r="AG48" i="10"/>
  <c r="AG49" i="10"/>
  <c r="AG50" i="10"/>
  <c r="AG51" i="10"/>
  <c r="AG52" i="10"/>
  <c r="AG53" i="10"/>
  <c r="AG54" i="10"/>
  <c r="AG55" i="10"/>
  <c r="AG56" i="10"/>
  <c r="AG57" i="10"/>
  <c r="AG58" i="10"/>
  <c r="AG59" i="10"/>
  <c r="AG60" i="10"/>
  <c r="AG61" i="10"/>
  <c r="AG62" i="10"/>
  <c r="AG63" i="10"/>
  <c r="AG64" i="10"/>
  <c r="AG65" i="10"/>
  <c r="AG66" i="10"/>
  <c r="AG67" i="10"/>
  <c r="AG68" i="10"/>
  <c r="AG69" i="10"/>
  <c r="AG70" i="10"/>
  <c r="AG71" i="10"/>
  <c r="AG72" i="10"/>
  <c r="AG73" i="10"/>
  <c r="AG74" i="10"/>
  <c r="AG75" i="10"/>
  <c r="AG76" i="10"/>
  <c r="AG77" i="10"/>
  <c r="AG78" i="10"/>
  <c r="AG79" i="10"/>
  <c r="AG80" i="10"/>
  <c r="AG81" i="10"/>
  <c r="AG82" i="10"/>
  <c r="AG83" i="10"/>
  <c r="AG84" i="10"/>
  <c r="AG85" i="10"/>
  <c r="AG86" i="10"/>
  <c r="AG87" i="10"/>
  <c r="AG88" i="10"/>
  <c r="AG89" i="10"/>
  <c r="AG90" i="10"/>
  <c r="AG91" i="10"/>
  <c r="AG92" i="10"/>
  <c r="AG93" i="10"/>
  <c r="AG94" i="10"/>
  <c r="AG95" i="10"/>
  <c r="AG96" i="10"/>
  <c r="AG97" i="10"/>
  <c r="AG98" i="10"/>
  <c r="AG99" i="10"/>
  <c r="AG100" i="10"/>
  <c r="AG101" i="10"/>
  <c r="AG102" i="10"/>
  <c r="AG103" i="10"/>
  <c r="AG104" i="10"/>
  <c r="AG105" i="10"/>
  <c r="AG106" i="10"/>
  <c r="AG107" i="10"/>
  <c r="AG108" i="10"/>
  <c r="AG109" i="10"/>
  <c r="AG110" i="10"/>
  <c r="AG111" i="10"/>
  <c r="AG112" i="10"/>
  <c r="AG113" i="10"/>
  <c r="AG114" i="10"/>
  <c r="AG115" i="10"/>
  <c r="AG116" i="10"/>
  <c r="AG117" i="10"/>
  <c r="AG118" i="10"/>
  <c r="AG119" i="10"/>
  <c r="AG120" i="10"/>
  <c r="AG121" i="10"/>
  <c r="AG122" i="10"/>
  <c r="AG123" i="10"/>
  <c r="AG124" i="10"/>
  <c r="AG125" i="10"/>
  <c r="AG126" i="10"/>
  <c r="AG127" i="10"/>
  <c r="AG128" i="10"/>
  <c r="AG129" i="10"/>
  <c r="AG130" i="10"/>
  <c r="AG131" i="10"/>
  <c r="AG132" i="10"/>
  <c r="AG133" i="10"/>
  <c r="AG134" i="10"/>
  <c r="AG135" i="10"/>
  <c r="AG136" i="10"/>
  <c r="AG137" i="10"/>
  <c r="AG138" i="10"/>
  <c r="AG139" i="10"/>
  <c r="AG140" i="10"/>
  <c r="AG141" i="10"/>
  <c r="AG142" i="10"/>
  <c r="AG143" i="10"/>
  <c r="AG144" i="10"/>
  <c r="AG145" i="10"/>
  <c r="AG146" i="10"/>
  <c r="AG147" i="10"/>
  <c r="AG148" i="10"/>
  <c r="AG149" i="10"/>
  <c r="AG150" i="10"/>
  <c r="AG151" i="10"/>
  <c r="AG152" i="10"/>
  <c r="AG153" i="10"/>
  <c r="AG154" i="10"/>
  <c r="AG155" i="10"/>
  <c r="AG156" i="10"/>
  <c r="AG157" i="10"/>
  <c r="AG158" i="10"/>
  <c r="AG159" i="10"/>
  <c r="AG160" i="10"/>
  <c r="AG161" i="10"/>
  <c r="AG162" i="10"/>
  <c r="AG164" i="10"/>
  <c r="AG165" i="10"/>
  <c r="AG166" i="10"/>
  <c r="AG167" i="10"/>
  <c r="AG168" i="10"/>
  <c r="AG169" i="10"/>
  <c r="AG170" i="10"/>
  <c r="AG171" i="10"/>
  <c r="AG172" i="10"/>
  <c r="AG173" i="10"/>
  <c r="AG174" i="10"/>
  <c r="AG175" i="10"/>
  <c r="AG176" i="10"/>
  <c r="AG177" i="10"/>
  <c r="AG178" i="10"/>
  <c r="AG179" i="10"/>
  <c r="AG180" i="10"/>
  <c r="AG181" i="10"/>
  <c r="AG182" i="10"/>
  <c r="AG183" i="10"/>
  <c r="AG184" i="10"/>
  <c r="AG185" i="10"/>
  <c r="AG186" i="10"/>
  <c r="AG187" i="10"/>
  <c r="AG188" i="10"/>
  <c r="AG189" i="10"/>
  <c r="AG190" i="10"/>
  <c r="AG191" i="10"/>
  <c r="AG192" i="10"/>
  <c r="AG193" i="10"/>
  <c r="AG194" i="10"/>
  <c r="AG195" i="10"/>
  <c r="AG196" i="10"/>
  <c r="AG197" i="10"/>
  <c r="AG198" i="10"/>
  <c r="AG199" i="10"/>
  <c r="AG200" i="10"/>
  <c r="AG201" i="10"/>
  <c r="AG202" i="10"/>
  <c r="AG203" i="10"/>
  <c r="AG204" i="10"/>
  <c r="AG205" i="10"/>
  <c r="AG206" i="10"/>
  <c r="AG207" i="10"/>
  <c r="AG208" i="10"/>
  <c r="AG209" i="10"/>
  <c r="AG210" i="10"/>
  <c r="AG211" i="10"/>
  <c r="AG212" i="10"/>
  <c r="AG213" i="10"/>
  <c r="AG214" i="10"/>
  <c r="AG215" i="10"/>
  <c r="AG216" i="10"/>
  <c r="AG217" i="10"/>
  <c r="AG218" i="10"/>
  <c r="AG219" i="10"/>
  <c r="AG220" i="10"/>
  <c r="AG221" i="10"/>
  <c r="AG222" i="10"/>
  <c r="AG223" i="10"/>
  <c r="AG224" i="10"/>
  <c r="AG225" i="10"/>
  <c r="AG226" i="10"/>
  <c r="AG227" i="10"/>
  <c r="AG228" i="10"/>
  <c r="AG229" i="10"/>
  <c r="AG230" i="10"/>
  <c r="AG231" i="10"/>
  <c r="AG232" i="10"/>
  <c r="AG233" i="10"/>
  <c r="AG234" i="10"/>
  <c r="AG235" i="10"/>
  <c r="AG236" i="10"/>
  <c r="AG237" i="10"/>
  <c r="AG238" i="10"/>
  <c r="AG239" i="10"/>
  <c r="AG240" i="10"/>
  <c r="AG241" i="10"/>
  <c r="AG242" i="10"/>
  <c r="AG243" i="10"/>
  <c r="AG244" i="10"/>
  <c r="AG245" i="10"/>
  <c r="AG246" i="10"/>
  <c r="AG247" i="10"/>
  <c r="AG248" i="10"/>
  <c r="AG249" i="10"/>
  <c r="AG250" i="10"/>
  <c r="AG251" i="10"/>
  <c r="AG252" i="10"/>
  <c r="AG253" i="10"/>
  <c r="AG254" i="10"/>
  <c r="AG255" i="10"/>
  <c r="AG256" i="10"/>
  <c r="AG257" i="10"/>
  <c r="AG258" i="10"/>
  <c r="AG259" i="10"/>
  <c r="AG260" i="10"/>
  <c r="AG262" i="10"/>
  <c r="AG263" i="10"/>
  <c r="AG264" i="10"/>
  <c r="AG265" i="10"/>
  <c r="AG266" i="10"/>
  <c r="AG267" i="10"/>
  <c r="AG268" i="10"/>
  <c r="AG269" i="10"/>
  <c r="AG270" i="10"/>
  <c r="AG271" i="10"/>
  <c r="AG272" i="10"/>
  <c r="AG273" i="10"/>
  <c r="AG274" i="10"/>
  <c r="AG275" i="10"/>
  <c r="AG276" i="10"/>
  <c r="AG277" i="10"/>
  <c r="AG278" i="10"/>
  <c r="AG279" i="10"/>
  <c r="AG280" i="10"/>
  <c r="AG281" i="10"/>
  <c r="AG282" i="10"/>
  <c r="AG283" i="10"/>
  <c r="AG284" i="10"/>
  <c r="AG285" i="10"/>
  <c r="AG286" i="10"/>
  <c r="AG287" i="10"/>
  <c r="AG288" i="10"/>
  <c r="AG289" i="10"/>
  <c r="AG290" i="10"/>
  <c r="AG291" i="10"/>
  <c r="AG292" i="10"/>
  <c r="AG293" i="10"/>
  <c r="AG294" i="10"/>
  <c r="AG296" i="10"/>
  <c r="AG297" i="10"/>
  <c r="AG298" i="10"/>
  <c r="AG299" i="10"/>
  <c r="AG300" i="10"/>
  <c r="AG301" i="10"/>
  <c r="AG302" i="10"/>
  <c r="AG303" i="10"/>
  <c r="AG304" i="10"/>
  <c r="AG305" i="10"/>
  <c r="AG306" i="10"/>
  <c r="AG307" i="10"/>
  <c r="AG308" i="10"/>
  <c r="AG309" i="10"/>
  <c r="AG310" i="10"/>
  <c r="AG311" i="10"/>
  <c r="AG312" i="10"/>
  <c r="AG313" i="10"/>
  <c r="AG314" i="10"/>
  <c r="AG315" i="10"/>
  <c r="AG316" i="10"/>
  <c r="AG317" i="10"/>
  <c r="AG318" i="10"/>
  <c r="AG319" i="10"/>
  <c r="AG320" i="10"/>
  <c r="AG321" i="10"/>
  <c r="AG322" i="10"/>
  <c r="AG323" i="10"/>
  <c r="AG324" i="10"/>
  <c r="AG11" i="10"/>
  <c r="AE12" i="10"/>
  <c r="AE13" i="10"/>
  <c r="AE14" i="10"/>
  <c r="AE15" i="10"/>
  <c r="AE16" i="10"/>
  <c r="AE17" i="10"/>
  <c r="AE18" i="10"/>
  <c r="AE19" i="10"/>
  <c r="AE20" i="10"/>
  <c r="AE21" i="10"/>
  <c r="AE22" i="10"/>
  <c r="AE23" i="10"/>
  <c r="AE24" i="10"/>
  <c r="AE25" i="10"/>
  <c r="AE26" i="10"/>
  <c r="AE27" i="10"/>
  <c r="AE28" i="10"/>
  <c r="AE29" i="10"/>
  <c r="AE30" i="10"/>
  <c r="AE31" i="10"/>
  <c r="AE32" i="10"/>
  <c r="AE33" i="10"/>
  <c r="AE34" i="10"/>
  <c r="AE35" i="10"/>
  <c r="AE36" i="10"/>
  <c r="AE37" i="10"/>
  <c r="AE38" i="10"/>
  <c r="AE39" i="10"/>
  <c r="AE40" i="10"/>
  <c r="AE41" i="10"/>
  <c r="AE42" i="10"/>
  <c r="AE43" i="10"/>
  <c r="AE44" i="10"/>
  <c r="AE45" i="10"/>
  <c r="AE46" i="10"/>
  <c r="AE47" i="10"/>
  <c r="AE48" i="10"/>
  <c r="AE49" i="10"/>
  <c r="AE50" i="10"/>
  <c r="AE51" i="10"/>
  <c r="AE52" i="10"/>
  <c r="AE53" i="10"/>
  <c r="AE54" i="10"/>
  <c r="AE55" i="10"/>
  <c r="AE56" i="10"/>
  <c r="AE57" i="10"/>
  <c r="AE58" i="10"/>
  <c r="AE59" i="10"/>
  <c r="AE60" i="10"/>
  <c r="AE61" i="10"/>
  <c r="AE62" i="10"/>
  <c r="AE63" i="10"/>
  <c r="AE64" i="10"/>
  <c r="AE65" i="10"/>
  <c r="AE66" i="10"/>
  <c r="AE67" i="10"/>
  <c r="AE68" i="10"/>
  <c r="AE69" i="10"/>
  <c r="AE70" i="10"/>
  <c r="AE71" i="10"/>
  <c r="AE72" i="10"/>
  <c r="AE73" i="10"/>
  <c r="AE74" i="10"/>
  <c r="AE75" i="10"/>
  <c r="AE76" i="10"/>
  <c r="AE77" i="10"/>
  <c r="AE78" i="10"/>
  <c r="AE79" i="10"/>
  <c r="AE80" i="10"/>
  <c r="AE81" i="10"/>
  <c r="AE82" i="10"/>
  <c r="AE83" i="10"/>
  <c r="AE84" i="10"/>
  <c r="AE85" i="10"/>
  <c r="AE86" i="10"/>
  <c r="AE87" i="10"/>
  <c r="AE88" i="10"/>
  <c r="AE89" i="10"/>
  <c r="AE90" i="10"/>
  <c r="AE91" i="10"/>
  <c r="AE92" i="10"/>
  <c r="AE93" i="10"/>
  <c r="AE94" i="10"/>
  <c r="AE95" i="10"/>
  <c r="AE96" i="10"/>
  <c r="AE97" i="10"/>
  <c r="AE98" i="10"/>
  <c r="AE99" i="10"/>
  <c r="AE100" i="10"/>
  <c r="AE101" i="10"/>
  <c r="AE102" i="10"/>
  <c r="AE103" i="10"/>
  <c r="AE104" i="10"/>
  <c r="AE105" i="10"/>
  <c r="AE106" i="10"/>
  <c r="AE107" i="10"/>
  <c r="AE108" i="10"/>
  <c r="AE109" i="10"/>
  <c r="AE110" i="10"/>
  <c r="AE111" i="10"/>
  <c r="AE112" i="10"/>
  <c r="AE113" i="10"/>
  <c r="AE114" i="10"/>
  <c r="AE115" i="10"/>
  <c r="AE116" i="10"/>
  <c r="AE117" i="10"/>
  <c r="AE118" i="10"/>
  <c r="AE119" i="10"/>
  <c r="AE120" i="10"/>
  <c r="AE121" i="10"/>
  <c r="AE122" i="10"/>
  <c r="AE123" i="10"/>
  <c r="AE124" i="10"/>
  <c r="AE125" i="10"/>
  <c r="AE126" i="10"/>
  <c r="AE127" i="10"/>
  <c r="AE128" i="10"/>
  <c r="AE129" i="10"/>
  <c r="AE130" i="10"/>
  <c r="AE131" i="10"/>
  <c r="AE132" i="10"/>
  <c r="AE133" i="10"/>
  <c r="AE134" i="10"/>
  <c r="AE135" i="10"/>
  <c r="AE136" i="10"/>
  <c r="AE137" i="10"/>
  <c r="AE138" i="10"/>
  <c r="AE139" i="10"/>
  <c r="AE140" i="10"/>
  <c r="AE141" i="10"/>
  <c r="AE142" i="10"/>
  <c r="AE143" i="10"/>
  <c r="AE144" i="10"/>
  <c r="AE145" i="10"/>
  <c r="AE146" i="10"/>
  <c r="AE147" i="10"/>
  <c r="AE148" i="10"/>
  <c r="AE149" i="10"/>
  <c r="AE150" i="10"/>
  <c r="AE151" i="10"/>
  <c r="AE152" i="10"/>
  <c r="AE153" i="10"/>
  <c r="AE154" i="10"/>
  <c r="AE155" i="10"/>
  <c r="AE156" i="10"/>
  <c r="AE157" i="10"/>
  <c r="AE158" i="10"/>
  <c r="AE159" i="10"/>
  <c r="AE160" i="10"/>
  <c r="AE161" i="10"/>
  <c r="AE162" i="10"/>
  <c r="AE164" i="10"/>
  <c r="AE165" i="10"/>
  <c r="AE166" i="10"/>
  <c r="AE167" i="10"/>
  <c r="AE168" i="10"/>
  <c r="AE169" i="10"/>
  <c r="AE170" i="10"/>
  <c r="AE171" i="10"/>
  <c r="AE172" i="10"/>
  <c r="AE173" i="10"/>
  <c r="AE174" i="10"/>
  <c r="AE175" i="10"/>
  <c r="AE176" i="10"/>
  <c r="AE177" i="10"/>
  <c r="AE178" i="10"/>
  <c r="AE179" i="10"/>
  <c r="AE180" i="10"/>
  <c r="AE181" i="10"/>
  <c r="AE182" i="10"/>
  <c r="AE183" i="10"/>
  <c r="AE184" i="10"/>
  <c r="AE185" i="10"/>
  <c r="AE186" i="10"/>
  <c r="AE187" i="10"/>
  <c r="AE188" i="10"/>
  <c r="AE189" i="10"/>
  <c r="AE190" i="10"/>
  <c r="AE191" i="10"/>
  <c r="AE192" i="10"/>
  <c r="AE193" i="10"/>
  <c r="AE194" i="10"/>
  <c r="AE195" i="10"/>
  <c r="AE196" i="10"/>
  <c r="AE197" i="10"/>
  <c r="AE198" i="10"/>
  <c r="AE199" i="10"/>
  <c r="AE200" i="10"/>
  <c r="AE201" i="10"/>
  <c r="AE202" i="10"/>
  <c r="AE203" i="10"/>
  <c r="AE204" i="10"/>
  <c r="AE205" i="10"/>
  <c r="AE206" i="10"/>
  <c r="AE207" i="10"/>
  <c r="AE208" i="10"/>
  <c r="AE209" i="10"/>
  <c r="AE210" i="10"/>
  <c r="AE211" i="10"/>
  <c r="AE212" i="10"/>
  <c r="AE213" i="10"/>
  <c r="AE214" i="10"/>
  <c r="AE215" i="10"/>
  <c r="AE216" i="10"/>
  <c r="AE217" i="10"/>
  <c r="AE218" i="10"/>
  <c r="AE219" i="10"/>
  <c r="AE220" i="10"/>
  <c r="AE221" i="10"/>
  <c r="AE222" i="10"/>
  <c r="AE223" i="10"/>
  <c r="AE224" i="10"/>
  <c r="AE225" i="10"/>
  <c r="AE226" i="10"/>
  <c r="AE227" i="10"/>
  <c r="AE228" i="10"/>
  <c r="AE229" i="10"/>
  <c r="AE230" i="10"/>
  <c r="AE231" i="10"/>
  <c r="AE232" i="10"/>
  <c r="AE233" i="10"/>
  <c r="AE234" i="10"/>
  <c r="AE235" i="10"/>
  <c r="AE236" i="10"/>
  <c r="AE237" i="10"/>
  <c r="AE238" i="10"/>
  <c r="AE239" i="10"/>
  <c r="AE240" i="10"/>
  <c r="AE241" i="10"/>
  <c r="AE242" i="10"/>
  <c r="AE243" i="10"/>
  <c r="AE244" i="10"/>
  <c r="AE245" i="10"/>
  <c r="AE246" i="10"/>
  <c r="AE247" i="10"/>
  <c r="AE248" i="10"/>
  <c r="AE249" i="10"/>
  <c r="AE250" i="10"/>
  <c r="AE251" i="10"/>
  <c r="AE252" i="10"/>
  <c r="AE253" i="10"/>
  <c r="AE254" i="10"/>
  <c r="AE255" i="10"/>
  <c r="AE256" i="10"/>
  <c r="AE257" i="10"/>
  <c r="AE258" i="10"/>
  <c r="AE259" i="10"/>
  <c r="AE260" i="10"/>
  <c r="AE262" i="10"/>
  <c r="AE263" i="10"/>
  <c r="AE264" i="10"/>
  <c r="AE265" i="10"/>
  <c r="AE266" i="10"/>
  <c r="AE267" i="10"/>
  <c r="AE268" i="10"/>
  <c r="AE269" i="10"/>
  <c r="AE270" i="10"/>
  <c r="AE271" i="10"/>
  <c r="AE272" i="10"/>
  <c r="AE273" i="10"/>
  <c r="AE274" i="10"/>
  <c r="AE275" i="10"/>
  <c r="AE276" i="10"/>
  <c r="AE277" i="10"/>
  <c r="AE278" i="10"/>
  <c r="AE279" i="10"/>
  <c r="AE280" i="10"/>
  <c r="AE281" i="10"/>
  <c r="AE282" i="10"/>
  <c r="AE283" i="10"/>
  <c r="AE284" i="10"/>
  <c r="AE285" i="10"/>
  <c r="AE286" i="10"/>
  <c r="AE287" i="10"/>
  <c r="AE288" i="10"/>
  <c r="AE289" i="10"/>
  <c r="AE290" i="10"/>
  <c r="AE291" i="10"/>
  <c r="AE292" i="10"/>
  <c r="AE293" i="10"/>
  <c r="AE294" i="10"/>
  <c r="AE296" i="10"/>
  <c r="AE297" i="10"/>
  <c r="AE298" i="10"/>
  <c r="AE299" i="10"/>
  <c r="AE300" i="10"/>
  <c r="AE301" i="10"/>
  <c r="AE302" i="10"/>
  <c r="AE303" i="10"/>
  <c r="AE304" i="10"/>
  <c r="AE305" i="10"/>
  <c r="AE306" i="10"/>
  <c r="AE307" i="10"/>
  <c r="AE308" i="10"/>
  <c r="AE309" i="10"/>
  <c r="AE310" i="10"/>
  <c r="AE311" i="10"/>
  <c r="AE312" i="10"/>
  <c r="AE313" i="10"/>
  <c r="AE314" i="10"/>
  <c r="AE315" i="10"/>
  <c r="AE316" i="10"/>
  <c r="AE317" i="10"/>
  <c r="AE318" i="10"/>
  <c r="AE319" i="10"/>
  <c r="AE320" i="10"/>
  <c r="AE321" i="10"/>
  <c r="AE322" i="10"/>
  <c r="AE323" i="10"/>
  <c r="AE324" i="10"/>
  <c r="AE11" i="10"/>
  <c r="AE326" i="10" l="1"/>
  <c r="AG326" i="10"/>
  <c r="I40" i="2"/>
  <c r="E19" i="8"/>
  <c r="F45" i="8"/>
  <c r="F43" i="8"/>
  <c r="F42" i="8"/>
  <c r="E41" i="8"/>
  <c r="H41" i="8"/>
  <c r="H20" i="8"/>
  <c r="I43" i="8"/>
  <c r="I42" i="8"/>
  <c r="H29" i="8" l="1"/>
  <c r="AD326" i="10" l="1"/>
  <c r="AB326" i="10"/>
  <c r="Z326" i="10"/>
  <c r="X326" i="10"/>
  <c r="I326" i="10"/>
  <c r="R324" i="10"/>
  <c r="N324" i="10"/>
  <c r="K324" i="10"/>
  <c r="F324" i="10"/>
  <c r="H324" i="10" s="1"/>
  <c r="R323" i="10"/>
  <c r="N323" i="10"/>
  <c r="K323" i="10"/>
  <c r="H323" i="10"/>
  <c r="R322" i="10"/>
  <c r="N322" i="10"/>
  <c r="K322" i="10"/>
  <c r="H322" i="10"/>
  <c r="R321" i="10"/>
  <c r="N321" i="10"/>
  <c r="K321" i="10"/>
  <c r="H321" i="10"/>
  <c r="R320" i="10"/>
  <c r="N320" i="10"/>
  <c r="K320" i="10"/>
  <c r="H320" i="10"/>
  <c r="R319" i="10"/>
  <c r="N319" i="10"/>
  <c r="K319" i="10"/>
  <c r="H319" i="10"/>
  <c r="R318" i="10"/>
  <c r="N318" i="10"/>
  <c r="K318" i="10"/>
  <c r="H318" i="10"/>
  <c r="R317" i="10"/>
  <c r="N317" i="10"/>
  <c r="K317" i="10"/>
  <c r="F317" i="10"/>
  <c r="H317" i="10" s="1"/>
  <c r="R316" i="10"/>
  <c r="N316" i="10"/>
  <c r="K316" i="10"/>
  <c r="H316" i="10"/>
  <c r="R315" i="10"/>
  <c r="N315" i="10"/>
  <c r="K315" i="10"/>
  <c r="H315" i="10"/>
  <c r="R314" i="10"/>
  <c r="N314" i="10"/>
  <c r="K314" i="10"/>
  <c r="H314" i="10"/>
  <c r="R313" i="10"/>
  <c r="N313" i="10"/>
  <c r="K313" i="10"/>
  <c r="H313" i="10"/>
  <c r="R312" i="10"/>
  <c r="N312" i="10"/>
  <c r="K312" i="10"/>
  <c r="H312" i="10"/>
  <c r="R311" i="10"/>
  <c r="N311" i="10"/>
  <c r="K311" i="10"/>
  <c r="F311" i="10"/>
  <c r="H311" i="10" s="1"/>
  <c r="R310" i="10"/>
  <c r="N310" i="10"/>
  <c r="K310" i="10"/>
  <c r="F310" i="10"/>
  <c r="H310" i="10" s="1"/>
  <c r="R309" i="10"/>
  <c r="N309" i="10"/>
  <c r="K309" i="10"/>
  <c r="F309" i="10"/>
  <c r="H309" i="10" s="1"/>
  <c r="R308" i="10"/>
  <c r="N308" i="10"/>
  <c r="K308" i="10"/>
  <c r="F308" i="10"/>
  <c r="H308" i="10" s="1"/>
  <c r="R307" i="10"/>
  <c r="N307" i="10"/>
  <c r="K307" i="10"/>
  <c r="H307" i="10"/>
  <c r="R306" i="10"/>
  <c r="N306" i="10"/>
  <c r="K306" i="10"/>
  <c r="F306" i="10"/>
  <c r="H306" i="10" s="1"/>
  <c r="R305" i="10"/>
  <c r="N305" i="10"/>
  <c r="K305" i="10"/>
  <c r="F305" i="10"/>
  <c r="H305" i="10" s="1"/>
  <c r="R304" i="10"/>
  <c r="N304" i="10"/>
  <c r="K304" i="10"/>
  <c r="F304" i="10"/>
  <c r="H304" i="10" s="1"/>
  <c r="R303" i="10"/>
  <c r="N303" i="10"/>
  <c r="K303" i="10"/>
  <c r="F303" i="10"/>
  <c r="H303" i="10" s="1"/>
  <c r="R302" i="10"/>
  <c r="N302" i="10"/>
  <c r="K302" i="10"/>
  <c r="H302" i="10"/>
  <c r="R301" i="10"/>
  <c r="N301" i="10"/>
  <c r="K301" i="10"/>
  <c r="H301" i="10"/>
  <c r="R300" i="10"/>
  <c r="N300" i="10"/>
  <c r="K300" i="10"/>
  <c r="F300" i="10"/>
  <c r="H300" i="10" s="1"/>
  <c r="R299" i="10"/>
  <c r="N299" i="10"/>
  <c r="K299" i="10"/>
  <c r="F299" i="10"/>
  <c r="H299" i="10" s="1"/>
  <c r="R298" i="10"/>
  <c r="N298" i="10"/>
  <c r="K298" i="10"/>
  <c r="H298" i="10"/>
  <c r="R297" i="10"/>
  <c r="N297" i="10"/>
  <c r="K297" i="10"/>
  <c r="F297" i="10"/>
  <c r="H297" i="10" s="1"/>
  <c r="R296" i="10"/>
  <c r="N296" i="10"/>
  <c r="K296" i="10"/>
  <c r="F296" i="10"/>
  <c r="H296" i="10" s="1"/>
  <c r="F295" i="10"/>
  <c r="H295" i="10" s="1"/>
  <c r="B295" i="10"/>
  <c r="R294" i="10"/>
  <c r="N294" i="10"/>
  <c r="K294" i="10"/>
  <c r="F294" i="10"/>
  <c r="H294" i="10" s="1"/>
  <c r="R293" i="10"/>
  <c r="N293" i="10"/>
  <c r="K293" i="10"/>
  <c r="H293" i="10"/>
  <c r="R292" i="10"/>
  <c r="N292" i="10"/>
  <c r="K292" i="10"/>
  <c r="F292" i="10"/>
  <c r="H292" i="10" s="1"/>
  <c r="R291" i="10"/>
  <c r="N291" i="10"/>
  <c r="K291" i="10"/>
  <c r="H291" i="10"/>
  <c r="R290" i="10"/>
  <c r="N290" i="10"/>
  <c r="K290" i="10"/>
  <c r="H290" i="10"/>
  <c r="R289" i="10"/>
  <c r="N289" i="10"/>
  <c r="K289" i="10"/>
  <c r="H289" i="10"/>
  <c r="R288" i="10"/>
  <c r="N288" i="10"/>
  <c r="K288" i="10"/>
  <c r="H288" i="10"/>
  <c r="R287" i="10"/>
  <c r="N287" i="10"/>
  <c r="K287" i="10"/>
  <c r="H287" i="10"/>
  <c r="R286" i="10"/>
  <c r="N286" i="10"/>
  <c r="K286" i="10"/>
  <c r="H286" i="10"/>
  <c r="R285" i="10"/>
  <c r="N285" i="10"/>
  <c r="K285" i="10"/>
  <c r="F285" i="10"/>
  <c r="H285" i="10" s="1"/>
  <c r="R284" i="10"/>
  <c r="N284" i="10"/>
  <c r="K284" i="10"/>
  <c r="H284" i="10"/>
  <c r="R283" i="10"/>
  <c r="N283" i="10"/>
  <c r="K283" i="10"/>
  <c r="H283" i="10"/>
  <c r="R282" i="10"/>
  <c r="N282" i="10"/>
  <c r="K282" i="10"/>
  <c r="H282" i="10"/>
  <c r="R281" i="10"/>
  <c r="N281" i="10"/>
  <c r="K281" i="10"/>
  <c r="F281" i="10"/>
  <c r="H281" i="10" s="1"/>
  <c r="R280" i="10"/>
  <c r="N280" i="10"/>
  <c r="K280" i="10"/>
  <c r="H280" i="10"/>
  <c r="R279" i="10"/>
  <c r="N279" i="10"/>
  <c r="K279" i="10"/>
  <c r="F279" i="10"/>
  <c r="H279" i="10" s="1"/>
  <c r="R278" i="10"/>
  <c r="N278" i="10"/>
  <c r="K278" i="10"/>
  <c r="F278" i="10"/>
  <c r="H278" i="10" s="1"/>
  <c r="R277" i="10"/>
  <c r="N277" i="10"/>
  <c r="K277" i="10"/>
  <c r="H277" i="10"/>
  <c r="R276" i="10"/>
  <c r="N276" i="10"/>
  <c r="K276" i="10"/>
  <c r="F276" i="10"/>
  <c r="H276" i="10" s="1"/>
  <c r="R275" i="10"/>
  <c r="N275" i="10"/>
  <c r="K275" i="10"/>
  <c r="F275" i="10"/>
  <c r="H275" i="10" s="1"/>
  <c r="R274" i="10"/>
  <c r="N274" i="10"/>
  <c r="K274" i="10"/>
  <c r="H274" i="10"/>
  <c r="R273" i="10"/>
  <c r="N273" i="10"/>
  <c r="K273" i="10"/>
  <c r="F273" i="10"/>
  <c r="H273" i="10" s="1"/>
  <c r="R272" i="10"/>
  <c r="N272" i="10"/>
  <c r="K272" i="10"/>
  <c r="F272" i="10"/>
  <c r="H272" i="10" s="1"/>
  <c r="R271" i="10"/>
  <c r="N271" i="10"/>
  <c r="K271" i="10"/>
  <c r="F271" i="10"/>
  <c r="H271" i="10" s="1"/>
  <c r="R270" i="10"/>
  <c r="N270" i="10"/>
  <c r="K270" i="10"/>
  <c r="F270" i="10"/>
  <c r="H270" i="10" s="1"/>
  <c r="R269" i="10"/>
  <c r="N269" i="10"/>
  <c r="K269" i="10"/>
  <c r="F269" i="10"/>
  <c r="H269" i="10" s="1"/>
  <c r="R268" i="10"/>
  <c r="N268" i="10"/>
  <c r="K268" i="10"/>
  <c r="H268" i="10"/>
  <c r="R267" i="10"/>
  <c r="N267" i="10"/>
  <c r="K267" i="10"/>
  <c r="H267" i="10"/>
  <c r="R266" i="10"/>
  <c r="N266" i="10"/>
  <c r="K266" i="10"/>
  <c r="F266" i="10"/>
  <c r="H266" i="10" s="1"/>
  <c r="R265" i="10"/>
  <c r="N265" i="10"/>
  <c r="K265" i="10"/>
  <c r="H265" i="10"/>
  <c r="R264" i="10"/>
  <c r="N264" i="10"/>
  <c r="K264" i="10"/>
  <c r="F264" i="10"/>
  <c r="H264" i="10" s="1"/>
  <c r="R263" i="10"/>
  <c r="N263" i="10"/>
  <c r="K263" i="10"/>
  <c r="H263" i="10"/>
  <c r="R262" i="10"/>
  <c r="N262" i="10"/>
  <c r="K262" i="10"/>
  <c r="F262" i="10"/>
  <c r="H262" i="10" s="1"/>
  <c r="H261" i="10"/>
  <c r="B261" i="10"/>
  <c r="R260" i="10"/>
  <c r="N260" i="10"/>
  <c r="K260" i="10"/>
  <c r="F260" i="10"/>
  <c r="H260" i="10" s="1"/>
  <c r="R259" i="10"/>
  <c r="N259" i="10"/>
  <c r="K259" i="10"/>
  <c r="F259" i="10"/>
  <c r="H259" i="10" s="1"/>
  <c r="R258" i="10"/>
  <c r="N258" i="10"/>
  <c r="K258" i="10"/>
  <c r="F258" i="10"/>
  <c r="H258" i="10" s="1"/>
  <c r="R257" i="10"/>
  <c r="N257" i="10"/>
  <c r="K257" i="10"/>
  <c r="F257" i="10"/>
  <c r="H257" i="10" s="1"/>
  <c r="R256" i="10"/>
  <c r="N256" i="10"/>
  <c r="K256" i="10"/>
  <c r="F256" i="10"/>
  <c r="H256" i="10" s="1"/>
  <c r="R255" i="10"/>
  <c r="N255" i="10"/>
  <c r="K255" i="10"/>
  <c r="F255" i="10"/>
  <c r="H255" i="10" s="1"/>
  <c r="R254" i="10"/>
  <c r="N254" i="10"/>
  <c r="K254" i="10"/>
  <c r="F254" i="10"/>
  <c r="H254" i="10" s="1"/>
  <c r="R253" i="10"/>
  <c r="N253" i="10"/>
  <c r="K253" i="10"/>
  <c r="F253" i="10"/>
  <c r="H253" i="10" s="1"/>
  <c r="R252" i="10"/>
  <c r="N252" i="10"/>
  <c r="K252" i="10"/>
  <c r="F252" i="10"/>
  <c r="H252" i="10" s="1"/>
  <c r="R251" i="10"/>
  <c r="N251" i="10"/>
  <c r="K251" i="10"/>
  <c r="F251" i="10"/>
  <c r="H251" i="10" s="1"/>
  <c r="R250" i="10"/>
  <c r="N250" i="10"/>
  <c r="K250" i="10"/>
  <c r="F250" i="10"/>
  <c r="H250" i="10" s="1"/>
  <c r="R249" i="10"/>
  <c r="N249" i="10"/>
  <c r="K249" i="10"/>
  <c r="F249" i="10"/>
  <c r="H249" i="10" s="1"/>
  <c r="R248" i="10"/>
  <c r="N248" i="10"/>
  <c r="K248" i="10"/>
  <c r="F248" i="10"/>
  <c r="H248" i="10" s="1"/>
  <c r="R247" i="10"/>
  <c r="N247" i="10"/>
  <c r="K247" i="10"/>
  <c r="F247" i="10"/>
  <c r="H247" i="10" s="1"/>
  <c r="R246" i="10"/>
  <c r="N246" i="10"/>
  <c r="K246" i="10"/>
  <c r="F246" i="10"/>
  <c r="H246" i="10" s="1"/>
  <c r="R245" i="10"/>
  <c r="N245" i="10"/>
  <c r="K245" i="10"/>
  <c r="H245" i="10"/>
  <c r="R244" i="10"/>
  <c r="N244" i="10"/>
  <c r="K244" i="10"/>
  <c r="F244" i="10"/>
  <c r="H244" i="10" s="1"/>
  <c r="R243" i="10"/>
  <c r="N243" i="10"/>
  <c r="K243" i="10"/>
  <c r="H243" i="10"/>
  <c r="R242" i="10"/>
  <c r="N242" i="10"/>
  <c r="K242" i="10"/>
  <c r="H242" i="10"/>
  <c r="R241" i="10"/>
  <c r="N241" i="10"/>
  <c r="K241" i="10"/>
  <c r="F241" i="10"/>
  <c r="H241" i="10" s="1"/>
  <c r="R240" i="10"/>
  <c r="N240" i="10"/>
  <c r="K240" i="10"/>
  <c r="F240" i="10"/>
  <c r="H240" i="10" s="1"/>
  <c r="R239" i="10"/>
  <c r="N239" i="10"/>
  <c r="K239" i="10"/>
  <c r="F239" i="10"/>
  <c r="H239" i="10" s="1"/>
  <c r="R238" i="10"/>
  <c r="N238" i="10"/>
  <c r="K238" i="10"/>
  <c r="F238" i="10"/>
  <c r="H238" i="10" s="1"/>
  <c r="R237" i="10"/>
  <c r="N237" i="10"/>
  <c r="K237" i="10"/>
  <c r="F237" i="10"/>
  <c r="H237" i="10" s="1"/>
  <c r="R236" i="10"/>
  <c r="N236" i="10"/>
  <c r="K236" i="10"/>
  <c r="F236" i="10"/>
  <c r="H236" i="10" s="1"/>
  <c r="R235" i="10"/>
  <c r="N235" i="10"/>
  <c r="K235" i="10"/>
  <c r="H235" i="10"/>
  <c r="R234" i="10"/>
  <c r="N234" i="10"/>
  <c r="K234" i="10"/>
  <c r="F234" i="10"/>
  <c r="H234" i="10" s="1"/>
  <c r="R233" i="10"/>
  <c r="N233" i="10"/>
  <c r="K233" i="10"/>
  <c r="F233" i="10"/>
  <c r="H233" i="10" s="1"/>
  <c r="R232" i="10"/>
  <c r="N232" i="10"/>
  <c r="K232" i="10"/>
  <c r="F232" i="10"/>
  <c r="H232" i="10" s="1"/>
  <c r="R231" i="10"/>
  <c r="N231" i="10"/>
  <c r="K231" i="10"/>
  <c r="F231" i="10"/>
  <c r="H231" i="10" s="1"/>
  <c r="R230" i="10"/>
  <c r="N230" i="10"/>
  <c r="K230" i="10"/>
  <c r="H230" i="10"/>
  <c r="R229" i="10"/>
  <c r="N229" i="10"/>
  <c r="K229" i="10"/>
  <c r="F229" i="10"/>
  <c r="H229" i="10" s="1"/>
  <c r="R228" i="10"/>
  <c r="N228" i="10"/>
  <c r="K228" i="10"/>
  <c r="F228" i="10"/>
  <c r="H228" i="10" s="1"/>
  <c r="R227" i="10"/>
  <c r="N227" i="10"/>
  <c r="K227" i="10"/>
  <c r="F227" i="10"/>
  <c r="H227" i="10" s="1"/>
  <c r="R226" i="10"/>
  <c r="N226" i="10"/>
  <c r="K226" i="10"/>
  <c r="H226" i="10"/>
  <c r="R225" i="10"/>
  <c r="N225" i="10"/>
  <c r="K225" i="10"/>
  <c r="F225" i="10"/>
  <c r="H225" i="10" s="1"/>
  <c r="R224" i="10"/>
  <c r="N224" i="10"/>
  <c r="K224" i="10"/>
  <c r="H224" i="10"/>
  <c r="R223" i="10"/>
  <c r="N223" i="10"/>
  <c r="K223" i="10"/>
  <c r="F223" i="10"/>
  <c r="H223" i="10" s="1"/>
  <c r="R222" i="10"/>
  <c r="N222" i="10"/>
  <c r="K222" i="10"/>
  <c r="H222" i="10"/>
  <c r="R221" i="10"/>
  <c r="N221" i="10"/>
  <c r="K221" i="10"/>
  <c r="F221" i="10"/>
  <c r="H221" i="10" s="1"/>
  <c r="R220" i="10"/>
  <c r="N220" i="10"/>
  <c r="K220" i="10"/>
  <c r="H220" i="10"/>
  <c r="R219" i="10"/>
  <c r="N219" i="10"/>
  <c r="K219" i="10"/>
  <c r="H219" i="10"/>
  <c r="R218" i="10"/>
  <c r="N218" i="10"/>
  <c r="K218" i="10"/>
  <c r="H218" i="10"/>
  <c r="R217" i="10"/>
  <c r="N217" i="10"/>
  <c r="K217" i="10"/>
  <c r="H217" i="10"/>
  <c r="R216" i="10"/>
  <c r="N216" i="10"/>
  <c r="K216" i="10"/>
  <c r="F216" i="10"/>
  <c r="H216" i="10" s="1"/>
  <c r="R215" i="10"/>
  <c r="N215" i="10"/>
  <c r="K215" i="10"/>
  <c r="F215" i="10"/>
  <c r="H215" i="10" s="1"/>
  <c r="R214" i="10"/>
  <c r="N214" i="10"/>
  <c r="K214" i="10"/>
  <c r="H214" i="10"/>
  <c r="R213" i="10"/>
  <c r="N213" i="10"/>
  <c r="K213" i="10"/>
  <c r="H213" i="10"/>
  <c r="R212" i="10"/>
  <c r="N212" i="10"/>
  <c r="K212" i="10"/>
  <c r="F212" i="10"/>
  <c r="H212" i="10" s="1"/>
  <c r="R211" i="10"/>
  <c r="N211" i="10"/>
  <c r="K211" i="10"/>
  <c r="F211" i="10"/>
  <c r="H211" i="10" s="1"/>
  <c r="R210" i="10"/>
  <c r="N210" i="10"/>
  <c r="K210" i="10"/>
  <c r="H210" i="10"/>
  <c r="R209" i="10"/>
  <c r="N209" i="10"/>
  <c r="K209" i="10"/>
  <c r="H209" i="10"/>
  <c r="R208" i="10"/>
  <c r="N208" i="10"/>
  <c r="K208" i="10"/>
  <c r="F208" i="10"/>
  <c r="H208" i="10" s="1"/>
  <c r="R207" i="10"/>
  <c r="N207" i="10"/>
  <c r="K207" i="10"/>
  <c r="H207" i="10"/>
  <c r="R206" i="10"/>
  <c r="N206" i="10"/>
  <c r="K206" i="10"/>
  <c r="F206" i="10"/>
  <c r="H206" i="10" s="1"/>
  <c r="R205" i="10"/>
  <c r="N205" i="10"/>
  <c r="K205" i="10"/>
  <c r="H205" i="10"/>
  <c r="R204" i="10"/>
  <c r="N204" i="10"/>
  <c r="K204" i="10"/>
  <c r="F204" i="10"/>
  <c r="H204" i="10" s="1"/>
  <c r="R203" i="10"/>
  <c r="N203" i="10"/>
  <c r="K203" i="10"/>
  <c r="F203" i="10"/>
  <c r="H203" i="10" s="1"/>
  <c r="R202" i="10"/>
  <c r="N202" i="10"/>
  <c r="K202" i="10"/>
  <c r="H202" i="10"/>
  <c r="R201" i="10"/>
  <c r="N201" i="10"/>
  <c r="K201" i="10"/>
  <c r="F201" i="10"/>
  <c r="H201" i="10" s="1"/>
  <c r="R200" i="10"/>
  <c r="N200" i="10"/>
  <c r="K200" i="10"/>
  <c r="F200" i="10"/>
  <c r="H200" i="10" s="1"/>
  <c r="R199" i="10"/>
  <c r="N199" i="10"/>
  <c r="K199" i="10"/>
  <c r="F199" i="10"/>
  <c r="H199" i="10" s="1"/>
  <c r="R198" i="10"/>
  <c r="N198" i="10"/>
  <c r="K198" i="10"/>
  <c r="F198" i="10"/>
  <c r="H198" i="10" s="1"/>
  <c r="R197" i="10"/>
  <c r="N197" i="10"/>
  <c r="K197" i="10"/>
  <c r="F197" i="10"/>
  <c r="H197" i="10" s="1"/>
  <c r="R196" i="10"/>
  <c r="N196" i="10"/>
  <c r="K196" i="10"/>
  <c r="F196" i="10"/>
  <c r="H196" i="10" s="1"/>
  <c r="R195" i="10"/>
  <c r="N195" i="10"/>
  <c r="K195" i="10"/>
  <c r="F195" i="10"/>
  <c r="H195" i="10" s="1"/>
  <c r="R194" i="10"/>
  <c r="N194" i="10"/>
  <c r="K194" i="10"/>
  <c r="F194" i="10"/>
  <c r="H194" i="10" s="1"/>
  <c r="R193" i="10"/>
  <c r="N193" i="10"/>
  <c r="K193" i="10"/>
  <c r="F193" i="10"/>
  <c r="H193" i="10" s="1"/>
  <c r="R192" i="10"/>
  <c r="N192" i="10"/>
  <c r="K192" i="10"/>
  <c r="F192" i="10"/>
  <c r="H192" i="10" s="1"/>
  <c r="R191" i="10"/>
  <c r="N191" i="10"/>
  <c r="K191" i="10"/>
  <c r="F191" i="10"/>
  <c r="H191" i="10" s="1"/>
  <c r="R190" i="10"/>
  <c r="N190" i="10"/>
  <c r="K190" i="10"/>
  <c r="F190" i="10"/>
  <c r="H190" i="10" s="1"/>
  <c r="R189" i="10"/>
  <c r="N189" i="10"/>
  <c r="K189" i="10"/>
  <c r="H189" i="10"/>
  <c r="R188" i="10"/>
  <c r="N188" i="10"/>
  <c r="K188" i="10"/>
  <c r="F188" i="10"/>
  <c r="H188" i="10" s="1"/>
  <c r="R187" i="10"/>
  <c r="N187" i="10"/>
  <c r="K187" i="10"/>
  <c r="F187" i="10"/>
  <c r="H187" i="10" s="1"/>
  <c r="R186" i="10"/>
  <c r="N186" i="10"/>
  <c r="K186" i="10"/>
  <c r="H186" i="10"/>
  <c r="R185" i="10"/>
  <c r="N185" i="10"/>
  <c r="K185" i="10"/>
  <c r="F185" i="10"/>
  <c r="H185" i="10" s="1"/>
  <c r="R184" i="10"/>
  <c r="N184" i="10"/>
  <c r="K184" i="10"/>
  <c r="F184" i="10"/>
  <c r="H184" i="10" s="1"/>
  <c r="R183" i="10"/>
  <c r="N183" i="10"/>
  <c r="K183" i="10"/>
  <c r="H183" i="10"/>
  <c r="R182" i="10"/>
  <c r="N182" i="10"/>
  <c r="K182" i="10"/>
  <c r="H182" i="10"/>
  <c r="R181" i="10"/>
  <c r="N181" i="10"/>
  <c r="K181" i="10"/>
  <c r="H181" i="10"/>
  <c r="R180" i="10"/>
  <c r="N180" i="10"/>
  <c r="K180" i="10"/>
  <c r="H180" i="10"/>
  <c r="R179" i="10"/>
  <c r="N179" i="10"/>
  <c r="K179" i="10"/>
  <c r="F179" i="10"/>
  <c r="H179" i="10" s="1"/>
  <c r="R178" i="10"/>
  <c r="N178" i="10"/>
  <c r="K178" i="10"/>
  <c r="F178" i="10"/>
  <c r="H178" i="10" s="1"/>
  <c r="R177" i="10"/>
  <c r="N177" i="10"/>
  <c r="K177" i="10"/>
  <c r="F177" i="10"/>
  <c r="H177" i="10" s="1"/>
  <c r="R176" i="10"/>
  <c r="N176" i="10"/>
  <c r="K176" i="10"/>
  <c r="F176" i="10"/>
  <c r="H176" i="10" s="1"/>
  <c r="R175" i="10"/>
  <c r="N175" i="10"/>
  <c r="K175" i="10"/>
  <c r="F175" i="10"/>
  <c r="H175" i="10" s="1"/>
  <c r="R174" i="10"/>
  <c r="N174" i="10"/>
  <c r="K174" i="10"/>
  <c r="F174" i="10"/>
  <c r="H174" i="10" s="1"/>
  <c r="R173" i="10"/>
  <c r="N173" i="10"/>
  <c r="K173" i="10"/>
  <c r="F173" i="10"/>
  <c r="H173" i="10" s="1"/>
  <c r="R172" i="10"/>
  <c r="N172" i="10"/>
  <c r="K172" i="10"/>
  <c r="H172" i="10"/>
  <c r="R171" i="10"/>
  <c r="N171" i="10"/>
  <c r="K171" i="10"/>
  <c r="H171" i="10"/>
  <c r="R170" i="10"/>
  <c r="N170" i="10"/>
  <c r="K170" i="10"/>
  <c r="F170" i="10"/>
  <c r="H170" i="10" s="1"/>
  <c r="R169" i="10"/>
  <c r="N169" i="10"/>
  <c r="K169" i="10"/>
  <c r="F169" i="10"/>
  <c r="H169" i="10" s="1"/>
  <c r="R168" i="10"/>
  <c r="N168" i="10"/>
  <c r="K168" i="10"/>
  <c r="F168" i="10"/>
  <c r="H168" i="10" s="1"/>
  <c r="R167" i="10"/>
  <c r="N167" i="10"/>
  <c r="K167" i="10"/>
  <c r="H167" i="10"/>
  <c r="R166" i="10"/>
  <c r="N166" i="10"/>
  <c r="K166" i="10"/>
  <c r="F166" i="10"/>
  <c r="H166" i="10" s="1"/>
  <c r="R165" i="10"/>
  <c r="N165" i="10"/>
  <c r="K165" i="10"/>
  <c r="F165" i="10"/>
  <c r="H165" i="10" s="1"/>
  <c r="R164" i="10"/>
  <c r="N164" i="10"/>
  <c r="K164" i="10"/>
  <c r="F164" i="10"/>
  <c r="H164" i="10" s="1"/>
  <c r="H163" i="10"/>
  <c r="B163" i="10"/>
  <c r="R162" i="10"/>
  <c r="N162" i="10"/>
  <c r="K162" i="10"/>
  <c r="H162" i="10"/>
  <c r="R161" i="10"/>
  <c r="N161" i="10"/>
  <c r="K161" i="10"/>
  <c r="H161" i="10"/>
  <c r="R160" i="10"/>
  <c r="N160" i="10"/>
  <c r="K160" i="10"/>
  <c r="F160" i="10"/>
  <c r="H160" i="10" s="1"/>
  <c r="R159" i="10"/>
  <c r="N159" i="10"/>
  <c r="K159" i="10"/>
  <c r="H159" i="10"/>
  <c r="R158" i="10"/>
  <c r="N158" i="10"/>
  <c r="K158" i="10"/>
  <c r="H158" i="10"/>
  <c r="R157" i="10"/>
  <c r="N157" i="10"/>
  <c r="K157" i="10"/>
  <c r="F157" i="10"/>
  <c r="H157" i="10" s="1"/>
  <c r="R156" i="10"/>
  <c r="N156" i="10"/>
  <c r="K156" i="10"/>
  <c r="H156" i="10"/>
  <c r="R155" i="10"/>
  <c r="N155" i="10"/>
  <c r="K155" i="10"/>
  <c r="F155" i="10"/>
  <c r="H155" i="10" s="1"/>
  <c r="R154" i="10"/>
  <c r="N154" i="10"/>
  <c r="K154" i="10"/>
  <c r="F154" i="10"/>
  <c r="H154" i="10" s="1"/>
  <c r="R153" i="10"/>
  <c r="N153" i="10"/>
  <c r="K153" i="10"/>
  <c r="F153" i="10"/>
  <c r="H153" i="10" s="1"/>
  <c r="R152" i="10"/>
  <c r="N152" i="10"/>
  <c r="K152" i="10"/>
  <c r="F152" i="10"/>
  <c r="H152" i="10" s="1"/>
  <c r="R151" i="10"/>
  <c r="N151" i="10"/>
  <c r="K151" i="10"/>
  <c r="F151" i="10"/>
  <c r="H151" i="10" s="1"/>
  <c r="R150" i="10"/>
  <c r="N150" i="10"/>
  <c r="K150" i="10"/>
  <c r="F150" i="10"/>
  <c r="H150" i="10" s="1"/>
  <c r="R149" i="10"/>
  <c r="N149" i="10"/>
  <c r="K149" i="10"/>
  <c r="F149" i="10"/>
  <c r="H149" i="10" s="1"/>
  <c r="R148" i="10"/>
  <c r="N148" i="10"/>
  <c r="K148" i="10"/>
  <c r="F148" i="10"/>
  <c r="H148" i="10" s="1"/>
  <c r="R147" i="10"/>
  <c r="N147" i="10"/>
  <c r="K147" i="10"/>
  <c r="F147" i="10"/>
  <c r="H147" i="10" s="1"/>
  <c r="R146" i="10"/>
  <c r="N146" i="10"/>
  <c r="K146" i="10"/>
  <c r="F146" i="10"/>
  <c r="H146" i="10" s="1"/>
  <c r="R145" i="10"/>
  <c r="N145" i="10"/>
  <c r="K145" i="10"/>
  <c r="F145" i="10"/>
  <c r="H145" i="10" s="1"/>
  <c r="R144" i="10"/>
  <c r="N144" i="10"/>
  <c r="K144" i="10"/>
  <c r="F144" i="10"/>
  <c r="H144" i="10" s="1"/>
  <c r="R143" i="10"/>
  <c r="N143" i="10"/>
  <c r="K143" i="10"/>
  <c r="F143" i="10"/>
  <c r="H143" i="10" s="1"/>
  <c r="R142" i="10"/>
  <c r="N142" i="10"/>
  <c r="K142" i="10"/>
  <c r="F142" i="10"/>
  <c r="H142" i="10" s="1"/>
  <c r="R141" i="10"/>
  <c r="N141" i="10"/>
  <c r="K141" i="10"/>
  <c r="F141" i="10"/>
  <c r="H141" i="10" s="1"/>
  <c r="R140" i="10"/>
  <c r="N140" i="10"/>
  <c r="K140" i="10"/>
  <c r="F140" i="10"/>
  <c r="H140" i="10" s="1"/>
  <c r="R139" i="10"/>
  <c r="N139" i="10"/>
  <c r="K139" i="10"/>
  <c r="F139" i="10"/>
  <c r="H139" i="10" s="1"/>
  <c r="R138" i="10"/>
  <c r="N138" i="10"/>
  <c r="K138" i="10"/>
  <c r="F138" i="10"/>
  <c r="H138" i="10" s="1"/>
  <c r="R137" i="10"/>
  <c r="N137" i="10"/>
  <c r="K137" i="10"/>
  <c r="F137" i="10"/>
  <c r="H137" i="10" s="1"/>
  <c r="R136" i="10"/>
  <c r="N136" i="10"/>
  <c r="K136" i="10"/>
  <c r="F136" i="10"/>
  <c r="H136" i="10" s="1"/>
  <c r="R135" i="10"/>
  <c r="N135" i="10"/>
  <c r="K135" i="10"/>
  <c r="F135" i="10"/>
  <c r="H135" i="10" s="1"/>
  <c r="R134" i="10"/>
  <c r="N134" i="10"/>
  <c r="K134" i="10"/>
  <c r="F134" i="10"/>
  <c r="H134" i="10" s="1"/>
  <c r="R133" i="10"/>
  <c r="N133" i="10"/>
  <c r="K133" i="10"/>
  <c r="F133" i="10"/>
  <c r="H133" i="10" s="1"/>
  <c r="R132" i="10"/>
  <c r="N132" i="10"/>
  <c r="K132" i="10"/>
  <c r="F132" i="10"/>
  <c r="H132" i="10" s="1"/>
  <c r="R131" i="10"/>
  <c r="N131" i="10"/>
  <c r="K131" i="10"/>
  <c r="F131" i="10"/>
  <c r="H131" i="10" s="1"/>
  <c r="R130" i="10"/>
  <c r="N130" i="10"/>
  <c r="K130" i="10"/>
  <c r="F130" i="10"/>
  <c r="H130" i="10" s="1"/>
  <c r="R129" i="10"/>
  <c r="N129" i="10"/>
  <c r="K129" i="10"/>
  <c r="F129" i="10"/>
  <c r="H129" i="10" s="1"/>
  <c r="R128" i="10"/>
  <c r="N128" i="10"/>
  <c r="K128" i="10"/>
  <c r="F128" i="10"/>
  <c r="H128" i="10" s="1"/>
  <c r="R127" i="10"/>
  <c r="N127" i="10"/>
  <c r="K127" i="10"/>
  <c r="F127" i="10"/>
  <c r="H127" i="10" s="1"/>
  <c r="R126" i="10"/>
  <c r="N126" i="10"/>
  <c r="K126" i="10"/>
  <c r="F126" i="10"/>
  <c r="H126" i="10" s="1"/>
  <c r="R125" i="10"/>
  <c r="N125" i="10"/>
  <c r="K125" i="10"/>
  <c r="F125" i="10"/>
  <c r="H125" i="10" s="1"/>
  <c r="R124" i="10"/>
  <c r="N124" i="10"/>
  <c r="K124" i="10"/>
  <c r="F124" i="10"/>
  <c r="H124" i="10" s="1"/>
  <c r="R123" i="10"/>
  <c r="N123" i="10"/>
  <c r="K123" i="10"/>
  <c r="F123" i="10"/>
  <c r="H123" i="10" s="1"/>
  <c r="R122" i="10"/>
  <c r="N122" i="10"/>
  <c r="K122" i="10"/>
  <c r="F122" i="10"/>
  <c r="H122" i="10" s="1"/>
  <c r="R121" i="10"/>
  <c r="N121" i="10"/>
  <c r="K121" i="10"/>
  <c r="F121" i="10"/>
  <c r="H121" i="10" s="1"/>
  <c r="R120" i="10"/>
  <c r="N120" i="10"/>
  <c r="K120" i="10"/>
  <c r="F120" i="10"/>
  <c r="H120" i="10" s="1"/>
  <c r="R119" i="10"/>
  <c r="N119" i="10"/>
  <c r="K119" i="10"/>
  <c r="F119" i="10"/>
  <c r="H119" i="10" s="1"/>
  <c r="R118" i="10"/>
  <c r="N118" i="10"/>
  <c r="K118" i="10"/>
  <c r="F118" i="10"/>
  <c r="H118" i="10" s="1"/>
  <c r="R117" i="10"/>
  <c r="N117" i="10"/>
  <c r="K117" i="10"/>
  <c r="F117" i="10"/>
  <c r="H117" i="10" s="1"/>
  <c r="R116" i="10"/>
  <c r="N116" i="10"/>
  <c r="K116" i="10"/>
  <c r="H116" i="10"/>
  <c r="R115" i="10"/>
  <c r="N115" i="10"/>
  <c r="K115" i="10"/>
  <c r="H115" i="10"/>
  <c r="R114" i="10"/>
  <c r="N114" i="10"/>
  <c r="K114" i="10"/>
  <c r="H114" i="10"/>
  <c r="R113" i="10"/>
  <c r="N113" i="10"/>
  <c r="K113" i="10"/>
  <c r="F113" i="10"/>
  <c r="H113" i="10" s="1"/>
  <c r="R112" i="10"/>
  <c r="N112" i="10"/>
  <c r="K112" i="10"/>
  <c r="F112" i="10"/>
  <c r="H112" i="10" s="1"/>
  <c r="R111" i="10"/>
  <c r="N111" i="10"/>
  <c r="K111" i="10"/>
  <c r="F111" i="10"/>
  <c r="H111" i="10" s="1"/>
  <c r="R110" i="10"/>
  <c r="N110" i="10"/>
  <c r="K110" i="10"/>
  <c r="F110" i="10"/>
  <c r="H110" i="10" s="1"/>
  <c r="R109" i="10"/>
  <c r="N109" i="10"/>
  <c r="K109" i="10"/>
  <c r="F109" i="10"/>
  <c r="H109" i="10" s="1"/>
  <c r="R108" i="10"/>
  <c r="N108" i="10"/>
  <c r="K108" i="10"/>
  <c r="H108" i="10"/>
  <c r="R107" i="10"/>
  <c r="N107" i="10"/>
  <c r="K107" i="10"/>
  <c r="H107" i="10"/>
  <c r="R106" i="10"/>
  <c r="N106" i="10"/>
  <c r="K106" i="10"/>
  <c r="F106" i="10"/>
  <c r="H106" i="10" s="1"/>
  <c r="R105" i="10"/>
  <c r="N105" i="10"/>
  <c r="K105" i="10"/>
  <c r="F105" i="10"/>
  <c r="H105" i="10" s="1"/>
  <c r="R104" i="10"/>
  <c r="N104" i="10"/>
  <c r="K104" i="10"/>
  <c r="F104" i="10"/>
  <c r="H104" i="10" s="1"/>
  <c r="R103" i="10"/>
  <c r="N103" i="10"/>
  <c r="K103" i="10"/>
  <c r="F103" i="10"/>
  <c r="H103" i="10" s="1"/>
  <c r="R102" i="10"/>
  <c r="N102" i="10"/>
  <c r="K102" i="10"/>
  <c r="F102" i="10"/>
  <c r="H102" i="10" s="1"/>
  <c r="R101" i="10"/>
  <c r="N101" i="10"/>
  <c r="K101" i="10"/>
  <c r="F101" i="10"/>
  <c r="H101" i="10" s="1"/>
  <c r="R100" i="10"/>
  <c r="N100" i="10"/>
  <c r="K100" i="10"/>
  <c r="F100" i="10"/>
  <c r="H100" i="10" s="1"/>
  <c r="R99" i="10"/>
  <c r="N99" i="10"/>
  <c r="K99" i="10"/>
  <c r="F99" i="10"/>
  <c r="H99" i="10" s="1"/>
  <c r="R98" i="10"/>
  <c r="N98" i="10"/>
  <c r="K98" i="10"/>
  <c r="H98" i="10"/>
  <c r="R97" i="10"/>
  <c r="N97" i="10"/>
  <c r="K97" i="10"/>
  <c r="F97" i="10"/>
  <c r="H97" i="10" s="1"/>
  <c r="R96" i="10"/>
  <c r="N96" i="10"/>
  <c r="K96" i="10"/>
  <c r="F96" i="10"/>
  <c r="H96" i="10" s="1"/>
  <c r="R95" i="10"/>
  <c r="N95" i="10"/>
  <c r="K95" i="10"/>
  <c r="F95" i="10"/>
  <c r="H95" i="10" s="1"/>
  <c r="R94" i="10"/>
  <c r="N94" i="10"/>
  <c r="K94" i="10"/>
  <c r="F94" i="10"/>
  <c r="H94" i="10" s="1"/>
  <c r="R93" i="10"/>
  <c r="N93" i="10"/>
  <c r="K93" i="10"/>
  <c r="F93" i="10"/>
  <c r="H93" i="10" s="1"/>
  <c r="R92" i="10"/>
  <c r="N92" i="10"/>
  <c r="K92" i="10"/>
  <c r="F92" i="10"/>
  <c r="H92" i="10" s="1"/>
  <c r="R91" i="10"/>
  <c r="N91" i="10"/>
  <c r="K91" i="10"/>
  <c r="F91" i="10"/>
  <c r="H91" i="10" s="1"/>
  <c r="R90" i="10"/>
  <c r="N90" i="10"/>
  <c r="K90" i="10"/>
  <c r="F90" i="10"/>
  <c r="H90" i="10" s="1"/>
  <c r="R89" i="10"/>
  <c r="N89" i="10"/>
  <c r="K89" i="10"/>
  <c r="F89" i="10"/>
  <c r="H89" i="10" s="1"/>
  <c r="R88" i="10"/>
  <c r="N88" i="10"/>
  <c r="K88" i="10"/>
  <c r="H88" i="10"/>
  <c r="R87" i="10"/>
  <c r="N87" i="10"/>
  <c r="K87" i="10"/>
  <c r="F87" i="10"/>
  <c r="H87" i="10" s="1"/>
  <c r="R86" i="10"/>
  <c r="N86" i="10"/>
  <c r="K86" i="10"/>
  <c r="F86" i="10"/>
  <c r="H86" i="10" s="1"/>
  <c r="R85" i="10"/>
  <c r="N85" i="10"/>
  <c r="K85" i="10"/>
  <c r="F85" i="10"/>
  <c r="H85" i="10" s="1"/>
  <c r="R84" i="10"/>
  <c r="N84" i="10"/>
  <c r="K84" i="10"/>
  <c r="F84" i="10"/>
  <c r="H84" i="10" s="1"/>
  <c r="R83" i="10"/>
  <c r="N83" i="10"/>
  <c r="K83" i="10"/>
  <c r="F83" i="10"/>
  <c r="H83" i="10" s="1"/>
  <c r="R82" i="10"/>
  <c r="N82" i="10"/>
  <c r="K82" i="10"/>
  <c r="F82" i="10"/>
  <c r="H82" i="10" s="1"/>
  <c r="R81" i="10"/>
  <c r="N81" i="10"/>
  <c r="K81" i="10"/>
  <c r="F81" i="10"/>
  <c r="H81" i="10" s="1"/>
  <c r="R80" i="10"/>
  <c r="N80" i="10"/>
  <c r="K80" i="10"/>
  <c r="F80" i="10"/>
  <c r="H80" i="10" s="1"/>
  <c r="R79" i="10"/>
  <c r="N79" i="10"/>
  <c r="K79" i="10"/>
  <c r="F79" i="10"/>
  <c r="H79" i="10" s="1"/>
  <c r="R78" i="10"/>
  <c r="N78" i="10"/>
  <c r="K78" i="10"/>
  <c r="F78" i="10"/>
  <c r="H78" i="10" s="1"/>
  <c r="R77" i="10"/>
  <c r="N77" i="10"/>
  <c r="K77" i="10"/>
  <c r="H77" i="10"/>
  <c r="R76" i="10"/>
  <c r="N76" i="10"/>
  <c r="K76" i="10"/>
  <c r="F76" i="10"/>
  <c r="H76" i="10" s="1"/>
  <c r="R75" i="10"/>
  <c r="N75" i="10"/>
  <c r="K75" i="10"/>
  <c r="F75" i="10"/>
  <c r="H75" i="10" s="1"/>
  <c r="R74" i="10"/>
  <c r="N74" i="10"/>
  <c r="K74" i="10"/>
  <c r="F74" i="10"/>
  <c r="H74" i="10" s="1"/>
  <c r="R73" i="10"/>
  <c r="N73" i="10"/>
  <c r="K73" i="10"/>
  <c r="F73" i="10"/>
  <c r="H73" i="10" s="1"/>
  <c r="R72" i="10"/>
  <c r="N72" i="10"/>
  <c r="K72" i="10"/>
  <c r="H72" i="10"/>
  <c r="R71" i="10"/>
  <c r="N71" i="10"/>
  <c r="K71" i="10"/>
  <c r="F71" i="10"/>
  <c r="H71" i="10" s="1"/>
  <c r="R70" i="10"/>
  <c r="N70" i="10"/>
  <c r="K70" i="10"/>
  <c r="H70" i="10"/>
  <c r="R69" i="10"/>
  <c r="N69" i="10"/>
  <c r="K69" i="10"/>
  <c r="F69" i="10"/>
  <c r="H69" i="10" s="1"/>
  <c r="R68" i="10"/>
  <c r="N68" i="10"/>
  <c r="K68" i="10"/>
  <c r="F68" i="10"/>
  <c r="H68" i="10" s="1"/>
  <c r="R67" i="10"/>
  <c r="N67" i="10"/>
  <c r="K67" i="10"/>
  <c r="H67" i="10"/>
  <c r="R66" i="10"/>
  <c r="N66" i="10"/>
  <c r="K66" i="10"/>
  <c r="H66" i="10"/>
  <c r="R65" i="10"/>
  <c r="N65" i="10"/>
  <c r="K65" i="10"/>
  <c r="F65" i="10"/>
  <c r="H65" i="10" s="1"/>
  <c r="R64" i="10"/>
  <c r="N64" i="10"/>
  <c r="K64" i="10"/>
  <c r="F64" i="10"/>
  <c r="H64" i="10" s="1"/>
  <c r="R63" i="10"/>
  <c r="N63" i="10"/>
  <c r="K63" i="10"/>
  <c r="F63" i="10"/>
  <c r="H63" i="10" s="1"/>
  <c r="R62" i="10"/>
  <c r="N62" i="10"/>
  <c r="K62" i="10"/>
  <c r="H62" i="10"/>
  <c r="R61" i="10"/>
  <c r="N61" i="10"/>
  <c r="K61" i="10"/>
  <c r="F61" i="10"/>
  <c r="H61" i="10" s="1"/>
  <c r="R60" i="10"/>
  <c r="N60" i="10"/>
  <c r="K60" i="10"/>
  <c r="F60" i="10"/>
  <c r="H60" i="10" s="1"/>
  <c r="R59" i="10"/>
  <c r="N59" i="10"/>
  <c r="K59" i="10"/>
  <c r="F59" i="10"/>
  <c r="H59" i="10" s="1"/>
  <c r="R58" i="10"/>
  <c r="N58" i="10"/>
  <c r="K58" i="10"/>
  <c r="F58" i="10"/>
  <c r="H58" i="10" s="1"/>
  <c r="R57" i="10"/>
  <c r="N57" i="10"/>
  <c r="K57" i="10"/>
  <c r="F57" i="10"/>
  <c r="H57" i="10" s="1"/>
  <c r="R56" i="10"/>
  <c r="N56" i="10"/>
  <c r="K56" i="10"/>
  <c r="F56" i="10"/>
  <c r="H56" i="10" s="1"/>
  <c r="R55" i="10"/>
  <c r="N55" i="10"/>
  <c r="K55" i="10"/>
  <c r="F55" i="10"/>
  <c r="H55" i="10" s="1"/>
  <c r="R54" i="10"/>
  <c r="N54" i="10"/>
  <c r="K54" i="10"/>
  <c r="F54" i="10"/>
  <c r="H54" i="10" s="1"/>
  <c r="R53" i="10"/>
  <c r="N53" i="10"/>
  <c r="K53" i="10"/>
  <c r="F53" i="10"/>
  <c r="H53" i="10" s="1"/>
  <c r="R52" i="10"/>
  <c r="N52" i="10"/>
  <c r="K52" i="10"/>
  <c r="H52" i="10"/>
  <c r="R51" i="10"/>
  <c r="N51" i="10"/>
  <c r="K51" i="10"/>
  <c r="H51" i="10"/>
  <c r="R50" i="10"/>
  <c r="N50" i="10"/>
  <c r="K50" i="10"/>
  <c r="F50" i="10"/>
  <c r="H50" i="10" s="1"/>
  <c r="R49" i="10"/>
  <c r="N49" i="10"/>
  <c r="K49" i="10"/>
  <c r="F49" i="10"/>
  <c r="H49" i="10" s="1"/>
  <c r="R48" i="10"/>
  <c r="N48" i="10"/>
  <c r="K48" i="10"/>
  <c r="F48" i="10"/>
  <c r="H48" i="10" s="1"/>
  <c r="R47" i="10"/>
  <c r="N47" i="10"/>
  <c r="K47" i="10"/>
  <c r="F47" i="10"/>
  <c r="H47" i="10" s="1"/>
  <c r="R46" i="10"/>
  <c r="N46" i="10"/>
  <c r="K46" i="10"/>
  <c r="F46" i="10"/>
  <c r="H46" i="10" s="1"/>
  <c r="R45" i="10"/>
  <c r="N45" i="10"/>
  <c r="K45" i="10"/>
  <c r="F45" i="10"/>
  <c r="H45" i="10" s="1"/>
  <c r="R44" i="10"/>
  <c r="N44" i="10"/>
  <c r="K44" i="10"/>
  <c r="F44" i="10"/>
  <c r="H44" i="10" s="1"/>
  <c r="R43" i="10"/>
  <c r="N43" i="10"/>
  <c r="K43" i="10"/>
  <c r="H43" i="10"/>
  <c r="R42" i="10"/>
  <c r="N42" i="10"/>
  <c r="K42" i="10"/>
  <c r="H42" i="10"/>
  <c r="R41" i="10"/>
  <c r="N41" i="10"/>
  <c r="K41" i="10"/>
  <c r="F41" i="10"/>
  <c r="H41" i="10" s="1"/>
  <c r="R40" i="10"/>
  <c r="N40" i="10"/>
  <c r="K40" i="10"/>
  <c r="H40" i="10"/>
  <c r="R39" i="10"/>
  <c r="N39" i="10"/>
  <c r="K39" i="10"/>
  <c r="F39" i="10"/>
  <c r="H39" i="10" s="1"/>
  <c r="R38" i="10"/>
  <c r="N38" i="10"/>
  <c r="K38" i="10"/>
  <c r="F38" i="10"/>
  <c r="H38" i="10" s="1"/>
  <c r="R37" i="10"/>
  <c r="N37" i="10"/>
  <c r="K37" i="10"/>
  <c r="H37" i="10"/>
  <c r="R36" i="10"/>
  <c r="N36" i="10"/>
  <c r="K36" i="10"/>
  <c r="F36" i="10"/>
  <c r="H36" i="10" s="1"/>
  <c r="R35" i="10"/>
  <c r="N35" i="10"/>
  <c r="K35" i="10"/>
  <c r="F35" i="10"/>
  <c r="H35" i="10" s="1"/>
  <c r="R34" i="10"/>
  <c r="N34" i="10"/>
  <c r="K34" i="10"/>
  <c r="F34" i="10"/>
  <c r="H34" i="10" s="1"/>
  <c r="R33" i="10"/>
  <c r="N33" i="10"/>
  <c r="K33" i="10"/>
  <c r="H33" i="10"/>
  <c r="R32" i="10"/>
  <c r="N32" i="10"/>
  <c r="K32" i="10"/>
  <c r="F32" i="10"/>
  <c r="H32" i="10" s="1"/>
  <c r="R31" i="10"/>
  <c r="N31" i="10"/>
  <c r="K31" i="10"/>
  <c r="H31" i="10"/>
  <c r="R30" i="10"/>
  <c r="N30" i="10"/>
  <c r="K30" i="10"/>
  <c r="F30" i="10"/>
  <c r="H30" i="10" s="1"/>
  <c r="R29" i="10"/>
  <c r="N29" i="10"/>
  <c r="K29" i="10"/>
  <c r="F29" i="10"/>
  <c r="H29" i="10" s="1"/>
  <c r="R28" i="10"/>
  <c r="N28" i="10"/>
  <c r="K28" i="10"/>
  <c r="F28" i="10"/>
  <c r="H28" i="10" s="1"/>
  <c r="R27" i="10"/>
  <c r="N27" i="10"/>
  <c r="K27" i="10"/>
  <c r="F27" i="10"/>
  <c r="H27" i="10" s="1"/>
  <c r="R26" i="10"/>
  <c r="N26" i="10"/>
  <c r="K26" i="10"/>
  <c r="F26" i="10"/>
  <c r="H26" i="10" s="1"/>
  <c r="R25" i="10"/>
  <c r="N25" i="10"/>
  <c r="K25" i="10"/>
  <c r="F25" i="10"/>
  <c r="H25" i="10" s="1"/>
  <c r="R24" i="10"/>
  <c r="N24" i="10"/>
  <c r="K24" i="10"/>
  <c r="F24" i="10"/>
  <c r="H24" i="10" s="1"/>
  <c r="R23" i="10"/>
  <c r="N23" i="10"/>
  <c r="K23" i="10"/>
  <c r="F23" i="10"/>
  <c r="H23" i="10" s="1"/>
  <c r="R22" i="10"/>
  <c r="N22" i="10"/>
  <c r="K22" i="10"/>
  <c r="F22" i="10"/>
  <c r="H22" i="10" s="1"/>
  <c r="R21" i="10"/>
  <c r="N21" i="10"/>
  <c r="K21" i="10"/>
  <c r="F21" i="10"/>
  <c r="H21" i="10" s="1"/>
  <c r="R20" i="10"/>
  <c r="N20" i="10"/>
  <c r="K20" i="10"/>
  <c r="F20" i="10"/>
  <c r="H20" i="10" s="1"/>
  <c r="R19" i="10"/>
  <c r="N19" i="10"/>
  <c r="K19" i="10"/>
  <c r="F19" i="10"/>
  <c r="H19" i="10" s="1"/>
  <c r="R18" i="10"/>
  <c r="N18" i="10"/>
  <c r="K18" i="10"/>
  <c r="F18" i="10"/>
  <c r="H18" i="10" s="1"/>
  <c r="R17" i="10"/>
  <c r="N17" i="10"/>
  <c r="K17" i="10"/>
  <c r="F17" i="10"/>
  <c r="H17" i="10" s="1"/>
  <c r="R16" i="10"/>
  <c r="N16" i="10"/>
  <c r="K16" i="10"/>
  <c r="F16" i="10"/>
  <c r="H16" i="10" s="1"/>
  <c r="R15" i="10"/>
  <c r="N15" i="10"/>
  <c r="H15" i="10"/>
  <c r="R14" i="10"/>
  <c r="N14" i="10"/>
  <c r="F14" i="10"/>
  <c r="H14" i="10" s="1"/>
  <c r="R13" i="10"/>
  <c r="N13" i="10"/>
  <c r="F13" i="10"/>
  <c r="H13" i="10" s="1"/>
  <c r="R12" i="10"/>
  <c r="N12" i="10"/>
  <c r="K12" i="10"/>
  <c r="F12" i="10"/>
  <c r="H12" i="10" s="1"/>
  <c r="R11" i="10"/>
  <c r="N11" i="10"/>
  <c r="K11" i="10"/>
  <c r="F11" i="10"/>
  <c r="H11" i="10" s="1"/>
  <c r="N10" i="10"/>
  <c r="N9" i="10"/>
  <c r="N8" i="10"/>
  <c r="N7" i="10"/>
  <c r="N6" i="10"/>
  <c r="H56" i="8" l="1"/>
  <c r="F326" i="10"/>
  <c r="U330" i="9" l="1"/>
  <c r="S330" i="9"/>
  <c r="Q330" i="9"/>
  <c r="O330" i="9"/>
  <c r="N330" i="9"/>
  <c r="M330" i="9"/>
  <c r="L330" i="9"/>
  <c r="K330" i="9"/>
  <c r="I330" i="9"/>
  <c r="H330" i="9"/>
  <c r="G330" i="9"/>
  <c r="F330" i="9"/>
  <c r="E330" i="9"/>
  <c r="D330" i="9"/>
  <c r="C330" i="9"/>
  <c r="A330" i="9"/>
  <c r="I57" i="8"/>
  <c r="F57" i="8"/>
  <c r="H54" i="8"/>
  <c r="H37" i="8"/>
  <c r="H19" i="8"/>
  <c r="F30" i="8"/>
  <c r="H27" i="8"/>
  <c r="H18" i="8"/>
  <c r="H9" i="8"/>
  <c r="C3" i="8"/>
  <c r="E18" i="8" l="1"/>
  <c r="E20" i="8" s="1"/>
  <c r="E15" i="8"/>
  <c r="E39" i="8" s="1"/>
  <c r="E46" i="8" s="1"/>
  <c r="F46" i="8" s="1"/>
  <c r="I30" i="8"/>
  <c r="I45" i="8"/>
  <c r="F15" i="8" l="1"/>
  <c r="F47" i="8"/>
  <c r="H15" i="8"/>
  <c r="I14" i="8" s="1"/>
  <c r="I15" i="8" l="1"/>
  <c r="H39" i="8"/>
  <c r="H46" i="8" s="1"/>
  <c r="I44" i="8" s="1"/>
  <c r="I46" i="8" s="1"/>
  <c r="I4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VITA Program</author>
  </authors>
  <commentList>
    <comment ref="E18" authorId="0" shapeId="0" xr:uid="{A4FCCD10-9CAE-4A3A-9572-04C39C48115A}">
      <text>
        <r>
          <rPr>
            <b/>
            <sz val="9"/>
            <color indexed="81"/>
            <rFont val="Tahoma"/>
            <family val="2"/>
          </rPr>
          <t xml:space="preserve">DHRM:  
</t>
        </r>
        <r>
          <rPr>
            <sz val="9"/>
            <color indexed="81"/>
            <rFont val="Tahoma"/>
            <family val="2"/>
          </rPr>
          <t>Amount differ because of rounding</t>
        </r>
        <r>
          <rPr>
            <sz val="9"/>
            <color indexed="81"/>
            <rFont val="Tahoma"/>
            <family val="2"/>
          </rPr>
          <t xml:space="preserve">
</t>
        </r>
      </text>
    </comment>
    <comment ref="H18" authorId="0" shapeId="0" xr:uid="{FE5D4418-DC39-4836-AF64-A490ADD14129}">
      <text>
        <r>
          <rPr>
            <b/>
            <sz val="9"/>
            <color indexed="81"/>
            <rFont val="Tahoma"/>
            <family val="2"/>
          </rPr>
          <t>DHRM:</t>
        </r>
        <r>
          <rPr>
            <sz val="9"/>
            <color indexed="81"/>
            <rFont val="Tahoma"/>
            <family val="2"/>
          </rPr>
          <t xml:space="preserve">
Amount differ because of rounding</t>
        </r>
      </text>
    </comment>
    <comment ref="F44" authorId="0" shapeId="0" xr:uid="{46F9F872-D893-4E7A-995F-CB56F78218E9}">
      <text>
        <r>
          <rPr>
            <b/>
            <sz val="9"/>
            <color indexed="81"/>
            <rFont val="Tahoma"/>
            <family val="2"/>
          </rPr>
          <t xml:space="preserve">DHRM:
</t>
        </r>
        <r>
          <rPr>
            <sz val="9"/>
            <color indexed="81"/>
            <rFont val="Tahoma"/>
            <family val="2"/>
          </rPr>
          <t xml:space="preserve">The amount will differ slightly because of rounding.
</t>
        </r>
      </text>
    </comment>
  </commentList>
</comments>
</file>

<file path=xl/sharedStrings.xml><?xml version="1.0" encoding="utf-8"?>
<sst xmlns="http://schemas.openxmlformats.org/spreadsheetml/2006/main" count="3372" uniqueCount="497">
  <si>
    <t>Appendix A - Employer Allocations &amp; Sensitivity</t>
  </si>
  <si>
    <t>A</t>
  </si>
  <si>
    <t>B</t>
  </si>
  <si>
    <t>C</t>
  </si>
  <si>
    <t>D</t>
  </si>
  <si>
    <t>E</t>
  </si>
  <si>
    <t>F</t>
  </si>
  <si>
    <t>G</t>
  </si>
  <si>
    <t>H</t>
  </si>
  <si>
    <t>I</t>
  </si>
  <si>
    <t>J</t>
  </si>
  <si>
    <t>K</t>
  </si>
  <si>
    <t>L</t>
  </si>
  <si>
    <t>Employer</t>
  </si>
  <si>
    <t>Allocation</t>
  </si>
  <si>
    <t>Total OPEB</t>
  </si>
  <si>
    <t>Discount Rate</t>
  </si>
  <si>
    <t>Trend</t>
  </si>
  <si>
    <t>Employer #</t>
  </si>
  <si>
    <t>Contributions</t>
  </si>
  <si>
    <t>Percentage</t>
  </si>
  <si>
    <t>Liability</t>
  </si>
  <si>
    <t>Down</t>
  </si>
  <si>
    <t>Base</t>
  </si>
  <si>
    <t>Up</t>
  </si>
  <si>
    <t>American Revolution 250 Commission</t>
  </si>
  <si>
    <t>TOTAL</t>
  </si>
  <si>
    <t>Appendix B - OPEB Expense</t>
  </si>
  <si>
    <t>OPEB Expense</t>
  </si>
  <si>
    <t>Proportionate share of allocable plan OPEB Expense</t>
  </si>
  <si>
    <t>Service Cost</t>
  </si>
  <si>
    <t>Interest Cost</t>
  </si>
  <si>
    <t>Expected Investment Return</t>
  </si>
  <si>
    <t>Contributions from Non-Employer Contributing Entities</t>
  </si>
  <si>
    <t>Administrative Expense</t>
  </si>
  <si>
    <t>Plan Changes</t>
  </si>
  <si>
    <t>Amortization of Unrecognized Liability</t>
  </si>
  <si>
    <t>Amortization of Unrecognized Asset</t>
  </si>
  <si>
    <t>Amortization of Unrecognized Assumption Change</t>
  </si>
  <si>
    <t>Net amortization of deferred amounts from change in proportion</t>
  </si>
  <si>
    <t>Total OPEB Expense</t>
  </si>
  <si>
    <t>Appendix C - Reconciliation of OPEB Liability</t>
  </si>
  <si>
    <t>Total OPEB Liability</t>
  </si>
  <si>
    <t>Plan Fiduciary Net Position</t>
  </si>
  <si>
    <t xml:space="preserve">Prior 
Total OPEB Liability </t>
  </si>
  <si>
    <t>Changes of Benefits Terms</t>
  </si>
  <si>
    <t>Differences Between Expected and Actual Experiences</t>
  </si>
  <si>
    <t>Changes of Assumptions</t>
  </si>
  <si>
    <t>Contributions: Members</t>
  </si>
  <si>
    <t>Benefit Payments</t>
  </si>
  <si>
    <t>Net Change in Total OPEB Liability</t>
  </si>
  <si>
    <t>Total OPEB Liability (Beginning)</t>
  </si>
  <si>
    <t>Total OPEB Liability (Ending)</t>
  </si>
  <si>
    <t>Contribution: Employer</t>
  </si>
  <si>
    <t>Contributions: Member</t>
  </si>
  <si>
    <t>Net Investment Income</t>
  </si>
  <si>
    <t>Administrative Expenses</t>
  </si>
  <si>
    <t>Other</t>
  </si>
  <si>
    <t>Net Change in Plan Fiduciary Net Position</t>
  </si>
  <si>
    <t>Plan Fiduciary Net Position (Beginning)</t>
  </si>
  <si>
    <t>Plan Fiduciary Net Position (Ending)</t>
  </si>
  <si>
    <t>Net OPEB Liability (Ending)</t>
  </si>
  <si>
    <t>Net Position as a Percentage of OPEB Liability</t>
  </si>
  <si>
    <t>Covered Payroll</t>
  </si>
  <si>
    <t>Net OPEB Liability as a Percentage of Payroll</t>
  </si>
  <si>
    <t>Appendix D - Reconciliation of OPEB Net Position</t>
  </si>
  <si>
    <t>Appendix E - Deferred Inflows and Outflows</t>
  </si>
  <si>
    <t>M</t>
  </si>
  <si>
    <t>N</t>
  </si>
  <si>
    <t>O</t>
  </si>
  <si>
    <t>Deferred Outflows of Resources</t>
  </si>
  <si>
    <t>Deferred Inflows of Resources</t>
  </si>
  <si>
    <t>Deferred Amounts</t>
  </si>
  <si>
    <t>Changes in</t>
  </si>
  <si>
    <t>from Changes in</t>
  </si>
  <si>
    <t>Net Difference</t>
  </si>
  <si>
    <t>Proportion</t>
  </si>
  <si>
    <t>Between</t>
  </si>
  <si>
    <t>and Differences</t>
  </si>
  <si>
    <t>Projected</t>
  </si>
  <si>
    <t>Difference</t>
  </si>
  <si>
    <t>and Actual</t>
  </si>
  <si>
    <t>Total</t>
  </si>
  <si>
    <t>Differences</t>
  </si>
  <si>
    <t>Proportionate</t>
  </si>
  <si>
    <t>Investment</t>
  </si>
  <si>
    <t>Deferred</t>
  </si>
  <si>
    <t>Share of</t>
  </si>
  <si>
    <t>Expected</t>
  </si>
  <si>
    <t>Earnings on</t>
  </si>
  <si>
    <t>and Proportionate</t>
  </si>
  <si>
    <t>Outflows</t>
  </si>
  <si>
    <t>Inflows</t>
  </si>
  <si>
    <t>Plan</t>
  </si>
  <si>
    <t>Net OPEB</t>
  </si>
  <si>
    <t>OPEB Plan</t>
  </si>
  <si>
    <t>Change of</t>
  </si>
  <si>
    <t>of</t>
  </si>
  <si>
    <t>OPEB</t>
  </si>
  <si>
    <t>Experience</t>
  </si>
  <si>
    <t>Investments</t>
  </si>
  <si>
    <t>Assumptions</t>
  </si>
  <si>
    <t>Resources</t>
  </si>
  <si>
    <t>Expense</t>
  </si>
  <si>
    <t>Appendix F - Schedule of Deferred Inflows/Outflows</t>
  </si>
  <si>
    <t>Fiscal Year End June 30</t>
  </si>
  <si>
    <t>Thereafter</t>
  </si>
  <si>
    <t>Appendix G - Proportionate Share</t>
  </si>
  <si>
    <t>Deferred Outflows</t>
  </si>
  <si>
    <t>Deferred Inflows</t>
  </si>
  <si>
    <t>OPEB Liability</t>
  </si>
  <si>
    <t>Proportionate Share at:</t>
  </si>
  <si>
    <t>Debit</t>
  </si>
  <si>
    <t>Credit</t>
  </si>
  <si>
    <t>Balances</t>
  </si>
  <si>
    <t>MP 2024</t>
  </si>
  <si>
    <t>MP 2023</t>
  </si>
  <si>
    <t>VRS Retirees, Survivors, LTD Participants</t>
  </si>
  <si>
    <t>Non-Annuitant Survivors, Extended Coverage</t>
  </si>
  <si>
    <t>ORP Retirees, Survivors, LTD Participants</t>
  </si>
  <si>
    <t>Various TLC Govt Groups</t>
  </si>
  <si>
    <t>Various TLC School Groups</t>
  </si>
  <si>
    <t>POTOMAC RIVER FISHERIES</t>
  </si>
  <si>
    <t>New River Valley Emergency Communications</t>
  </si>
  <si>
    <t xml:space="preserve">Senate of Virginia            </t>
  </si>
  <si>
    <t xml:space="preserve">Virginia House of Delegates   </t>
  </si>
  <si>
    <t>Leg Dept Reversion Clear Acct</t>
  </si>
  <si>
    <t>Magistrates</t>
  </si>
  <si>
    <t>Div of Legislative Services</t>
  </si>
  <si>
    <t>Div of Legislative Auto Sys</t>
  </si>
  <si>
    <t>Joint Leg Audit &amp; Review Comm</t>
  </si>
  <si>
    <t>Supreme Court of Virginia</t>
  </si>
  <si>
    <t>Judicial Inquiry And Rev Comm</t>
  </si>
  <si>
    <t>Circuit Courts</t>
  </si>
  <si>
    <t>General District Courts</t>
  </si>
  <si>
    <t>Juv and Dom Relations Dist Crt</t>
  </si>
  <si>
    <t>Combined District Courts</t>
  </si>
  <si>
    <t>Virginia State Bar</t>
  </si>
  <si>
    <t>Lieutenant Governor</t>
  </si>
  <si>
    <t>Office of the Governor</t>
  </si>
  <si>
    <t>Dept of Planning and Budget</t>
  </si>
  <si>
    <t>Dept of Military Affairs</t>
  </si>
  <si>
    <t xml:space="preserve">Governors Comm on Govt Reform </t>
  </si>
  <si>
    <t>Court of Appeals of Virginia</t>
  </si>
  <si>
    <t>Gov Comm on Champion Schools</t>
  </si>
  <si>
    <t xml:space="preserve">Dept of Emergency Management  </t>
  </si>
  <si>
    <t xml:space="preserve">Virginia Veterans Care Center </t>
  </si>
  <si>
    <t>Dept of Human Resource Mgmt</t>
  </si>
  <si>
    <t>Dept of Veterans Affairs</t>
  </si>
  <si>
    <t>State Board of Elections</t>
  </si>
  <si>
    <t>Auditor of Public Accounts</t>
  </si>
  <si>
    <t>Va Inform Providers Net Auth</t>
  </si>
  <si>
    <t xml:space="preserve">Va Information Technologies   </t>
  </si>
  <si>
    <t>Dept of Technology Planning</t>
  </si>
  <si>
    <t>Dept of Information Technology</t>
  </si>
  <si>
    <t>Dept of Criminal Justice Svcs</t>
  </si>
  <si>
    <t>Attorney General &amp; Dept of Law</t>
  </si>
  <si>
    <t xml:space="preserve">Virginia Crime Commission     </t>
  </si>
  <si>
    <t>Div of Debt Collection</t>
  </si>
  <si>
    <t>The Science Museum of Virginia</t>
  </si>
  <si>
    <t>Office State Inspector General</t>
  </si>
  <si>
    <t>Virginia Comm for the Arts</t>
  </si>
  <si>
    <t xml:space="preserve">Admin of Health Insurance     </t>
  </si>
  <si>
    <t xml:space="preserve">Dept of the St Internal Audit </t>
  </si>
  <si>
    <t>Dept of Accounts</t>
  </si>
  <si>
    <t>Dept of the Treasury</t>
  </si>
  <si>
    <t>Dept of Motor Vehicles</t>
  </si>
  <si>
    <t>Dept of State Police</t>
  </si>
  <si>
    <t>Compensation Board</t>
  </si>
  <si>
    <t>Virginia Retirement System1</t>
  </si>
  <si>
    <t>Va Crim Sentencing Commission</t>
  </si>
  <si>
    <t>Dept of Taxation</t>
  </si>
  <si>
    <t>Dept Accounts Transfer Payments</t>
  </si>
  <si>
    <t>Dept for the Aging</t>
  </si>
  <si>
    <t>Virginia Management Fellows Program Administration</t>
  </si>
  <si>
    <t>Dept of Housing and Comm Dev</t>
  </si>
  <si>
    <t>Secretary of the Commonwealth</t>
  </si>
  <si>
    <t xml:space="preserve">Commonwealth Competition Coun </t>
  </si>
  <si>
    <t xml:space="preserve">Human Rights Council          </t>
  </si>
  <si>
    <t>State Corporation Commission</t>
  </si>
  <si>
    <t>State Lottery Department</t>
  </si>
  <si>
    <t xml:space="preserve">Dept of Charitable Gaming     </t>
  </si>
  <si>
    <t>Virginia College Savings Plan</t>
  </si>
  <si>
    <t>Va Off Protection &amp; Advocacy</t>
  </si>
  <si>
    <t>Secretary of Administration</t>
  </si>
  <si>
    <t>Dept of Labor and Industry</t>
  </si>
  <si>
    <t>Virginia Employment Commission</t>
  </si>
  <si>
    <t>Secretary of Natural Resources</t>
  </si>
  <si>
    <t xml:space="preserve">Secretary of Technology       </t>
  </si>
  <si>
    <t>Secretary of Education</t>
  </si>
  <si>
    <t>Secretary of Transportation</t>
  </si>
  <si>
    <t>Secretary of Public Safety</t>
  </si>
  <si>
    <t>Sec of Health &amp; Human Resource</t>
  </si>
  <si>
    <t>Secretary of Finance</t>
  </si>
  <si>
    <t>Va Workers Compensation Comm</t>
  </si>
  <si>
    <t>Secretary of Commerce &amp; Trade</t>
  </si>
  <si>
    <t xml:space="preserve">Secretary of Agr and Forestry </t>
  </si>
  <si>
    <t>Dept of General Services</t>
  </si>
  <si>
    <t>Secretary of labor</t>
  </si>
  <si>
    <t>Direct Aid to Public Education</t>
  </si>
  <si>
    <t>Dept Conservation &amp; Recreation</t>
  </si>
  <si>
    <t>Comp Srvs At-Risk Youth &amp; Family</t>
  </si>
  <si>
    <t>Dept of Education</t>
  </si>
  <si>
    <t xml:space="preserve">The Library of Virginia       </t>
  </si>
  <si>
    <t>Woodrow Wilson Rehab Center</t>
  </si>
  <si>
    <t>College of William and Mary</t>
  </si>
  <si>
    <t>VCU Health System Authority</t>
  </si>
  <si>
    <t>University of Virginia</t>
  </si>
  <si>
    <t>VPI &amp; State University</t>
  </si>
  <si>
    <t xml:space="preserve">UVA Medical Center            </t>
  </si>
  <si>
    <t>Virginia Military Institute</t>
  </si>
  <si>
    <t>Virginia State University</t>
  </si>
  <si>
    <t>Norfolk State University</t>
  </si>
  <si>
    <t xml:space="preserve">Longwood University           </t>
  </si>
  <si>
    <t xml:space="preserve">University of Mary Washington </t>
  </si>
  <si>
    <t>James Madison University</t>
  </si>
  <si>
    <t>Radford University</t>
  </si>
  <si>
    <t xml:space="preserve">Va Sch for Deaf/Blind         </t>
  </si>
  <si>
    <t>Va Sch for Deaf/Blind-Hampton</t>
  </si>
  <si>
    <t xml:space="preserve">Melchers-Monroe Memorials     </t>
  </si>
  <si>
    <t>Old Dominion University</t>
  </si>
  <si>
    <t>Dept of Professional &amp; Occ Reg</t>
  </si>
  <si>
    <t>Dept of Health Professions</t>
  </si>
  <si>
    <t>Board of Accountancy</t>
  </si>
  <si>
    <t xml:space="preserve">Coop Ext &amp; Agric Exp Station  </t>
  </si>
  <si>
    <t>VPI &amp; SU Research Department</t>
  </si>
  <si>
    <t>VPI &amp; SU Extension Department</t>
  </si>
  <si>
    <t>Dept of Minority Bus Enterpris</t>
  </si>
  <si>
    <t xml:space="preserve">Board of Bar Examiners        </t>
  </si>
  <si>
    <t>Cooper Ext &amp; Agric Res Service</t>
  </si>
  <si>
    <t>Virginia Commonwealth Univ</t>
  </si>
  <si>
    <t>Virginia Museum of Fine Arts</t>
  </si>
  <si>
    <t xml:space="preserve">Frontier Culture Museum of Va </t>
  </si>
  <si>
    <t>Richard Bland College</t>
  </si>
  <si>
    <t>Christopher Newport University</t>
  </si>
  <si>
    <t>St Council of Higher Education</t>
  </si>
  <si>
    <t xml:space="preserve">UVA College at Wise           </t>
  </si>
  <si>
    <t>George Mason University</t>
  </si>
  <si>
    <t>Virginia Community College Sys</t>
  </si>
  <si>
    <t>Dept f/Aging &amp; Rehab Services</t>
  </si>
  <si>
    <t>Va Rehab Center for the Blind</t>
  </si>
  <si>
    <t>Va Institute of Marine Science</t>
  </si>
  <si>
    <t>Va Community Coll Sys Utility</t>
  </si>
  <si>
    <t>New River Community College</t>
  </si>
  <si>
    <t>Southside Va Community College</t>
  </si>
  <si>
    <t xml:space="preserve">Paul D Camp Community College </t>
  </si>
  <si>
    <t>Rappahannock Community College</t>
  </si>
  <si>
    <t>Danville Community College</t>
  </si>
  <si>
    <t>Northern Va Community College</t>
  </si>
  <si>
    <t>Piedmont Va Community College</t>
  </si>
  <si>
    <t xml:space="preserve">J Sargeant Reynolds Comm Coll </t>
  </si>
  <si>
    <t>Eastern Shore Community Coll</t>
  </si>
  <si>
    <t xml:space="preserve">Patrick Henry Comm Coll       </t>
  </si>
  <si>
    <t>Va Western Community College</t>
  </si>
  <si>
    <t xml:space="preserve">Dabney S Lancaster Comm Coll  </t>
  </si>
  <si>
    <t>Wytheville Community College</t>
  </si>
  <si>
    <t>John Tyler Community College</t>
  </si>
  <si>
    <t>Blue Ridge Community College</t>
  </si>
  <si>
    <t>Central Va Community College</t>
  </si>
  <si>
    <t>Thomas Nelson Comm College</t>
  </si>
  <si>
    <t>Southwest Virginia Comm Coll</t>
  </si>
  <si>
    <t xml:space="preserve">Tidewater Community College   </t>
  </si>
  <si>
    <t>VA Highlands Community College</t>
  </si>
  <si>
    <t>Germanna Community College</t>
  </si>
  <si>
    <t>Lord Fairfax Community College</t>
  </si>
  <si>
    <t>Mountain Empire Community Coll</t>
  </si>
  <si>
    <t>Dept of Agri &amp; Cons Services</t>
  </si>
  <si>
    <t>State Milk Commission</t>
  </si>
  <si>
    <t>Va Economic Dev Partnership</t>
  </si>
  <si>
    <t>Va National Defense Industrial</t>
  </si>
  <si>
    <t xml:space="preserve">Chippokes Plantation Farm Fd  </t>
  </si>
  <si>
    <t xml:space="preserve">Virginia Tourism Authority    </t>
  </si>
  <si>
    <t>Dept of Business Assistance</t>
  </si>
  <si>
    <t xml:space="preserve">Off of Workforce Development  </t>
  </si>
  <si>
    <t>Virginia-Israel Advisory Board</t>
  </si>
  <si>
    <t>Dept Small Bus/Supplier Div</t>
  </si>
  <si>
    <t>Fort Monroe Authority</t>
  </si>
  <si>
    <t>Jamestown-Yorktown Commemor</t>
  </si>
  <si>
    <t>Marine Resources Commission</t>
  </si>
  <si>
    <t>Dept Game and Inland Fisheries</t>
  </si>
  <si>
    <t>Virginia Racing Commission</t>
  </si>
  <si>
    <t>Virginia Port Authority</t>
  </si>
  <si>
    <t>Chesapeake Bay Local Asst Dept</t>
  </si>
  <si>
    <t xml:space="preserve">Dept Mines Minerals &amp; Energy  </t>
  </si>
  <si>
    <t xml:space="preserve">Dept of Forestry              </t>
  </si>
  <si>
    <t>Comm on Va Alcohol Saf Act Pro</t>
  </si>
  <si>
    <t xml:space="preserve">Gunston Hall                  </t>
  </si>
  <si>
    <t>Dept of Historic Resources</t>
  </si>
  <si>
    <t>Jamestown-Yorktown Foundation</t>
  </si>
  <si>
    <t>Dept of Environmental Quality</t>
  </si>
  <si>
    <t>Gov Adv Cncl Self-Det &amp; Fed</t>
  </si>
  <si>
    <t xml:space="preserve">Govs Comm On Comp &amp; Equit Tax </t>
  </si>
  <si>
    <t xml:space="preserve">Govs Comm On Env Stewardship  </t>
  </si>
  <si>
    <t xml:space="preserve">Govs Comm on Phy Fitness &amp; Sp </t>
  </si>
  <si>
    <t>Secretary of Veterans Affairs and Homeland Security</t>
  </si>
  <si>
    <t>Dept of Transportation</t>
  </si>
  <si>
    <t>Central Garage</t>
  </si>
  <si>
    <t>Dept of Rail &amp; Public Trans</t>
  </si>
  <si>
    <t>Motor Vehicle Dealer Board</t>
  </si>
  <si>
    <t>BRD Towing and Recovery Operator</t>
  </si>
  <si>
    <t>Virginia Passenger Rail Authority</t>
  </si>
  <si>
    <t>Dept of Health</t>
  </si>
  <si>
    <t>Dept of Medical Asst Services</t>
  </si>
  <si>
    <t>Va Bd for People With Disabil</t>
  </si>
  <si>
    <t>Dept of Corrections</t>
  </si>
  <si>
    <t>Dept f/t Blind &amp; Vision Impair</t>
  </si>
  <si>
    <t>Central State Hospital</t>
  </si>
  <si>
    <t>Eastern State Hospital</t>
  </si>
  <si>
    <t>Southwestern Va Ment Hlth Inst</t>
  </si>
  <si>
    <t>Western State Hospital</t>
  </si>
  <si>
    <t>Central Virginia Training Ctr</t>
  </si>
  <si>
    <t xml:space="preserve">COV Center for Child &amp; Adoles </t>
  </si>
  <si>
    <t>Powhatan Correctional Center</t>
  </si>
  <si>
    <t>Virginia Corr Enterprises</t>
  </si>
  <si>
    <t>Virginia Corr Center for Women</t>
  </si>
  <si>
    <t>Southampton Memorial Hospital</t>
  </si>
  <si>
    <t>Bland Correctional Center</t>
  </si>
  <si>
    <t>James River Correctional Ctr</t>
  </si>
  <si>
    <t>Dept Behav Hlth &amp; Develop Svcs</t>
  </si>
  <si>
    <t>Powhatan Recpt and Class Ctr</t>
  </si>
  <si>
    <t xml:space="preserve">Office Inspec Gen Behav &amp; Dev </t>
  </si>
  <si>
    <t>Southeastern Va Training Centr</t>
  </si>
  <si>
    <t>Catawba Hospital</t>
  </si>
  <si>
    <t>Northern Virginia Training Ctr</t>
  </si>
  <si>
    <t>Southside Va Training Center</t>
  </si>
  <si>
    <t>No Va Mental Health Institute</t>
  </si>
  <si>
    <t>Piedmont Geriatric Hospital</t>
  </si>
  <si>
    <t>Brunswick Correctional Center</t>
  </si>
  <si>
    <t xml:space="preserve">Staunton Correctional Center  </t>
  </si>
  <si>
    <t xml:space="preserve">Sussex I State Prison         </t>
  </si>
  <si>
    <t xml:space="preserve">Sussex II State Prison        </t>
  </si>
  <si>
    <t xml:space="preserve">Wallens Ridge State Prison    </t>
  </si>
  <si>
    <t>Southampton Intensive Treat Ct</t>
  </si>
  <si>
    <t xml:space="preserve">St Brides Correctional Center </t>
  </si>
  <si>
    <t>Southwestern Va Training Ctr</t>
  </si>
  <si>
    <t>Southern Va Mental Health Inst</t>
  </si>
  <si>
    <t>Southampton Reception &amp; Class</t>
  </si>
  <si>
    <t xml:space="preserve">Red Onion State Prison        </t>
  </si>
  <si>
    <t>Employee Rel &amp; Trg Div</t>
  </si>
  <si>
    <t xml:space="preserve">Fluvanna Corr Ctr for Women   </t>
  </si>
  <si>
    <t>Mecklenburg Correctional Ctr</t>
  </si>
  <si>
    <t>Nottoway Correctional Center</t>
  </si>
  <si>
    <t>Marion Correctional Center</t>
  </si>
  <si>
    <t xml:space="preserve">Hiram W Davis Medical Center  </t>
  </si>
  <si>
    <t>Buckingham Correctional Center</t>
  </si>
  <si>
    <t>Dept of Correctional Education</t>
  </si>
  <si>
    <t>Va Dep F/T Deaf &amp; Hard of Hear</t>
  </si>
  <si>
    <t>Deep Meadow Correctional Ctr</t>
  </si>
  <si>
    <t>Deerfield Correctional Center</t>
  </si>
  <si>
    <t>Augusta Correctional Center</t>
  </si>
  <si>
    <t xml:space="preserve">Div of Institutions           </t>
  </si>
  <si>
    <t>Western Region Corr Fld Units</t>
  </si>
  <si>
    <t>Northern Region Corr Fld Units</t>
  </si>
  <si>
    <t>Central Region Corr Fld Unit</t>
  </si>
  <si>
    <t>Eastern Region Corr Fld Unit</t>
  </si>
  <si>
    <t xml:space="preserve">Dept f/t Rights of Va w/Disab </t>
  </si>
  <si>
    <t>Dept of Social Services</t>
  </si>
  <si>
    <t>Virginia Parole Board</t>
  </si>
  <si>
    <t>Div of Community Corrections</t>
  </si>
  <si>
    <t>Keen Mountain Correctional Ctr</t>
  </si>
  <si>
    <t xml:space="preserve">Greensville Correctional Ctr  </t>
  </si>
  <si>
    <t>Dillwyn Correctional Center</t>
  </si>
  <si>
    <t>Indian Creek Corr Center</t>
  </si>
  <si>
    <t>Haynesville Correctional Ctr</t>
  </si>
  <si>
    <t>Coffeewood Correctional Center</t>
  </si>
  <si>
    <t>Lunenburg Correctional Center</t>
  </si>
  <si>
    <t>Pocahontas Correctional Center</t>
  </si>
  <si>
    <t>Green Rock Correctional Center</t>
  </si>
  <si>
    <t xml:space="preserve">Dept of Juvenile Justice      </t>
  </si>
  <si>
    <t>Dept of Forensic Science</t>
  </si>
  <si>
    <t>Sussex I and II State Prisons Complex</t>
  </si>
  <si>
    <t>River North Correctional Cntr</t>
  </si>
  <si>
    <t>Culpeper Correctional Facility for Women</t>
  </si>
  <si>
    <t>Va Center for Behavioral Rehab</t>
  </si>
  <si>
    <t>Capital Sq Preservation Coun</t>
  </si>
  <si>
    <t>Va Freedom of Info Advisory Cl</t>
  </si>
  <si>
    <t>Virginia Disability Commission</t>
  </si>
  <si>
    <t>Comm on Population Grow &amp; Dev</t>
  </si>
  <si>
    <t>Virginia Commission on Youth</t>
  </si>
  <si>
    <t xml:space="preserve">Virginia Housing Commission   </t>
  </si>
  <si>
    <t>Dept of Aviation</t>
  </si>
  <si>
    <t>Chesapeake Bay Commission</t>
  </si>
  <si>
    <t>Joint Comm on Health Care</t>
  </si>
  <si>
    <t xml:space="preserve">Dr Martin L King Jr Mem Comm  </t>
  </si>
  <si>
    <t xml:space="preserve">Joint Comm on Techn &amp; Science </t>
  </si>
  <si>
    <t xml:space="preserve">Indigent Defense Commission   </t>
  </si>
  <si>
    <t>Personal Prop Tax Relief Act</t>
  </si>
  <si>
    <t>Tobacco Commission</t>
  </si>
  <si>
    <t>Va Foundation Healthy Youth</t>
  </si>
  <si>
    <t>Substance Abuse Prevention Off</t>
  </si>
  <si>
    <t>Opioid Abatement Authority</t>
  </si>
  <si>
    <t xml:space="preserve">Va Sesquicent Amer Civil War  </t>
  </si>
  <si>
    <t xml:space="preserve">Virginia Enterprise Appl Prog </t>
  </si>
  <si>
    <t xml:space="preserve">Small Business Commission     </t>
  </si>
  <si>
    <t>Comm on Electric Utility Restr</t>
  </si>
  <si>
    <t>Manufacturing Development Comm</t>
  </si>
  <si>
    <t xml:space="preserve">Joint Comm on Admin Rules     </t>
  </si>
  <si>
    <t>Comm on Prevention Human Traff</t>
  </si>
  <si>
    <t>Virginia Bicentennial of the American War of 1812 Commission</t>
  </si>
  <si>
    <t>Va Comm Energy &amp; Environment</t>
  </si>
  <si>
    <t>Va Comm Centen Woodrow Wilson</t>
  </si>
  <si>
    <t>Virginia Conflict of Interest and Ethics Advisory Council</t>
  </si>
  <si>
    <t xml:space="preserve">Va Bicentennial Amer War 1812 </t>
  </si>
  <si>
    <t>Behavioral Health Commission</t>
  </si>
  <si>
    <t>Puller Veterans Care Center</t>
  </si>
  <si>
    <t>Jones and Cabacoy Veterans Care Center</t>
  </si>
  <si>
    <t>Virginia Pub Broadcasting Brd</t>
  </si>
  <si>
    <t>Dept of Veterans Services</t>
  </si>
  <si>
    <t>Veteran Services Foundation</t>
  </si>
  <si>
    <t>Gov Employment &amp; Training Dept</t>
  </si>
  <si>
    <t>Opportunity Educational Inst</t>
  </si>
  <si>
    <t>Sitter-Barfoot Veterans Care</t>
  </si>
  <si>
    <t xml:space="preserve">Southern Va Higher Education  </t>
  </si>
  <si>
    <t>New College Institute</t>
  </si>
  <si>
    <t>Va Museum of Natural History</t>
  </si>
  <si>
    <t>Council on Indians</t>
  </si>
  <si>
    <t>Southwest Va Higher Ed Center</t>
  </si>
  <si>
    <t>Commonwealth Att Serv Council</t>
  </si>
  <si>
    <t>Dept of Fire Programs</t>
  </si>
  <si>
    <t xml:space="preserve">Div of Capitol Police         </t>
  </si>
  <si>
    <t>Dept of Emp Dispute Resolution</t>
  </si>
  <si>
    <t>Virginia Liaison Office</t>
  </si>
  <si>
    <t>VA Hlth Serv Cost Rev Council</t>
  </si>
  <si>
    <t>Commission on Local Government</t>
  </si>
  <si>
    <t xml:space="preserve">Virginia Resources Authority  </t>
  </si>
  <si>
    <t>Virginia Cannabis Control Authority</t>
  </si>
  <si>
    <t>Higher Education Tuition Moderation Incentive Fund</t>
  </si>
  <si>
    <t xml:space="preserve">State Grants to Nonstate Agys </t>
  </si>
  <si>
    <t>Higher Education Research Init</t>
  </si>
  <si>
    <t>Planned Reversions</t>
  </si>
  <si>
    <t xml:space="preserve">Treasury Construction Fin     </t>
  </si>
  <si>
    <t>Central Appropriations</t>
  </si>
  <si>
    <t>Dept Alcoholic Beverage Control</t>
  </si>
  <si>
    <t>OPEB - Health Benefits Program for Pre-Medicare Retirees, Survivors, and LTD Participants</t>
  </si>
  <si>
    <t>AGENCY #</t>
  </si>
  <si>
    <t xml:space="preserve"> </t>
  </si>
  <si>
    <t>1. To set up July 1, 2023 OPEB Liability and reverse FY 2023 deferred outflows/inflows of resources.</t>
  </si>
  <si>
    <t>All Participating Agencies</t>
  </si>
  <si>
    <t>Tabs on Appendices</t>
  </si>
  <si>
    <t>OPEB liability - July 1, 2023 - A</t>
  </si>
  <si>
    <t>Appendix A, Column F</t>
  </si>
  <si>
    <t>FY 2023 Deferred Inflows of Resources</t>
  </si>
  <si>
    <t>Appendix I , Column L</t>
  </si>
  <si>
    <t>FY 2023 Deferred Outflows of Resources</t>
  </si>
  <si>
    <t>Appendix I, Column G</t>
  </si>
  <si>
    <t>Adjusted OPEB Liability - July 1, 2023</t>
  </si>
  <si>
    <t>Calculated*</t>
  </si>
  <si>
    <t>A. OPEB liability - July 1, 2023 Detail</t>
  </si>
  <si>
    <t xml:space="preserve">     a) 2023 Pre-Medicare Retiree OPEB Liability</t>
  </si>
  <si>
    <t>Calculated</t>
  </si>
  <si>
    <t xml:space="preserve">     b) 2023 Pre-Medicare Retiree OPEB Liability - Due within one year</t>
  </si>
  <si>
    <t>Appendix H, Column D</t>
  </si>
  <si>
    <t xml:space="preserve">     c) OPEB liability - July 1, 2023 Total </t>
  </si>
  <si>
    <t>This entry establishes the adjusted OPEB Liability at July 1, 2023 exclusive of beginning Deferred Inflows and Outflows of Resources</t>
  </si>
  <si>
    <t>2. To reverse prior year reclassification of FY 2024 benefit payments as deferred outflows of resources.</t>
  </si>
  <si>
    <t>FY 2024 OPEB Expense</t>
  </si>
  <si>
    <t>This is the employer's FY 2024 Benefit Payments.  Since the Measurement Date for the prior year was June 30, 2023, benefit payments made after that date were reclassified as Deferred Outflows of Resources in the FY 2024 Financial Statements.</t>
  </si>
  <si>
    <t>3. To record June 30, 2024 OPEB liability, OPEB expense, deferred outflows/inflows of resources.</t>
  </si>
  <si>
    <t>Calculated* (See journal 1)</t>
  </si>
  <si>
    <t>Appendix B, Column L</t>
  </si>
  <si>
    <t>FY 2024 Deferred Outflows of Resources</t>
  </si>
  <si>
    <t>Appendix E, Column G</t>
  </si>
  <si>
    <t>FY 2024 Deferred Inflows of Resources</t>
  </si>
  <si>
    <t>Appendix E, Column L</t>
  </si>
  <si>
    <t>FY 2024 Benefit payment</t>
  </si>
  <si>
    <t>Appendix C, Column H</t>
  </si>
  <si>
    <t>Pre-Medicare Retiree OPEB Liability - Due in More Than One Year - June 30, 2024</t>
  </si>
  <si>
    <t>Calculated (Appendix A, Column C minus Appendix H, Column B)</t>
  </si>
  <si>
    <t>Pre-Medicare Retiree OPEB Liability - Due within one year - June 30, 2024</t>
  </si>
  <si>
    <t>Appendix H, Column B</t>
  </si>
  <si>
    <t>This entry records the FY 2024 Employer OPEB Expense, OPEB Liability, and the related Deferred Inflows and Outflows at June 30, 2024.</t>
  </si>
  <si>
    <t>Note: Benefit payments are the proportionate share of the total retiree benefit payments in FY 2024 and not the agency's actual benefit payments.</t>
  </si>
  <si>
    <t>4. To reclassify the FY 2025 benefit payments as deferred outflows of resources.</t>
  </si>
  <si>
    <t>FY 2025 OPEB Expense</t>
  </si>
  <si>
    <t>This is the employer's FY 2025 benefit payments.  Since the Measurement Date is June 30, 2024, benefit payments made after that date must be reclassified as Deferred Outflows of Resources.  These benefit payments will be part of the Total Employer OPEB Expense in the FY 2026 Financial Statements.</t>
  </si>
  <si>
    <t>Notes: There are no special funding situations or nonemployer contributing entities as defined in GASBS No.75.</t>
  </si>
  <si>
    <t>Appendix H - Schedule of Benefit Payments</t>
  </si>
  <si>
    <t>M`</t>
  </si>
  <si>
    <t>FY 2025</t>
  </si>
  <si>
    <t>FY 2024</t>
  </si>
  <si>
    <t>FY 2023</t>
  </si>
  <si>
    <t>FY 2022</t>
  </si>
  <si>
    <t>FY 2021</t>
  </si>
  <si>
    <t>FY 2020</t>
  </si>
  <si>
    <t>FY 2019</t>
  </si>
  <si>
    <t>Benefit</t>
  </si>
  <si>
    <t>Payments</t>
  </si>
  <si>
    <t>Potomac River Fisheries</t>
  </si>
  <si>
    <r>
      <t>Virginia Retirement System</t>
    </r>
    <r>
      <rPr>
        <vertAlign val="superscript"/>
        <sz val="10"/>
        <color theme="1"/>
        <rFont val="Arial"/>
        <family val="2"/>
      </rPr>
      <t>1</t>
    </r>
  </si>
  <si>
    <t>Behavioral Helath Commission</t>
  </si>
  <si>
    <t>Prepared by</t>
  </si>
  <si>
    <t>Reviewed by</t>
  </si>
  <si>
    <t>Agency</t>
  </si>
  <si>
    <t>FY 2018</t>
  </si>
  <si>
    <t>P</t>
  </si>
  <si>
    <t>GASB 75 Sample FY2025 Journal Entries</t>
  </si>
  <si>
    <t>Denise Sandlin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</si>
</sst>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0000%"/>
    <numFmt numFmtId="166" formatCode="_(* #,##0_);_(* \(#,##0\);_(* &quot;-&quot;??_);_(@_)"/>
    <numFmt numFmtId="167" formatCode="0.00000000%"/>
    <numFmt numFmtId="168" formatCode="0.0000%"/>
    <numFmt numFmtId="169" formatCode="0.0%"/>
    <numFmt numFmtId="170" formatCode="_(&quot;$&quot;* #,##0.0_);_(&quot;$&quot;* \(#,##0.0\);_(&quot;$&quot;* &quot;-&quot;??_);_(@_)"/>
    <numFmt numFmtId="171" formatCode="0.000000%"/>
    <numFmt numFmtId="172" formatCode="\-"/>
    <numFmt numFmtId="173" formatCode="_(* #,##0.00_);_(* \(#,##0.00\);_(* &quot;-&quot;?????_);_(@_)"/>
    <numFmt numFmtId="174" formatCode="_(* #,##0_);_(* \(#,##0\);_(* &quot;-&quot;?????_);_(@_)"/>
  </numFmts>
  <fonts count="27" x14ac:knownFonts="1">
    <font>
      <sz val="11"/>
      <color theme="1"/>
      <name val="Aptos Narrow"/>
      <family val="2"/>
      <scheme val="minor"/>
    </font>
    <font>
      <sz val="11"/>
      <color theme="1"/>
      <name val="Aptos Narrow"/>
      <family val="2"/>
      <scheme val="minor"/>
    </font>
    <font>
      <b/>
      <sz val="12"/>
      <color theme="1"/>
      <name val="Arial"/>
      <family val="2"/>
    </font>
    <font>
      <sz val="10"/>
      <color theme="1"/>
      <name val="Arial"/>
      <family val="2"/>
    </font>
    <font>
      <b/>
      <sz val="10"/>
      <color theme="1"/>
      <name val="Arial"/>
      <family val="2"/>
    </font>
    <font>
      <u/>
      <sz val="10"/>
      <color theme="1"/>
      <name val="Arial"/>
      <family val="2"/>
    </font>
    <font>
      <sz val="10"/>
      <color theme="0"/>
      <name val="Arial"/>
      <family val="2"/>
    </font>
    <font>
      <sz val="10"/>
      <name val="Arial"/>
      <family val="2"/>
    </font>
    <font>
      <b/>
      <u val="double"/>
      <sz val="10"/>
      <color theme="1"/>
      <name val="Arial"/>
      <family val="2"/>
    </font>
    <font>
      <sz val="10"/>
      <color rgb="FFFF0000"/>
      <name val="Arial"/>
      <family val="2"/>
    </font>
    <font>
      <b/>
      <u val="doubleAccounting"/>
      <sz val="10"/>
      <name val="Arial"/>
      <family val="2"/>
    </font>
    <font>
      <b/>
      <sz val="10"/>
      <name val="Arial"/>
      <family val="2"/>
    </font>
    <font>
      <u val="singleAccounting"/>
      <sz val="10"/>
      <color theme="1"/>
      <name val="Arial"/>
      <family val="2"/>
    </font>
    <font>
      <sz val="5"/>
      <name val="Arial"/>
      <family val="2"/>
    </font>
    <font>
      <u/>
      <sz val="10"/>
      <color rgb="FF000000"/>
      <name val="Arial"/>
      <family val="2"/>
    </font>
    <font>
      <sz val="11"/>
      <color theme="1"/>
      <name val="Calibri"/>
      <family val="2"/>
    </font>
    <font>
      <u/>
      <sz val="11"/>
      <color theme="1"/>
      <name val="Calibri"/>
      <family val="2"/>
    </font>
    <font>
      <b/>
      <u val="doubleAccounting"/>
      <sz val="10"/>
      <color theme="1"/>
      <name val="Arial"/>
      <family val="2"/>
    </font>
    <font>
      <sz val="11"/>
      <color rgb="FFFF0000"/>
      <name val="Aptos Narrow"/>
      <family val="2"/>
      <scheme val="minor"/>
    </font>
    <font>
      <b/>
      <sz val="11"/>
      <color theme="1"/>
      <name val="Aptos Narrow"/>
      <family val="2"/>
      <scheme val="minor"/>
    </font>
    <font>
      <b/>
      <i/>
      <u/>
      <sz val="11"/>
      <color theme="1"/>
      <name val="Aptos Narrow"/>
      <family val="2"/>
      <scheme val="minor"/>
    </font>
    <font>
      <sz val="11"/>
      <name val="Aptos Narrow"/>
      <family val="2"/>
      <scheme val="minor"/>
    </font>
    <font>
      <sz val="11"/>
      <color theme="1" tint="0.34998626667073579"/>
      <name val="Aptos Narrow"/>
      <family val="2"/>
      <scheme val="minor"/>
    </font>
    <font>
      <b/>
      <sz val="9"/>
      <color indexed="81"/>
      <name val="Tahoma"/>
      <family val="2"/>
    </font>
    <font>
      <sz val="9"/>
      <color indexed="81"/>
      <name val="Tahoma"/>
      <family val="2"/>
    </font>
    <font>
      <vertAlign val="superscript"/>
      <sz val="10"/>
      <color theme="1"/>
      <name val="Arial"/>
      <family val="2"/>
    </font>
    <font>
      <b/>
      <sz val="11"/>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70C0"/>
        <bgColor indexed="64"/>
      </patternFill>
    </fill>
    <fill>
      <patternFill patternType="solid">
        <fgColor theme="4" tint="0.79998168889431442"/>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medium">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07">
    <xf numFmtId="0" fontId="0" fillId="0" borderId="0" xfId="0"/>
    <xf numFmtId="0" fontId="2" fillId="0" borderId="0" xfId="0" applyFont="1"/>
    <xf numFmtId="0" fontId="3" fillId="0" borderId="0" xfId="0" applyFont="1"/>
    <xf numFmtId="0" fontId="2" fillId="0" borderId="0" xfId="0" applyFont="1" applyAlignment="1">
      <alignment horizontal="center"/>
    </xf>
    <xf numFmtId="0" fontId="4" fillId="0" borderId="0" xfId="0" applyFont="1"/>
    <xf numFmtId="0" fontId="3" fillId="0" borderId="0" xfId="0" applyFont="1" applyAlignment="1">
      <alignment horizontal="right"/>
    </xf>
    <xf numFmtId="0" fontId="3" fillId="0" borderId="1" xfId="0" applyFont="1" applyBorder="1" applyAlignment="1">
      <alignment horizontal="center"/>
    </xf>
    <xf numFmtId="0" fontId="5" fillId="0" borderId="0" xfId="0" applyFont="1" applyAlignment="1">
      <alignment horizontal="center"/>
    </xf>
    <xf numFmtId="0" fontId="5" fillId="0" borderId="0" xfId="0" applyFont="1" applyAlignment="1">
      <alignment horizontal="center" wrapText="1"/>
    </xf>
    <xf numFmtId="0" fontId="3" fillId="0" borderId="1" xfId="0" applyFont="1" applyBorder="1" applyAlignment="1">
      <alignment horizontal="right"/>
    </xf>
    <xf numFmtId="0" fontId="3" fillId="0" borderId="0" xfId="0" applyFont="1" applyAlignment="1">
      <alignment horizontal="center"/>
    </xf>
    <xf numFmtId="0" fontId="3" fillId="0" borderId="0" xfId="0" applyFont="1" applyAlignment="1">
      <alignment horizontal="center" wrapText="1"/>
    </xf>
    <xf numFmtId="0" fontId="6" fillId="0" borderId="0" xfId="0" applyFont="1"/>
    <xf numFmtId="0" fontId="7" fillId="0" borderId="0" xfId="0" applyFont="1" applyAlignment="1">
      <alignment horizontal="left"/>
    </xf>
    <xf numFmtId="0" fontId="3" fillId="0" borderId="0" xfId="0" applyFont="1" applyAlignment="1">
      <alignment horizontal="left"/>
    </xf>
    <xf numFmtId="164" fontId="3" fillId="0" borderId="0" xfId="2" applyNumberFormat="1" applyFont="1" applyAlignment="1">
      <alignment horizontal="center"/>
    </xf>
    <xf numFmtId="165" fontId="3" fillId="0" borderId="0" xfId="3" applyNumberFormat="1" applyFont="1" applyAlignment="1">
      <alignment horizontal="right"/>
    </xf>
    <xf numFmtId="166" fontId="3" fillId="0" borderId="0" xfId="1" applyNumberFormat="1" applyFont="1"/>
    <xf numFmtId="166" fontId="3" fillId="0" borderId="0" xfId="1" applyNumberFormat="1" applyFont="1" applyAlignment="1">
      <alignment horizontal="center"/>
    </xf>
    <xf numFmtId="166" fontId="3" fillId="0" borderId="1" xfId="1" applyNumberFormat="1" applyFont="1" applyBorder="1" applyAlignment="1">
      <alignment horizontal="center"/>
    </xf>
    <xf numFmtId="165" fontId="3" fillId="0" borderId="1" xfId="3" applyNumberFormat="1" applyFont="1" applyBorder="1" applyAlignment="1">
      <alignment horizontal="right"/>
    </xf>
    <xf numFmtId="165" fontId="3" fillId="0" borderId="0" xfId="0" applyNumberFormat="1" applyFont="1"/>
    <xf numFmtId="164" fontId="3" fillId="0" borderId="0" xfId="1" applyNumberFormat="1" applyFont="1" applyBorder="1" applyAlignment="1">
      <alignment horizontal="center"/>
    </xf>
    <xf numFmtId="167" fontId="3" fillId="0" borderId="0" xfId="3" applyNumberFormat="1" applyFont="1" applyBorder="1" applyAlignment="1">
      <alignment horizontal="right"/>
    </xf>
    <xf numFmtId="164" fontId="4" fillId="0" borderId="3" xfId="0" applyNumberFormat="1" applyFont="1" applyBorder="1" applyAlignment="1">
      <alignment horizontal="center"/>
    </xf>
    <xf numFmtId="0" fontId="8" fillId="0" borderId="0" xfId="0" applyFont="1" applyAlignment="1">
      <alignment horizontal="center"/>
    </xf>
    <xf numFmtId="168" fontId="4" fillId="0" borderId="3" xfId="3" applyNumberFormat="1" applyFont="1" applyBorder="1" applyAlignment="1">
      <alignment horizontal="right"/>
    </xf>
    <xf numFmtId="0" fontId="3" fillId="0" borderId="1" xfId="0" applyFont="1" applyBorder="1" applyAlignment="1">
      <alignment horizontal="left" wrapText="1"/>
    </xf>
    <xf numFmtId="0" fontId="3" fillId="0" borderId="1" xfId="0" applyFont="1" applyBorder="1" applyAlignment="1">
      <alignment horizontal="center" wrapText="1"/>
    </xf>
    <xf numFmtId="0" fontId="3" fillId="0" borderId="0" xfId="0" applyFont="1" applyAlignment="1">
      <alignment horizontal="left" wrapText="1"/>
    </xf>
    <xf numFmtId="165" fontId="3" fillId="0" borderId="0" xfId="3" applyNumberFormat="1" applyFont="1" applyBorder="1" applyAlignment="1">
      <alignment horizontal="center" wrapText="1"/>
    </xf>
    <xf numFmtId="164" fontId="3" fillId="0" borderId="0" xfId="2" applyNumberFormat="1" applyFont="1" applyBorder="1" applyAlignment="1">
      <alignment horizontal="center" wrapText="1"/>
    </xf>
    <xf numFmtId="164" fontId="3" fillId="0" borderId="0" xfId="2" applyNumberFormat="1" applyFont="1" applyFill="1" applyAlignment="1">
      <alignment horizontal="center"/>
    </xf>
    <xf numFmtId="166" fontId="3" fillId="0" borderId="0" xfId="1" applyNumberFormat="1" applyFont="1" applyBorder="1" applyAlignment="1">
      <alignment horizontal="center" wrapText="1"/>
    </xf>
    <xf numFmtId="166" fontId="3" fillId="0" borderId="0" xfId="1" applyNumberFormat="1" applyFont="1" applyFill="1" applyAlignment="1">
      <alignment horizontal="center"/>
    </xf>
    <xf numFmtId="0" fontId="3" fillId="0" borderId="0" xfId="0" applyFont="1" applyAlignment="1">
      <alignment horizontal="center" vertical="top" wrapText="1"/>
    </xf>
    <xf numFmtId="165" fontId="5" fillId="0" borderId="0" xfId="3" applyNumberFormat="1" applyFont="1" applyBorder="1" applyAlignment="1">
      <alignment horizontal="center" wrapText="1"/>
    </xf>
    <xf numFmtId="166" fontId="5" fillId="0" borderId="0" xfId="1" applyNumberFormat="1" applyFont="1" applyBorder="1" applyAlignment="1">
      <alignment horizontal="center" wrapText="1"/>
    </xf>
    <xf numFmtId="166" fontId="5" fillId="0" borderId="0" xfId="1" applyNumberFormat="1" applyFont="1" applyAlignment="1">
      <alignment horizontal="center"/>
    </xf>
    <xf numFmtId="166" fontId="5" fillId="0" borderId="0" xfId="1" applyNumberFormat="1" applyFont="1" applyFill="1" applyAlignment="1">
      <alignment horizontal="center"/>
    </xf>
    <xf numFmtId="44" fontId="10" fillId="0" borderId="0" xfId="2" applyFont="1" applyBorder="1" applyAlignment="1">
      <alignment horizontal="center"/>
    </xf>
    <xf numFmtId="0" fontId="11" fillId="0" borderId="0" xfId="0" applyFont="1"/>
    <xf numFmtId="0" fontId="10" fillId="0" borderId="0" xfId="0" applyFont="1" applyAlignment="1">
      <alignment horizontal="center"/>
    </xf>
    <xf numFmtId="168" fontId="10" fillId="0" borderId="0" xfId="3" applyNumberFormat="1" applyFont="1" applyAlignment="1">
      <alignment horizontal="center"/>
    </xf>
    <xf numFmtId="164" fontId="10" fillId="0" borderId="0" xfId="2" applyNumberFormat="1" applyFont="1" applyAlignment="1">
      <alignment horizontal="center"/>
    </xf>
    <xf numFmtId="0" fontId="7" fillId="0" borderId="0" xfId="0" applyFont="1"/>
    <xf numFmtId="0" fontId="3" fillId="0" borderId="1" xfId="0" applyFont="1" applyBorder="1" applyAlignment="1">
      <alignment horizontal="left"/>
    </xf>
    <xf numFmtId="0" fontId="0" fillId="0" borderId="1" xfId="0" applyBorder="1"/>
    <xf numFmtId="0" fontId="3" fillId="0" borderId="1" xfId="0" applyFont="1" applyBorder="1" applyAlignment="1">
      <alignment horizontal="right" wrapText="1"/>
    </xf>
    <xf numFmtId="0" fontId="3" fillId="0" borderId="0" xfId="0" applyFont="1" applyAlignment="1">
      <alignment horizontal="right" wrapText="1"/>
    </xf>
    <xf numFmtId="0" fontId="4" fillId="0" borderId="1" xfId="0" applyFont="1" applyBorder="1" applyAlignment="1">
      <alignment horizontal="right" wrapText="1"/>
    </xf>
    <xf numFmtId="0" fontId="4" fillId="0" borderId="1" xfId="0" applyFont="1" applyBorder="1" applyAlignment="1">
      <alignment horizontal="center" wrapText="1"/>
    </xf>
    <xf numFmtId="169" fontId="3" fillId="0" borderId="0" xfId="3" applyNumberFormat="1" applyFont="1" applyFill="1" applyAlignment="1">
      <alignment horizontal="center"/>
    </xf>
    <xf numFmtId="164" fontId="3" fillId="2" borderId="0" xfId="2" applyNumberFormat="1" applyFont="1" applyFill="1" applyAlignment="1">
      <alignment horizontal="center"/>
    </xf>
    <xf numFmtId="169" fontId="3" fillId="0" borderId="0" xfId="3" applyNumberFormat="1" applyFont="1" applyAlignment="1">
      <alignment horizontal="center"/>
    </xf>
    <xf numFmtId="166" fontId="3" fillId="2" borderId="0" xfId="1" applyNumberFormat="1" applyFont="1" applyFill="1" applyAlignment="1">
      <alignment horizontal="center"/>
    </xf>
    <xf numFmtId="166" fontId="9" fillId="0" borderId="0" xfId="1" applyNumberFormat="1" applyFont="1" applyAlignment="1">
      <alignment horizontal="center"/>
    </xf>
    <xf numFmtId="166" fontId="12" fillId="0" borderId="0" xfId="1" applyNumberFormat="1" applyFont="1" applyAlignment="1">
      <alignment horizontal="center"/>
    </xf>
    <xf numFmtId="0" fontId="13" fillId="0" borderId="0" xfId="0" applyFont="1" applyAlignment="1">
      <alignment horizontal="left"/>
    </xf>
    <xf numFmtId="0" fontId="13" fillId="0" borderId="0" xfId="0" applyFont="1"/>
    <xf numFmtId="170" fontId="10" fillId="0" borderId="0" xfId="2" applyNumberFormat="1" applyFont="1" applyBorder="1"/>
    <xf numFmtId="169" fontId="10" fillId="0" borderId="0" xfId="3" applyNumberFormat="1" applyFont="1" applyAlignment="1">
      <alignment horizontal="center"/>
    </xf>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right"/>
    </xf>
    <xf numFmtId="0" fontId="14" fillId="0" borderId="0" xfId="0" applyFont="1" applyAlignment="1">
      <alignment horizontal="center"/>
    </xf>
    <xf numFmtId="168" fontId="3" fillId="0" borderId="0" xfId="3" applyNumberFormat="1" applyFont="1" applyBorder="1" applyAlignment="1">
      <alignment horizontal="right"/>
    </xf>
    <xf numFmtId="42" fontId="15" fillId="0" borderId="0" xfId="0" applyNumberFormat="1" applyFont="1"/>
    <xf numFmtId="164" fontId="15" fillId="0" borderId="0" xfId="0" applyNumberFormat="1" applyFont="1"/>
    <xf numFmtId="168" fontId="3" fillId="0" borderId="0" xfId="3" applyNumberFormat="1" applyFont="1" applyAlignment="1">
      <alignment horizontal="right"/>
    </xf>
    <xf numFmtId="41" fontId="15" fillId="0" borderId="0" xfId="0" applyNumberFormat="1" applyFont="1"/>
    <xf numFmtId="168" fontId="5" fillId="0" borderId="0" xfId="3" applyNumberFormat="1" applyFont="1" applyAlignment="1">
      <alignment horizontal="right"/>
    </xf>
    <xf numFmtId="41" fontId="16" fillId="0" borderId="0" xfId="0" applyNumberFormat="1" applyFont="1"/>
    <xf numFmtId="168" fontId="3" fillId="0" borderId="0" xfId="0" applyNumberFormat="1" applyFont="1"/>
    <xf numFmtId="0" fontId="2" fillId="0" borderId="0" xfId="0" applyFont="1" applyAlignment="1">
      <alignment horizontal="left"/>
    </xf>
    <xf numFmtId="0" fontId="14" fillId="0" borderId="0" xfId="0" applyFont="1"/>
    <xf numFmtId="0" fontId="3" fillId="0" borderId="1" xfId="0" applyFont="1" applyBorder="1"/>
    <xf numFmtId="0" fontId="3" fillId="0" borderId="2" xfId="0" applyFont="1" applyBorder="1" applyAlignment="1">
      <alignment horizontal="center"/>
    </xf>
    <xf numFmtId="0" fontId="3" fillId="0" borderId="2" xfId="0" applyFont="1" applyBorder="1" applyAlignment="1">
      <alignment horizontal="right"/>
    </xf>
    <xf numFmtId="42" fontId="3" fillId="0" borderId="0" xfId="2" applyNumberFormat="1" applyFont="1"/>
    <xf numFmtId="166" fontId="12" fillId="0" borderId="0" xfId="1" applyNumberFormat="1" applyFont="1"/>
    <xf numFmtId="0" fontId="0" fillId="0" borderId="0" xfId="0" applyAlignment="1">
      <alignment horizontal="right"/>
    </xf>
    <xf numFmtId="14" fontId="0" fillId="0" borderId="1" xfId="0" applyNumberFormat="1" applyBorder="1" applyAlignment="1">
      <alignment horizontal="right"/>
    </xf>
    <xf numFmtId="0" fontId="0" fillId="0" borderId="1" xfId="0" applyBorder="1" applyAlignment="1">
      <alignment horizontal="right"/>
    </xf>
    <xf numFmtId="164" fontId="0" fillId="0" borderId="0" xfId="2" applyNumberFormat="1" applyFont="1"/>
    <xf numFmtId="164" fontId="17" fillId="0" borderId="0" xfId="0" applyNumberFormat="1" applyFont="1" applyAlignment="1">
      <alignment horizontal="center"/>
    </xf>
    <xf numFmtId="0" fontId="20" fillId="0" borderId="0" xfId="0" applyFont="1"/>
    <xf numFmtId="0" fontId="21" fillId="0" borderId="0" xfId="0" applyFont="1"/>
    <xf numFmtId="0" fontId="21" fillId="3" borderId="0" xfId="0" applyFont="1" applyFill="1" applyAlignment="1" applyProtection="1">
      <alignment horizontal="right"/>
      <protection locked="0"/>
    </xf>
    <xf numFmtId="0" fontId="0" fillId="2" borderId="0" xfId="0" applyFill="1" applyProtection="1">
      <protection locked="0"/>
    </xf>
    <xf numFmtId="166" fontId="0" fillId="0" borderId="0" xfId="0" applyNumberFormat="1" applyProtection="1">
      <protection locked="0"/>
    </xf>
    <xf numFmtId="0" fontId="0" fillId="0" borderId="0" xfId="0" applyProtection="1">
      <protection locked="0"/>
    </xf>
    <xf numFmtId="0" fontId="21" fillId="0" borderId="0" xfId="0" applyFont="1" applyProtection="1">
      <protection locked="0"/>
    </xf>
    <xf numFmtId="0" fontId="0" fillId="4" borderId="0" xfId="0" applyFill="1"/>
    <xf numFmtId="0" fontId="19" fillId="0" borderId="0" xfId="0" applyFont="1"/>
    <xf numFmtId="0" fontId="0" fillId="0" borderId="2" xfId="0" applyBorder="1" applyAlignment="1">
      <alignment horizontal="right"/>
    </xf>
    <xf numFmtId="166" fontId="0" fillId="0" borderId="0" xfId="1" applyNumberFormat="1" applyFont="1" applyFill="1" applyProtection="1"/>
    <xf numFmtId="0" fontId="0" fillId="0" borderId="0" xfId="0" applyAlignment="1">
      <alignment horizontal="left" indent="3"/>
    </xf>
    <xf numFmtId="166" fontId="0" fillId="0" borderId="0" xfId="1" applyNumberFormat="1" applyFont="1" applyFill="1" applyBorder="1" applyProtection="1"/>
    <xf numFmtId="166" fontId="0" fillId="0" borderId="4" xfId="0" applyNumberFormat="1" applyBorder="1"/>
    <xf numFmtId="166" fontId="0" fillId="0" borderId="0" xfId="0" applyNumberFormat="1"/>
    <xf numFmtId="0" fontId="19" fillId="0" borderId="0" xfId="0" applyFont="1" applyAlignment="1">
      <alignment horizontal="left" indent="3"/>
    </xf>
    <xf numFmtId="0" fontId="22" fillId="0" borderId="0" xfId="0" applyFont="1" applyAlignment="1">
      <alignment horizontal="left" indent="3"/>
    </xf>
    <xf numFmtId="0" fontId="22" fillId="0" borderId="0" xfId="0" applyFont="1"/>
    <xf numFmtId="166" fontId="22" fillId="0" borderId="0" xfId="1" applyNumberFormat="1" applyFont="1" applyFill="1" applyProtection="1"/>
    <xf numFmtId="166" fontId="22" fillId="0" borderId="0" xfId="1" applyNumberFormat="1" applyFont="1" applyFill="1" applyBorder="1" applyProtection="1"/>
    <xf numFmtId="166" fontId="22" fillId="0" borderId="1" xfId="1" applyNumberFormat="1" applyFont="1" applyFill="1" applyBorder="1" applyProtection="1"/>
    <xf numFmtId="0" fontId="19" fillId="0" borderId="0" xfId="0" applyFont="1" applyAlignment="1">
      <alignment wrapText="1"/>
    </xf>
    <xf numFmtId="166" fontId="0" fillId="0" borderId="0" xfId="0" applyNumberFormat="1" applyAlignment="1">
      <alignment horizontal="right"/>
    </xf>
    <xf numFmtId="166" fontId="0" fillId="0" borderId="5" xfId="0" applyNumberFormat="1" applyBorder="1"/>
    <xf numFmtId="0" fontId="21" fillId="0" borderId="0" xfId="0" applyFont="1" applyAlignment="1">
      <alignment wrapText="1"/>
    </xf>
    <xf numFmtId="166" fontId="0" fillId="0" borderId="1" xfId="1" applyNumberFormat="1" applyFont="1" applyFill="1" applyBorder="1" applyProtection="1"/>
    <xf numFmtId="164" fontId="4" fillId="0" borderId="0" xfId="0" applyNumberFormat="1" applyFont="1" applyAlignment="1">
      <alignment horizontal="center"/>
    </xf>
    <xf numFmtId="166" fontId="18" fillId="0" borderId="0" xfId="0" applyNumberFormat="1" applyFont="1"/>
    <xf numFmtId="0" fontId="19" fillId="0" borderId="0" xfId="0" applyFont="1" applyProtection="1">
      <protection locked="0"/>
    </xf>
    <xf numFmtId="0" fontId="7" fillId="0" borderId="0" xfId="0" applyFont="1" applyAlignment="1">
      <alignment horizontal="left" vertical="top"/>
    </xf>
    <xf numFmtId="0" fontId="3" fillId="0" borderId="0" xfId="0" applyFont="1" applyAlignment="1">
      <alignment horizontal="left" vertical="top" shrinkToFit="1"/>
    </xf>
    <xf numFmtId="168" fontId="3" fillId="0" borderId="0" xfId="3" applyNumberFormat="1" applyFont="1" applyBorder="1" applyAlignment="1">
      <alignment horizontal="right" vertical="top"/>
    </xf>
    <xf numFmtId="42" fontId="15" fillId="0" borderId="0" xfId="0" applyNumberFormat="1" applyFont="1" applyAlignment="1">
      <alignment vertical="top"/>
    </xf>
    <xf numFmtId="164" fontId="15" fillId="0" borderId="0" xfId="0" applyNumberFormat="1" applyFont="1" applyAlignment="1">
      <alignment vertical="top"/>
    </xf>
    <xf numFmtId="168" fontId="3" fillId="0" borderId="0" xfId="3" applyNumberFormat="1" applyFont="1" applyAlignment="1">
      <alignment horizontal="right" vertical="top"/>
    </xf>
    <xf numFmtId="166" fontId="3" fillId="0" borderId="0" xfId="1" applyNumberFormat="1" applyFont="1" applyAlignment="1">
      <alignment horizontal="center" vertical="top"/>
    </xf>
    <xf numFmtId="41" fontId="15" fillId="0" borderId="0" xfId="0" applyNumberFormat="1" applyFont="1" applyAlignment="1">
      <alignment vertical="top"/>
    </xf>
    <xf numFmtId="168" fontId="5" fillId="0" borderId="0" xfId="3" applyNumberFormat="1" applyFont="1" applyAlignment="1">
      <alignment horizontal="right" vertical="top"/>
    </xf>
    <xf numFmtId="166" fontId="5" fillId="0" borderId="0" xfId="1" applyNumberFormat="1" applyFont="1" applyAlignment="1">
      <alignment horizontal="center" vertical="top"/>
    </xf>
    <xf numFmtId="41" fontId="16" fillId="0" borderId="0" xfId="0" applyNumberFormat="1" applyFont="1" applyAlignment="1">
      <alignment vertical="top"/>
    </xf>
    <xf numFmtId="171" fontId="2" fillId="0" borderId="0" xfId="0" applyNumberFormat="1" applyFont="1"/>
    <xf numFmtId="166" fontId="2" fillId="0" borderId="0" xfId="1" applyNumberFormat="1" applyFont="1" applyAlignment="1">
      <alignment horizontal="center"/>
    </xf>
    <xf numFmtId="166" fontId="2" fillId="0" borderId="0" xfId="1" applyNumberFormat="1" applyFont="1" applyFill="1" applyAlignment="1">
      <alignment horizontal="center"/>
    </xf>
    <xf numFmtId="166" fontId="4" fillId="0" borderId="1" xfId="1" applyNumberFormat="1" applyFont="1" applyFill="1" applyBorder="1" applyAlignment="1">
      <alignment horizontal="center"/>
    </xf>
    <xf numFmtId="171" fontId="7" fillId="0" borderId="0" xfId="0" applyNumberFormat="1" applyFont="1" applyAlignment="1">
      <alignment horizontal="center"/>
    </xf>
    <xf numFmtId="0" fontId="18" fillId="0" borderId="0" xfId="0" applyFont="1" applyAlignment="1">
      <alignment horizontal="center"/>
    </xf>
    <xf numFmtId="166" fontId="7" fillId="0" borderId="0" xfId="1" applyNumberFormat="1" applyFont="1" applyAlignment="1">
      <alignment horizontal="center"/>
    </xf>
    <xf numFmtId="166" fontId="7" fillId="0" borderId="0" xfId="1" applyNumberFormat="1" applyFont="1" applyFill="1" applyAlignment="1">
      <alignment horizontal="center"/>
    </xf>
    <xf numFmtId="0" fontId="18" fillId="0" borderId="0" xfId="0" applyFont="1"/>
    <xf numFmtId="171" fontId="3" fillId="0" borderId="0" xfId="0" applyNumberFormat="1" applyFont="1" applyAlignment="1">
      <alignment horizontal="center" wrapText="1"/>
    </xf>
    <xf numFmtId="166" fontId="7" fillId="0" borderId="1" xfId="1" applyNumberFormat="1" applyFont="1" applyFill="1" applyBorder="1" applyAlignment="1">
      <alignment horizontal="center"/>
    </xf>
    <xf numFmtId="165" fontId="3" fillId="0" borderId="0" xfId="0" applyNumberFormat="1" applyFont="1" applyAlignment="1">
      <alignment wrapText="1"/>
    </xf>
    <xf numFmtId="166" fontId="0" fillId="0" borderId="0" xfId="1" applyNumberFormat="1" applyFont="1" applyFill="1"/>
    <xf numFmtId="166" fontId="0" fillId="0" borderId="0" xfId="1" applyNumberFormat="1" applyFont="1"/>
    <xf numFmtId="171" fontId="3" fillId="0" borderId="0" xfId="3" applyNumberFormat="1" applyFont="1" applyAlignment="1">
      <alignment horizontal="center" vertical="top"/>
    </xf>
    <xf numFmtId="172" fontId="3" fillId="0" borderId="0" xfId="3" applyNumberFormat="1" applyFont="1" applyAlignment="1">
      <alignment horizontal="center" vertical="top"/>
    </xf>
    <xf numFmtId="165" fontId="3" fillId="0" borderId="0" xfId="3" applyNumberFormat="1" applyFont="1" applyFill="1" applyAlignment="1">
      <alignment horizontal="right" vertical="top"/>
    </xf>
    <xf numFmtId="173" fontId="3" fillId="0" borderId="0" xfId="0" applyNumberFormat="1" applyFont="1" applyAlignment="1">
      <alignment horizontal="center"/>
    </xf>
    <xf numFmtId="171" fontId="3" fillId="0" borderId="0" xfId="3" applyNumberFormat="1" applyFont="1" applyAlignment="1">
      <alignment horizontal="center"/>
    </xf>
    <xf numFmtId="43" fontId="3" fillId="0" borderId="0" xfId="0" applyNumberFormat="1" applyFont="1" applyAlignment="1">
      <alignment horizontal="center"/>
    </xf>
    <xf numFmtId="165" fontId="3" fillId="0" borderId="0" xfId="0" applyNumberFormat="1" applyFont="1" applyAlignment="1">
      <alignment horizontal="center"/>
    </xf>
    <xf numFmtId="166" fontId="3" fillId="0" borderId="0" xfId="0" applyNumberFormat="1" applyFont="1" applyAlignment="1">
      <alignment horizontal="center"/>
    </xf>
    <xf numFmtId="174" fontId="3" fillId="0" borderId="0" xfId="0" applyNumberFormat="1" applyFont="1" applyAlignment="1">
      <alignment horizontal="center"/>
    </xf>
    <xf numFmtId="0" fontId="0" fillId="0" borderId="0" xfId="0" applyAlignment="1">
      <alignment horizontal="left"/>
    </xf>
    <xf numFmtId="166" fontId="3" fillId="0" borderId="1" xfId="0" applyNumberFormat="1" applyFont="1" applyBorder="1" applyAlignment="1">
      <alignment horizontal="center"/>
    </xf>
    <xf numFmtId="174" fontId="3" fillId="0" borderId="1" xfId="0" applyNumberFormat="1" applyFont="1" applyBorder="1" applyAlignment="1">
      <alignment horizontal="center"/>
    </xf>
    <xf numFmtId="166" fontId="0" fillId="0" borderId="1" xfId="1" applyNumberFormat="1" applyFont="1" applyFill="1" applyBorder="1"/>
    <xf numFmtId="166" fontId="0" fillId="0" borderId="1" xfId="1" applyNumberFormat="1" applyFont="1" applyBorder="1"/>
    <xf numFmtId="171" fontId="3" fillId="0" borderId="6" xfId="0" applyNumberFormat="1" applyFont="1" applyBorder="1"/>
    <xf numFmtId="0" fontId="3" fillId="0" borderId="6" xfId="0" applyFont="1" applyBorder="1"/>
    <xf numFmtId="166" fontId="3" fillId="0" borderId="0" xfId="1" applyNumberFormat="1" applyFont="1" applyBorder="1"/>
    <xf numFmtId="166" fontId="3" fillId="0" borderId="6" xfId="1" applyNumberFormat="1" applyFont="1" applyBorder="1"/>
    <xf numFmtId="171" fontId="4" fillId="0" borderId="3" xfId="0" applyNumberFormat="1" applyFont="1" applyBorder="1"/>
    <xf numFmtId="0" fontId="4" fillId="0" borderId="3" xfId="0" applyFont="1" applyBorder="1"/>
    <xf numFmtId="166" fontId="4" fillId="0" borderId="3" xfId="1" applyNumberFormat="1" applyFont="1" applyBorder="1"/>
    <xf numFmtId="166" fontId="26" fillId="0" borderId="3" xfId="0" applyNumberFormat="1" applyFont="1" applyBorder="1"/>
    <xf numFmtId="0" fontId="19" fillId="0" borderId="3" xfId="0" applyFont="1" applyBorder="1"/>
    <xf numFmtId="166" fontId="19" fillId="0" borderId="3" xfId="1" applyNumberFormat="1" applyFont="1" applyFill="1" applyBorder="1"/>
    <xf numFmtId="166" fontId="19" fillId="0" borderId="3" xfId="1" applyNumberFormat="1" applyFont="1" applyBorder="1"/>
    <xf numFmtId="171" fontId="3" fillId="0" borderId="0" xfId="0" applyNumberFormat="1" applyFont="1"/>
    <xf numFmtId="43" fontId="3" fillId="0" borderId="0" xfId="0" applyNumberFormat="1" applyFont="1"/>
    <xf numFmtId="166" fontId="3" fillId="0" borderId="0" xfId="1" applyNumberFormat="1" applyFont="1" applyFill="1"/>
    <xf numFmtId="43" fontId="3" fillId="0" borderId="0" xfId="1" applyFont="1"/>
    <xf numFmtId="171" fontId="3" fillId="0" borderId="1" xfId="0" applyNumberFormat="1" applyFont="1" applyBorder="1" applyAlignment="1">
      <alignment horizontal="center" wrapText="1"/>
    </xf>
    <xf numFmtId="0" fontId="26" fillId="5" borderId="0" xfId="1" applyNumberFormat="1" applyFont="1" applyFill="1" applyAlignment="1">
      <alignment horizontal="left" indent="1"/>
    </xf>
    <xf numFmtId="0" fontId="0" fillId="0" borderId="0" xfId="1" applyNumberFormat="1" applyFont="1" applyAlignment="1">
      <alignment horizontal="left" indent="1"/>
    </xf>
    <xf numFmtId="43" fontId="0" fillId="0" borderId="0" xfId="0" applyNumberFormat="1"/>
    <xf numFmtId="0" fontId="2" fillId="0" borderId="0" xfId="0" applyFont="1" applyAlignment="1">
      <alignment horizontal="right"/>
    </xf>
    <xf numFmtId="165" fontId="7" fillId="0" borderId="0" xfId="0" applyNumberFormat="1" applyFont="1" applyAlignment="1">
      <alignment horizontal="right"/>
    </xf>
    <xf numFmtId="165" fontId="3" fillId="0" borderId="0" xfId="3" applyNumberFormat="1" applyFont="1" applyAlignment="1">
      <alignment horizontal="right" vertical="top"/>
    </xf>
    <xf numFmtId="165" fontId="3" fillId="0" borderId="0" xfId="0" applyNumberFormat="1" applyFont="1" applyAlignment="1">
      <alignment horizontal="right"/>
    </xf>
    <xf numFmtId="165" fontId="3" fillId="0" borderId="1" xfId="0" applyNumberFormat="1" applyFont="1" applyBorder="1" applyAlignment="1">
      <alignment horizontal="right"/>
    </xf>
    <xf numFmtId="171" fontId="4" fillId="0" borderId="3" xfId="0" applyNumberFormat="1" applyFont="1" applyBorder="1" applyAlignment="1">
      <alignment horizontal="right"/>
    </xf>
    <xf numFmtId="165" fontId="7" fillId="0" borderId="0" xfId="0" applyNumberFormat="1" applyFont="1"/>
    <xf numFmtId="165" fontId="7" fillId="0" borderId="1" xfId="0" applyNumberFormat="1" applyFont="1" applyBorder="1"/>
    <xf numFmtId="165" fontId="3" fillId="0" borderId="0" xfId="3" applyNumberFormat="1" applyFont="1" applyFill="1" applyAlignment="1">
      <alignment vertical="top"/>
    </xf>
    <xf numFmtId="165" fontId="3" fillId="0" borderId="1" xfId="3" applyNumberFormat="1" applyFont="1" applyFill="1" applyBorder="1" applyAlignment="1">
      <alignment vertical="top"/>
    </xf>
    <xf numFmtId="165" fontId="3" fillId="0" borderId="0" xfId="3" applyNumberFormat="1" applyFont="1" applyFill="1" applyBorder="1" applyAlignment="1">
      <alignment vertical="top"/>
    </xf>
    <xf numFmtId="168" fontId="4" fillId="0" borderId="3" xfId="3" applyNumberFormat="1" applyFont="1" applyFill="1" applyBorder="1" applyAlignment="1"/>
    <xf numFmtId="0" fontId="7" fillId="0" borderId="1" xfId="0" applyFont="1" applyBorder="1"/>
    <xf numFmtId="165" fontId="3" fillId="0" borderId="0" xfId="3" applyNumberFormat="1" applyFont="1" applyAlignment="1"/>
    <xf numFmtId="165" fontId="3" fillId="0" borderId="0" xfId="3" applyNumberFormat="1" applyFont="1" applyFill="1" applyAlignment="1"/>
    <xf numFmtId="165" fontId="7" fillId="0" borderId="0" xfId="3" applyNumberFormat="1" applyFont="1" applyFill="1" applyAlignment="1">
      <alignment vertical="top"/>
    </xf>
    <xf numFmtId="165" fontId="3" fillId="0" borderId="1" xfId="3" applyNumberFormat="1" applyFont="1" applyBorder="1" applyAlignment="1"/>
    <xf numFmtId="167" fontId="3" fillId="0" borderId="0" xfId="3" applyNumberFormat="1" applyFont="1" applyBorder="1" applyAlignment="1"/>
    <xf numFmtId="168" fontId="4" fillId="0" borderId="3" xfId="3" applyNumberFormat="1" applyFont="1" applyBorder="1" applyAlignment="1"/>
    <xf numFmtId="165" fontId="3" fillId="0" borderId="0" xfId="3" applyNumberFormat="1" applyFont="1" applyBorder="1" applyAlignment="1">
      <alignment horizontal="right"/>
    </xf>
    <xf numFmtId="168" fontId="4" fillId="0" borderId="0" xfId="3" applyNumberFormat="1" applyFont="1" applyBorder="1" applyAlignment="1">
      <alignment horizontal="right"/>
    </xf>
    <xf numFmtId="165" fontId="19" fillId="0" borderId="0" xfId="0" applyNumberFormat="1" applyFont="1"/>
    <xf numFmtId="165" fontId="19" fillId="0" borderId="3" xfId="0" applyNumberFormat="1" applyFont="1" applyBorder="1"/>
    <xf numFmtId="0" fontId="0" fillId="0" borderId="6" xfId="0" applyBorder="1"/>
    <xf numFmtId="14" fontId="0" fillId="0" borderId="0" xfId="0" applyNumberFormat="1"/>
    <xf numFmtId="0" fontId="0" fillId="0" borderId="1" xfId="0" applyBorder="1" applyAlignment="1">
      <alignment horizontal="center"/>
    </xf>
    <xf numFmtId="0" fontId="19" fillId="0" borderId="0" xfId="0" applyFont="1" applyAlignment="1" applyProtection="1">
      <alignment horizontal="left" wrapText="1"/>
      <protection locked="0"/>
    </xf>
    <xf numFmtId="0" fontId="19" fillId="0" borderId="0" xfId="0" applyFont="1" applyAlignment="1">
      <alignment horizontal="left" wrapText="1"/>
    </xf>
    <xf numFmtId="0" fontId="4" fillId="0" borderId="1"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0" fillId="0" borderId="0" xfId="0" applyAlignment="1">
      <alignment horizontal="center"/>
    </xf>
    <xf numFmtId="166" fontId="4" fillId="0" borderId="1" xfId="1" applyNumberFormat="1" applyFont="1" applyBorder="1" applyAlignment="1">
      <alignment horizontal="center"/>
    </xf>
    <xf numFmtId="166" fontId="4" fillId="0" borderId="1" xfId="1" applyNumberFormat="1"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3</xdr:col>
      <xdr:colOff>21768</xdr:colOff>
      <xdr:row>6</xdr:row>
      <xdr:rowOff>59103</xdr:rowOff>
    </xdr:to>
    <xdr:pic>
      <xdr:nvPicPr>
        <xdr:cNvPr id="2" name="Picture 1">
          <a:extLst>
            <a:ext uri="{FF2B5EF4-FFF2-40B4-BE49-F238E27FC236}">
              <a16:creationId xmlns:a16="http://schemas.microsoft.com/office/drawing/2014/main" id="{0FF17A94-6EC3-4A2D-8388-1F3828476F64}"/>
            </a:ext>
          </a:extLst>
        </xdr:cNvPr>
        <xdr:cNvPicPr>
          <a:picLocks noChangeAspect="1"/>
        </xdr:cNvPicPr>
      </xdr:nvPicPr>
      <xdr:blipFill>
        <a:blip xmlns:r="http://schemas.openxmlformats.org/officeDocument/2006/relationships" r:embed="rId1"/>
        <a:stretch>
          <a:fillRect/>
        </a:stretch>
      </xdr:blipFill>
      <xdr:spPr>
        <a:xfrm>
          <a:off x="609600" y="542925"/>
          <a:ext cx="1277163" cy="6020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vgov-my.sharepoint.com/personal/denise_sandlin_dhrm_virginia_gov/Documents/Documents/GASB/FY%2024,%20MP-23/Sample%20Notes%20and%20JE/FY%2023-%20Sample%20Journal%20Entries%20and%20schedules%20.xlsx" TargetMode="External"/><Relationship Id="rId1" Type="http://schemas.openxmlformats.org/officeDocument/2006/relationships/externalLinkPath" Target="/personal/denise_sandlin_dhrm_virginia_gov/Documents/Documents/GASB/FY%2024,%20MP-23/Sample%20Notes%20and%20JE/FY%2023-%20Sample%20Journal%20Entries%20and%20schedules%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ovgov-my.sharepoint.com/personal/denise_sandlin_dhrm_virginia_gov/Documents/Documents/GASB/FY%2025,%20MP24/Sample%20Notes%20and%20Journal%20Entries/Sample%20Journal%20Entries/samplejournalentriesandschedulefy25..xlsx" TargetMode="External"/><Relationship Id="rId1" Type="http://schemas.openxmlformats.org/officeDocument/2006/relationships/externalLinkPath" Target="/personal/denise_sandlin_dhrm_virginia_gov/Documents/Documents/GASB/FY%2025,%20MP24/Sample%20Notes%20and%20Journal%20Entries/Sample%20Journal%20Entries/samplejournalentriesandschedulefy2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covgov-my.sharepoint.com/personal/denise_sandlin_dhrm_virginia_gov/Documents/Documents/GASB/FY%2025,%20MP24/Schedule%20H/Copy%20of%20Appendix%20H%20FY25,MPFY24.%20.xlsx" TargetMode="External"/><Relationship Id="rId1" Type="http://schemas.openxmlformats.org/officeDocument/2006/relationships/externalLinkPath" Target="/personal/denise_sandlin_dhrm_virginia_gov/Documents/Documents/GASB/FY%2025,%20MP24/Schedule%20H/Copy%20of%20Appendix%20H%20FY25,MPFY24.%2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rbo92301\Downloads\samplejournalentriesandschedulefy24%20(18).xlsx" TargetMode="External"/><Relationship Id="rId1" Type="http://schemas.openxmlformats.org/officeDocument/2006/relationships/externalLinkPath" Target="file:///C:\Users\rbo92301\Downloads\samplejournalentriesandschedulefy24%20(18).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covgov-my.sharepoint.com/personal/denise_sandlin_dhrm_virginia_gov/Documents/Documents/GASB/FY26,%20MP25/FY%202026,%20MP%202025%20Employer%20Cont%20allocaiton.xlsx" TargetMode="External"/><Relationship Id="rId1" Type="http://schemas.openxmlformats.org/officeDocument/2006/relationships/externalLinkPath" Target="/personal/denise_sandlin_dhrm_virginia_gov/Documents/Documents/GASB/FY26,%20MP25/FY%202026,%20MP%202025%20Employer%20Cont%20allocait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E Template"/>
      <sheetName val="A Employer Allocation - No 158"/>
      <sheetName val="B OPEB Expense"/>
      <sheetName val="C Liability Recon"/>
      <sheetName val="D Net Liab Recon"/>
      <sheetName val="E Deferred InOutFlows"/>
      <sheetName val="F Schedule of Def InOut"/>
      <sheetName val="G Proportionate Share"/>
      <sheetName val="H Schedule of Benefit Pmt"/>
      <sheetName val="I PY Deferred INOUT FLOWS"/>
    </sheetNames>
    <sheetDataSet>
      <sheetData sheetId="0"/>
      <sheetData sheetId="1">
        <row r="4">
          <cell r="A4" t="str">
            <v>Employer #</v>
          </cell>
          <cell r="B4"/>
          <cell r="C4" t="str">
            <v>Employer</v>
          </cell>
        </row>
        <row r="6">
          <cell r="A6">
            <v>5</v>
          </cell>
          <cell r="B6"/>
          <cell r="C6" t="str">
            <v>VRS Retirees, Survivors, LTD Participants</v>
          </cell>
        </row>
        <row r="7">
          <cell r="A7">
            <v>6</v>
          </cell>
          <cell r="B7"/>
          <cell r="C7" t="str">
            <v>Non-Annuitant Survivors, Extended Coverage</v>
          </cell>
        </row>
        <row r="8">
          <cell r="A8">
            <v>7</v>
          </cell>
          <cell r="B8"/>
          <cell r="C8" t="str">
            <v>ORP Retirees, Survivors, LTD Participants</v>
          </cell>
        </row>
        <row r="9">
          <cell r="A9">
            <v>47</v>
          </cell>
          <cell r="B9"/>
          <cell r="C9" t="str">
            <v>Various TLC Govt Groups</v>
          </cell>
        </row>
        <row r="10">
          <cell r="A10">
            <v>48</v>
          </cell>
          <cell r="B10"/>
          <cell r="C10" t="str">
            <v>Various TLC School Groups</v>
          </cell>
        </row>
        <row r="11">
          <cell r="A11">
            <v>90</v>
          </cell>
          <cell r="B11"/>
          <cell r="C11" t="str">
            <v>POTOMAC RIVER FISHERIES</v>
          </cell>
        </row>
        <row r="12">
          <cell r="A12">
            <v>91</v>
          </cell>
          <cell r="B12"/>
          <cell r="C12" t="str">
            <v>New River Valley Emergency Communications</v>
          </cell>
        </row>
        <row r="13">
          <cell r="A13">
            <v>100</v>
          </cell>
          <cell r="B13"/>
          <cell r="C13" t="str">
            <v xml:space="preserve">Senate of Virginia            </v>
          </cell>
        </row>
        <row r="14">
          <cell r="A14">
            <v>101</v>
          </cell>
          <cell r="B14"/>
          <cell r="C14" t="str">
            <v xml:space="preserve">Virginia House of Delegates   </v>
          </cell>
        </row>
        <row r="15">
          <cell r="A15">
            <v>102</v>
          </cell>
          <cell r="B15"/>
          <cell r="C15" t="str">
            <v>Leg Dept Reversion Clear Acct</v>
          </cell>
        </row>
        <row r="16">
          <cell r="A16">
            <v>103</v>
          </cell>
          <cell r="B16"/>
          <cell r="C16" t="str">
            <v>Magistrates</v>
          </cell>
        </row>
        <row r="17">
          <cell r="A17">
            <v>107</v>
          </cell>
          <cell r="B17"/>
          <cell r="C17" t="str">
            <v>Div of Legislative Services</v>
          </cell>
        </row>
        <row r="18">
          <cell r="A18">
            <v>109</v>
          </cell>
          <cell r="B18"/>
          <cell r="C18" t="str">
            <v>Div of Legislative Auto Sys</v>
          </cell>
        </row>
        <row r="19">
          <cell r="A19">
            <v>110</v>
          </cell>
          <cell r="B19"/>
          <cell r="C19" t="str">
            <v>Joint Leg Audit &amp; Review Comm</v>
          </cell>
        </row>
        <row r="20">
          <cell r="A20">
            <v>111</v>
          </cell>
          <cell r="B20"/>
          <cell r="C20" t="str">
            <v>Supreme Court of Virginia</v>
          </cell>
        </row>
        <row r="21">
          <cell r="A21">
            <v>112</v>
          </cell>
          <cell r="B21"/>
          <cell r="C21" t="str">
            <v>Judicial Inquiry And Rev Comm</v>
          </cell>
        </row>
        <row r="22">
          <cell r="A22">
            <v>113</v>
          </cell>
          <cell r="B22"/>
          <cell r="C22" t="str">
            <v>Circuit Courts</v>
          </cell>
        </row>
        <row r="23">
          <cell r="A23">
            <v>114</v>
          </cell>
          <cell r="B23"/>
          <cell r="C23" t="str">
            <v>General District Courts</v>
          </cell>
        </row>
        <row r="24">
          <cell r="A24">
            <v>115</v>
          </cell>
          <cell r="B24"/>
          <cell r="C24" t="str">
            <v>Juv and Dom Relations Dist Crt</v>
          </cell>
        </row>
        <row r="25">
          <cell r="A25">
            <v>116</v>
          </cell>
          <cell r="B25"/>
          <cell r="C25" t="str">
            <v>Combined District Courts</v>
          </cell>
        </row>
        <row r="26">
          <cell r="A26">
            <v>117</v>
          </cell>
          <cell r="B26"/>
          <cell r="C26" t="str">
            <v>Virginia State Bar</v>
          </cell>
        </row>
        <row r="27">
          <cell r="A27">
            <v>119</v>
          </cell>
          <cell r="B27"/>
          <cell r="C27" t="str">
            <v>Lieutenant Governor</v>
          </cell>
        </row>
        <row r="28">
          <cell r="A28">
            <v>121</v>
          </cell>
          <cell r="B28"/>
          <cell r="C28" t="str">
            <v>Office of the Governor</v>
          </cell>
        </row>
        <row r="29">
          <cell r="A29">
            <v>122</v>
          </cell>
          <cell r="B29"/>
          <cell r="C29" t="str">
            <v>Dept of Planning and Budget</v>
          </cell>
        </row>
        <row r="30">
          <cell r="A30">
            <v>123</v>
          </cell>
          <cell r="B30"/>
          <cell r="C30" t="str">
            <v>Dept of Military Affairs</v>
          </cell>
        </row>
        <row r="31">
          <cell r="A31">
            <v>124</v>
          </cell>
          <cell r="B31"/>
          <cell r="C31" t="str">
            <v xml:space="preserve">Governors Comm on Govt Reform </v>
          </cell>
        </row>
        <row r="32">
          <cell r="A32">
            <v>125</v>
          </cell>
          <cell r="B32"/>
          <cell r="C32" t="str">
            <v>Court of Appeals of Virginia</v>
          </cell>
        </row>
        <row r="33">
          <cell r="A33">
            <v>126</v>
          </cell>
          <cell r="B33"/>
          <cell r="C33" t="str">
            <v>Gov Comm on Champion Schools</v>
          </cell>
        </row>
        <row r="34">
          <cell r="A34">
            <v>127</v>
          </cell>
          <cell r="B34"/>
          <cell r="C34" t="str">
            <v xml:space="preserve">Dept of Emergency Management  </v>
          </cell>
        </row>
        <row r="35">
          <cell r="A35">
            <v>128</v>
          </cell>
          <cell r="B35"/>
          <cell r="C35" t="str">
            <v xml:space="preserve">Virginia Veterans Care Center </v>
          </cell>
        </row>
        <row r="36">
          <cell r="A36">
            <v>129</v>
          </cell>
          <cell r="B36"/>
          <cell r="C36" t="str">
            <v>Dept of Human Resource Mgmt</v>
          </cell>
        </row>
        <row r="37">
          <cell r="A37">
            <v>131</v>
          </cell>
          <cell r="B37"/>
          <cell r="C37" t="str">
            <v>Dept of Veterans Affairs</v>
          </cell>
        </row>
        <row r="38">
          <cell r="A38">
            <v>132</v>
          </cell>
          <cell r="B38"/>
          <cell r="C38" t="str">
            <v>State Board of Elections</v>
          </cell>
        </row>
        <row r="39">
          <cell r="A39">
            <v>133</v>
          </cell>
          <cell r="B39"/>
          <cell r="C39" t="str">
            <v>Auditor of Public Accounts</v>
          </cell>
        </row>
        <row r="40">
          <cell r="A40">
            <v>135</v>
          </cell>
          <cell r="B40"/>
          <cell r="C40" t="str">
            <v>Va Inform Providers Net Auth</v>
          </cell>
        </row>
        <row r="41">
          <cell r="A41">
            <v>136</v>
          </cell>
          <cell r="B41"/>
          <cell r="C41" t="str">
            <v xml:space="preserve">Va Information Technologies   </v>
          </cell>
        </row>
        <row r="42">
          <cell r="A42">
            <v>137</v>
          </cell>
          <cell r="B42"/>
          <cell r="C42" t="str">
            <v>Dept of Technology Planning</v>
          </cell>
        </row>
        <row r="43">
          <cell r="A43">
            <v>138</v>
          </cell>
          <cell r="B43"/>
          <cell r="C43" t="str">
            <v>Dept of Information Technology</v>
          </cell>
        </row>
        <row r="44">
          <cell r="A44">
            <v>140</v>
          </cell>
          <cell r="B44"/>
          <cell r="C44" t="str">
            <v>Dept of Criminal Justice Svcs</v>
          </cell>
        </row>
        <row r="45">
          <cell r="A45">
            <v>141</v>
          </cell>
          <cell r="B45"/>
          <cell r="C45" t="str">
            <v>Attorney General &amp; Dept of Law</v>
          </cell>
        </row>
        <row r="46">
          <cell r="A46">
            <v>142</v>
          </cell>
          <cell r="B46"/>
          <cell r="C46" t="str">
            <v xml:space="preserve">Virginia Crime Commission     </v>
          </cell>
        </row>
        <row r="47">
          <cell r="A47">
            <v>143</v>
          </cell>
          <cell r="B47"/>
          <cell r="C47" t="str">
            <v>Div of Debt Collection</v>
          </cell>
        </row>
        <row r="48">
          <cell r="A48">
            <v>146</v>
          </cell>
          <cell r="B48"/>
          <cell r="C48" t="str">
            <v>The Science Museum of Virginia</v>
          </cell>
        </row>
        <row r="49">
          <cell r="A49">
            <v>147</v>
          </cell>
          <cell r="B49"/>
          <cell r="C49" t="str">
            <v>Office State Inspector General</v>
          </cell>
        </row>
        <row r="50">
          <cell r="A50">
            <v>148</v>
          </cell>
          <cell r="B50"/>
          <cell r="C50" t="str">
            <v>Virginia Comm for the Arts</v>
          </cell>
        </row>
        <row r="51">
          <cell r="A51">
            <v>149</v>
          </cell>
          <cell r="B51"/>
          <cell r="C51" t="str">
            <v xml:space="preserve">Admin of Health Insurance     </v>
          </cell>
        </row>
        <row r="52">
          <cell r="A52">
            <v>150</v>
          </cell>
          <cell r="B52"/>
          <cell r="C52" t="str">
            <v xml:space="preserve">Dept of the St Internal Audit </v>
          </cell>
        </row>
        <row r="53">
          <cell r="A53">
            <v>151</v>
          </cell>
          <cell r="B53"/>
          <cell r="C53" t="str">
            <v>Dept of Accounts</v>
          </cell>
        </row>
        <row r="54">
          <cell r="A54">
            <v>152</v>
          </cell>
          <cell r="B54"/>
          <cell r="C54" t="str">
            <v>Dept of the Treasury</v>
          </cell>
        </row>
        <row r="55">
          <cell r="A55">
            <v>154</v>
          </cell>
          <cell r="B55"/>
          <cell r="C55" t="str">
            <v>Dept of Motor Vehicles</v>
          </cell>
        </row>
        <row r="56">
          <cell r="A56">
            <v>156</v>
          </cell>
          <cell r="B56"/>
          <cell r="C56" t="str">
            <v>Dept of State Police</v>
          </cell>
        </row>
        <row r="57">
          <cell r="A57">
            <v>157</v>
          </cell>
          <cell r="B57"/>
          <cell r="C57" t="str">
            <v>Compensation Board</v>
          </cell>
        </row>
        <row r="58">
          <cell r="A58">
            <v>158</v>
          </cell>
          <cell r="B58"/>
          <cell r="C58" t="str">
            <v>Virginia Retirement System</v>
          </cell>
        </row>
        <row r="59">
          <cell r="A59">
            <v>160</v>
          </cell>
          <cell r="B59"/>
          <cell r="C59" t="str">
            <v>Va Crim Sentencing Commission</v>
          </cell>
        </row>
        <row r="60">
          <cell r="A60">
            <v>161</v>
          </cell>
          <cell r="B60"/>
          <cell r="C60" t="str">
            <v>Dept of Taxation</v>
          </cell>
        </row>
        <row r="61">
          <cell r="A61">
            <v>162</v>
          </cell>
          <cell r="B61"/>
          <cell r="C61" t="str">
            <v>Dept Accounts Transfer Payments</v>
          </cell>
        </row>
        <row r="62">
          <cell r="A62">
            <v>163</v>
          </cell>
          <cell r="B62"/>
          <cell r="C62" t="str">
            <v>Dept for the Aging</v>
          </cell>
        </row>
        <row r="63">
          <cell r="A63">
            <v>164</v>
          </cell>
          <cell r="B63"/>
          <cell r="C63" t="str">
            <v>Virginia Management Fellows Program Administration</v>
          </cell>
        </row>
        <row r="64">
          <cell r="A64">
            <v>165</v>
          </cell>
          <cell r="B64"/>
          <cell r="C64" t="str">
            <v>Dept of Housing and Comm Dev</v>
          </cell>
        </row>
        <row r="65">
          <cell r="A65">
            <v>166</v>
          </cell>
          <cell r="B65"/>
          <cell r="C65" t="str">
            <v>Secretary of the Commonwealth</v>
          </cell>
        </row>
        <row r="66">
          <cell r="A66">
            <v>169</v>
          </cell>
          <cell r="B66"/>
          <cell r="C66" t="str">
            <v xml:space="preserve">Commonwealth Competition Coun </v>
          </cell>
        </row>
        <row r="67">
          <cell r="A67">
            <v>170</v>
          </cell>
          <cell r="B67"/>
          <cell r="C67" t="str">
            <v xml:space="preserve">Human Rights Council          </v>
          </cell>
        </row>
        <row r="68">
          <cell r="A68">
            <v>171</v>
          </cell>
          <cell r="B68"/>
          <cell r="C68" t="str">
            <v>State Corporation Commission</v>
          </cell>
        </row>
        <row r="69">
          <cell r="A69">
            <v>172</v>
          </cell>
          <cell r="B69"/>
          <cell r="C69" t="str">
            <v>State Lottery Department</v>
          </cell>
        </row>
        <row r="70">
          <cell r="A70">
            <v>173</v>
          </cell>
          <cell r="B70"/>
          <cell r="C70" t="str">
            <v xml:space="preserve">Dept of Charitable Gaming     </v>
          </cell>
        </row>
        <row r="71">
          <cell r="A71">
            <v>174</v>
          </cell>
          <cell r="B71"/>
          <cell r="C71" t="str">
            <v>Virginia College Savings Plan</v>
          </cell>
        </row>
        <row r="72">
          <cell r="A72">
            <v>175</v>
          </cell>
          <cell r="B72"/>
          <cell r="C72" t="str">
            <v>Va Off Protection &amp; Advocacy</v>
          </cell>
        </row>
        <row r="73">
          <cell r="A73">
            <v>180</v>
          </cell>
          <cell r="B73"/>
          <cell r="C73" t="str">
            <v>Secretary of Administration</v>
          </cell>
        </row>
        <row r="74">
          <cell r="A74">
            <v>181</v>
          </cell>
          <cell r="B74"/>
          <cell r="C74" t="str">
            <v>Dept of Labor and Industry</v>
          </cell>
        </row>
        <row r="75">
          <cell r="A75">
            <v>182</v>
          </cell>
          <cell r="B75"/>
          <cell r="C75" t="str">
            <v>Virginia Employment Commission</v>
          </cell>
        </row>
        <row r="76">
          <cell r="A76">
            <v>183</v>
          </cell>
          <cell r="B76"/>
          <cell r="C76" t="str">
            <v>Secretary of Natural Resources</v>
          </cell>
        </row>
        <row r="77">
          <cell r="A77">
            <v>184</v>
          </cell>
          <cell r="B77"/>
          <cell r="C77" t="str">
            <v xml:space="preserve">Secretary of Technology       </v>
          </cell>
        </row>
        <row r="78">
          <cell r="A78">
            <v>185</v>
          </cell>
          <cell r="B78"/>
          <cell r="C78" t="str">
            <v>Secretary of Education</v>
          </cell>
        </row>
        <row r="79">
          <cell r="A79">
            <v>186</v>
          </cell>
          <cell r="B79"/>
          <cell r="C79" t="str">
            <v>Secretary of Transportation</v>
          </cell>
        </row>
        <row r="80">
          <cell r="A80">
            <v>187</v>
          </cell>
          <cell r="B80"/>
          <cell r="C80" t="str">
            <v>Secretary of Public Safety</v>
          </cell>
        </row>
        <row r="81">
          <cell r="A81">
            <v>188</v>
          </cell>
          <cell r="B81"/>
          <cell r="C81" t="str">
            <v>Sec of Health &amp; Human Resource</v>
          </cell>
        </row>
        <row r="82">
          <cell r="A82">
            <v>190</v>
          </cell>
          <cell r="B82"/>
          <cell r="C82" t="str">
            <v>Secretary of Finance</v>
          </cell>
        </row>
        <row r="83">
          <cell r="A83">
            <v>191</v>
          </cell>
          <cell r="B83"/>
          <cell r="C83" t="str">
            <v>Va Workers Compensation Comm</v>
          </cell>
        </row>
        <row r="84">
          <cell r="A84">
            <v>192</v>
          </cell>
          <cell r="B84"/>
          <cell r="C84" t="str">
            <v>Secretary of Commerce &amp; Trade</v>
          </cell>
        </row>
        <row r="85">
          <cell r="A85">
            <v>193</v>
          </cell>
          <cell r="B85"/>
          <cell r="C85" t="str">
            <v xml:space="preserve">Secretary of Agr and Forestry </v>
          </cell>
        </row>
        <row r="86">
          <cell r="A86">
            <v>194</v>
          </cell>
          <cell r="B86"/>
          <cell r="C86" t="str">
            <v>Dept of General Services</v>
          </cell>
        </row>
        <row r="87">
          <cell r="A87">
            <v>195</v>
          </cell>
          <cell r="B87"/>
          <cell r="C87" t="str">
            <v>Secretary of Labor</v>
          </cell>
        </row>
        <row r="88">
          <cell r="A88">
            <v>197</v>
          </cell>
          <cell r="B88"/>
          <cell r="C88" t="str">
            <v>Direct Aid to Public Education</v>
          </cell>
        </row>
        <row r="89">
          <cell r="A89">
            <v>199</v>
          </cell>
          <cell r="B89"/>
          <cell r="C89" t="str">
            <v>Dept Conservation &amp; Recreation</v>
          </cell>
        </row>
        <row r="90">
          <cell r="A90">
            <v>200</v>
          </cell>
          <cell r="B90"/>
          <cell r="C90" t="str">
            <v>Comp Srvs At-Risk Youth &amp; Family</v>
          </cell>
        </row>
        <row r="91">
          <cell r="A91">
            <v>201</v>
          </cell>
          <cell r="B91"/>
          <cell r="C91" t="str">
            <v>Dept of Education</v>
          </cell>
        </row>
        <row r="92">
          <cell r="A92">
            <v>202</v>
          </cell>
          <cell r="B92"/>
          <cell r="C92" t="str">
            <v xml:space="preserve">The Library of Virginia       </v>
          </cell>
        </row>
        <row r="93">
          <cell r="A93">
            <v>203</v>
          </cell>
          <cell r="B93"/>
          <cell r="C93" t="str">
            <v>Woodrow Wilson Rehab Center</v>
          </cell>
        </row>
        <row r="94">
          <cell r="A94">
            <v>204</v>
          </cell>
          <cell r="B94"/>
          <cell r="C94" t="str">
            <v>College of William and Mary</v>
          </cell>
        </row>
        <row r="95">
          <cell r="A95">
            <v>206</v>
          </cell>
          <cell r="B95"/>
          <cell r="C95" t="str">
            <v>VCU Health System Authority</v>
          </cell>
        </row>
        <row r="96">
          <cell r="A96">
            <v>207</v>
          </cell>
          <cell r="B96"/>
          <cell r="C96" t="str">
            <v>University of Virginia</v>
          </cell>
        </row>
        <row r="97">
          <cell r="A97">
            <v>208</v>
          </cell>
          <cell r="B97"/>
          <cell r="C97" t="str">
            <v>VPI &amp; State University</v>
          </cell>
        </row>
        <row r="98">
          <cell r="A98">
            <v>209</v>
          </cell>
          <cell r="B98"/>
          <cell r="C98" t="str">
            <v xml:space="preserve">UVA Medical Center            </v>
          </cell>
        </row>
        <row r="99">
          <cell r="A99">
            <v>211</v>
          </cell>
          <cell r="B99"/>
          <cell r="C99" t="str">
            <v>Virginia Military Institute</v>
          </cell>
        </row>
        <row r="100">
          <cell r="A100">
            <v>212</v>
          </cell>
          <cell r="B100"/>
          <cell r="C100" t="str">
            <v>Virginia State University</v>
          </cell>
        </row>
        <row r="101">
          <cell r="A101">
            <v>213</v>
          </cell>
          <cell r="B101"/>
          <cell r="C101" t="str">
            <v>Norfolk State University</v>
          </cell>
        </row>
        <row r="102">
          <cell r="A102">
            <v>214</v>
          </cell>
          <cell r="B102"/>
          <cell r="C102" t="str">
            <v xml:space="preserve">Longwood University           </v>
          </cell>
        </row>
        <row r="103">
          <cell r="A103">
            <v>215</v>
          </cell>
          <cell r="B103"/>
          <cell r="C103" t="str">
            <v xml:space="preserve">University of Mary Washington </v>
          </cell>
        </row>
        <row r="104">
          <cell r="A104">
            <v>216</v>
          </cell>
          <cell r="B104"/>
          <cell r="C104" t="str">
            <v>James Madison University</v>
          </cell>
        </row>
        <row r="105">
          <cell r="A105">
            <v>217</v>
          </cell>
          <cell r="B105"/>
          <cell r="C105" t="str">
            <v>Radford University</v>
          </cell>
        </row>
        <row r="106">
          <cell r="A106">
            <v>218</v>
          </cell>
          <cell r="B106"/>
          <cell r="C106" t="str">
            <v xml:space="preserve">Va Sch for Deaf/Blind         </v>
          </cell>
        </row>
        <row r="107">
          <cell r="A107">
            <v>219</v>
          </cell>
          <cell r="B107"/>
          <cell r="C107" t="str">
            <v>Va Sch for Deaf/Blind-Hampton</v>
          </cell>
        </row>
        <row r="108">
          <cell r="A108">
            <v>220</v>
          </cell>
          <cell r="B108"/>
          <cell r="C108" t="str">
            <v xml:space="preserve">Melchers-Monroe Memorials     </v>
          </cell>
        </row>
        <row r="109">
          <cell r="A109">
            <v>221</v>
          </cell>
          <cell r="B109"/>
          <cell r="C109" t="str">
            <v>Old Dominion University</v>
          </cell>
        </row>
        <row r="110">
          <cell r="A110">
            <v>222</v>
          </cell>
          <cell r="B110"/>
          <cell r="C110" t="str">
            <v>Dept of Professional &amp; Occ Reg</v>
          </cell>
        </row>
        <row r="111">
          <cell r="A111">
            <v>223</v>
          </cell>
          <cell r="B111"/>
          <cell r="C111" t="str">
            <v>Dept of Health Professions</v>
          </cell>
        </row>
        <row r="112">
          <cell r="A112">
            <v>226</v>
          </cell>
          <cell r="B112"/>
          <cell r="C112" t="str">
            <v>Board of Accountancy</v>
          </cell>
        </row>
        <row r="113">
          <cell r="A113">
            <v>229</v>
          </cell>
          <cell r="B113"/>
          <cell r="C113" t="str">
            <v xml:space="preserve">Coop Ext &amp; Agric Exp Station  </v>
          </cell>
        </row>
        <row r="114">
          <cell r="A114">
            <v>230</v>
          </cell>
          <cell r="B114"/>
          <cell r="C114" t="str">
            <v>VPI &amp; SU Research Department</v>
          </cell>
        </row>
        <row r="115">
          <cell r="A115">
            <v>231</v>
          </cell>
          <cell r="B115"/>
          <cell r="C115" t="str">
            <v>VPI &amp; SU Extension Department</v>
          </cell>
        </row>
        <row r="116">
          <cell r="A116">
            <v>232</v>
          </cell>
          <cell r="B116"/>
          <cell r="C116" t="str">
            <v>Dept of Minority Bus Enterpris</v>
          </cell>
        </row>
        <row r="117">
          <cell r="A117">
            <v>233</v>
          </cell>
          <cell r="B117"/>
          <cell r="C117" t="str">
            <v xml:space="preserve">Board of Bar Examiners        </v>
          </cell>
        </row>
        <row r="118">
          <cell r="A118">
            <v>234</v>
          </cell>
          <cell r="B118"/>
          <cell r="C118" t="str">
            <v>Cooper Ext &amp; Agric Res Service</v>
          </cell>
        </row>
        <row r="119">
          <cell r="A119">
            <v>236</v>
          </cell>
          <cell r="B119"/>
          <cell r="C119" t="str">
            <v>Virginia Commonwealth Univ</v>
          </cell>
        </row>
        <row r="120">
          <cell r="A120">
            <v>238</v>
          </cell>
          <cell r="B120"/>
          <cell r="C120" t="str">
            <v>Virginia Museum of Fine Arts</v>
          </cell>
        </row>
        <row r="121">
          <cell r="A121">
            <v>239</v>
          </cell>
          <cell r="B121"/>
          <cell r="C121" t="str">
            <v xml:space="preserve">Frontier Culture Museum of Va </v>
          </cell>
        </row>
        <row r="122">
          <cell r="A122">
            <v>241</v>
          </cell>
          <cell r="B122"/>
          <cell r="C122" t="str">
            <v>Richard Bland College</v>
          </cell>
        </row>
        <row r="123">
          <cell r="A123">
            <v>242</v>
          </cell>
          <cell r="B123"/>
          <cell r="C123" t="str">
            <v>Christopher Newport University</v>
          </cell>
        </row>
        <row r="124">
          <cell r="A124">
            <v>245</v>
          </cell>
          <cell r="B124"/>
          <cell r="C124" t="str">
            <v>St Council of Higher Education</v>
          </cell>
        </row>
        <row r="125">
          <cell r="A125">
            <v>246</v>
          </cell>
          <cell r="B125"/>
          <cell r="C125" t="str">
            <v xml:space="preserve">UVA College at Wise           </v>
          </cell>
        </row>
        <row r="126">
          <cell r="A126">
            <v>247</v>
          </cell>
          <cell r="B126"/>
          <cell r="C126" t="str">
            <v>George Mason University</v>
          </cell>
        </row>
        <row r="127">
          <cell r="A127">
            <v>261</v>
          </cell>
          <cell r="B127"/>
          <cell r="C127" t="str">
            <v>Virginia Community College Sys</v>
          </cell>
        </row>
        <row r="128">
          <cell r="A128">
            <v>262</v>
          </cell>
          <cell r="B128"/>
          <cell r="C128" t="str">
            <v>Dept f/Aging &amp; Rehab Services</v>
          </cell>
        </row>
        <row r="129">
          <cell r="A129">
            <v>263</v>
          </cell>
          <cell r="B129"/>
          <cell r="C129" t="str">
            <v>Va Rehab Center for the Blind</v>
          </cell>
        </row>
        <row r="130">
          <cell r="A130">
            <v>268</v>
          </cell>
          <cell r="B130"/>
          <cell r="C130" t="str">
            <v>Va Institute of Marine Science</v>
          </cell>
        </row>
        <row r="131">
          <cell r="A131">
            <v>270</v>
          </cell>
          <cell r="B131"/>
          <cell r="C131" t="str">
            <v>Va Community Coll Sys Utility</v>
          </cell>
        </row>
        <row r="132">
          <cell r="A132">
            <v>275</v>
          </cell>
          <cell r="B132"/>
          <cell r="C132" t="str">
            <v>New River Community College</v>
          </cell>
        </row>
        <row r="133">
          <cell r="A133">
            <v>276</v>
          </cell>
          <cell r="B133"/>
          <cell r="C133" t="str">
            <v>Southside Va Community College</v>
          </cell>
        </row>
        <row r="134">
          <cell r="A134">
            <v>277</v>
          </cell>
          <cell r="B134"/>
          <cell r="C134" t="str">
            <v xml:space="preserve">Paul D Camp Community College </v>
          </cell>
        </row>
        <row r="135">
          <cell r="A135">
            <v>278</v>
          </cell>
          <cell r="B135"/>
          <cell r="C135" t="str">
            <v>Rappahannock Community College</v>
          </cell>
        </row>
        <row r="136">
          <cell r="A136">
            <v>279</v>
          </cell>
          <cell r="B136"/>
          <cell r="C136" t="str">
            <v>Danville Community College</v>
          </cell>
        </row>
        <row r="137">
          <cell r="A137">
            <v>280</v>
          </cell>
          <cell r="B137"/>
          <cell r="C137" t="str">
            <v>Northern Va Community College</v>
          </cell>
        </row>
        <row r="138">
          <cell r="A138">
            <v>282</v>
          </cell>
          <cell r="B138"/>
          <cell r="C138" t="str">
            <v>Piedmont Va Community College</v>
          </cell>
        </row>
        <row r="139">
          <cell r="A139">
            <v>283</v>
          </cell>
          <cell r="B139"/>
          <cell r="C139" t="str">
            <v xml:space="preserve">J Sargeant Reynolds Comm Coll </v>
          </cell>
        </row>
        <row r="140">
          <cell r="A140">
            <v>284</v>
          </cell>
          <cell r="B140"/>
          <cell r="C140" t="str">
            <v>Eastern Shore Community Coll</v>
          </cell>
        </row>
        <row r="141">
          <cell r="A141">
            <v>285</v>
          </cell>
          <cell r="B141"/>
          <cell r="C141" t="str">
            <v xml:space="preserve">Patrick Henry Comm Coll       </v>
          </cell>
        </row>
        <row r="142">
          <cell r="A142">
            <v>286</v>
          </cell>
          <cell r="B142"/>
          <cell r="C142" t="str">
            <v>Va Western Community College</v>
          </cell>
        </row>
        <row r="143">
          <cell r="A143">
            <v>287</v>
          </cell>
          <cell r="B143"/>
          <cell r="C143" t="str">
            <v xml:space="preserve">Dabney S Lancaster Comm Coll  </v>
          </cell>
        </row>
        <row r="144">
          <cell r="A144">
            <v>288</v>
          </cell>
          <cell r="B144"/>
          <cell r="C144" t="str">
            <v>Wytheville Community College</v>
          </cell>
        </row>
        <row r="145">
          <cell r="A145">
            <v>290</v>
          </cell>
          <cell r="B145"/>
          <cell r="C145" t="str">
            <v>John Tyler Community College</v>
          </cell>
        </row>
        <row r="146">
          <cell r="A146">
            <v>291</v>
          </cell>
          <cell r="B146"/>
          <cell r="C146" t="str">
            <v>Blue Ridge Community College</v>
          </cell>
        </row>
        <row r="147">
          <cell r="A147">
            <v>292</v>
          </cell>
          <cell r="B147"/>
          <cell r="C147" t="str">
            <v>Central Va Community College</v>
          </cell>
        </row>
        <row r="148">
          <cell r="A148">
            <v>293</v>
          </cell>
          <cell r="B148"/>
          <cell r="C148" t="str">
            <v>Thomas Nelson Comm College</v>
          </cell>
        </row>
        <row r="149">
          <cell r="A149">
            <v>294</v>
          </cell>
          <cell r="B149"/>
          <cell r="C149" t="str">
            <v>Southwest Virginia Comm Coll</v>
          </cell>
        </row>
        <row r="150">
          <cell r="A150">
            <v>295</v>
          </cell>
          <cell r="B150"/>
          <cell r="C150" t="str">
            <v xml:space="preserve">Tidewater Community College   </v>
          </cell>
        </row>
        <row r="151">
          <cell r="A151">
            <v>296</v>
          </cell>
          <cell r="B151"/>
          <cell r="C151" t="str">
            <v>VA Highlands Community College</v>
          </cell>
        </row>
        <row r="152">
          <cell r="A152">
            <v>297</v>
          </cell>
          <cell r="B152"/>
          <cell r="C152" t="str">
            <v>Germanna Community College</v>
          </cell>
        </row>
        <row r="153">
          <cell r="A153">
            <v>298</v>
          </cell>
          <cell r="B153"/>
          <cell r="C153" t="str">
            <v>Lord Fairfax Community College</v>
          </cell>
        </row>
        <row r="154">
          <cell r="A154">
            <v>299</v>
          </cell>
          <cell r="B154"/>
          <cell r="C154" t="str">
            <v>Mountain Empire Community Coll</v>
          </cell>
        </row>
        <row r="155">
          <cell r="A155">
            <v>301</v>
          </cell>
          <cell r="B155"/>
          <cell r="C155" t="str">
            <v>Dept of Agri &amp; Cons Services</v>
          </cell>
        </row>
        <row r="156">
          <cell r="A156">
            <v>305</v>
          </cell>
          <cell r="B156"/>
          <cell r="C156" t="str">
            <v>State Milk Commission</v>
          </cell>
        </row>
        <row r="157">
          <cell r="A157">
            <v>310</v>
          </cell>
          <cell r="B157"/>
          <cell r="C157" t="str">
            <v>Va Economic Dev Partnership</v>
          </cell>
        </row>
        <row r="158">
          <cell r="A158">
            <v>311</v>
          </cell>
          <cell r="B158"/>
          <cell r="C158" t="str">
            <v>Va National Defense Industrial</v>
          </cell>
        </row>
        <row r="159">
          <cell r="A159">
            <v>319</v>
          </cell>
          <cell r="B159"/>
          <cell r="C159" t="str">
            <v xml:space="preserve">Chippokes Plantation Farm Fd  </v>
          </cell>
        </row>
        <row r="160">
          <cell r="A160">
            <v>320</v>
          </cell>
          <cell r="B160"/>
          <cell r="C160" t="str">
            <v xml:space="preserve">Virginia Tourism Authority    </v>
          </cell>
        </row>
        <row r="161">
          <cell r="A161">
            <v>325</v>
          </cell>
          <cell r="B161"/>
          <cell r="C161" t="str">
            <v>Dept of Business Assistance</v>
          </cell>
        </row>
        <row r="162">
          <cell r="A162">
            <v>326</v>
          </cell>
          <cell r="B162"/>
          <cell r="C162" t="str">
            <v xml:space="preserve">Off of Workforce Development  </v>
          </cell>
        </row>
        <row r="163">
          <cell r="A163">
            <v>330</v>
          </cell>
          <cell r="B163"/>
          <cell r="C163" t="str">
            <v>Virginia-Israel Advisory Board</v>
          </cell>
        </row>
        <row r="164">
          <cell r="A164">
            <v>350</v>
          </cell>
          <cell r="B164"/>
          <cell r="C164" t="str">
            <v>Dept Small Bus/Supplier Div</v>
          </cell>
        </row>
        <row r="165">
          <cell r="A165">
            <v>360</v>
          </cell>
          <cell r="B165"/>
          <cell r="C165" t="str">
            <v>Fort Monroe Authority</v>
          </cell>
        </row>
        <row r="166">
          <cell r="A166">
            <v>400</v>
          </cell>
          <cell r="B166"/>
          <cell r="C166" t="str">
            <v>Jamestown-Yorktown Commemor</v>
          </cell>
        </row>
        <row r="167">
          <cell r="A167">
            <v>402</v>
          </cell>
          <cell r="B167"/>
          <cell r="C167" t="str">
            <v>Marine Resources Commission</v>
          </cell>
        </row>
        <row r="168">
          <cell r="A168">
            <v>403</v>
          </cell>
          <cell r="B168"/>
          <cell r="C168" t="str">
            <v>Dept Game and Inland Fisheries</v>
          </cell>
        </row>
        <row r="169">
          <cell r="A169">
            <v>405</v>
          </cell>
          <cell r="B169"/>
          <cell r="C169" t="str">
            <v>Virginia Racing Commission</v>
          </cell>
        </row>
        <row r="170">
          <cell r="A170">
            <v>407</v>
          </cell>
          <cell r="B170"/>
          <cell r="C170" t="str">
            <v>Virginia Port Authority</v>
          </cell>
        </row>
        <row r="171">
          <cell r="A171">
            <v>408</v>
          </cell>
          <cell r="B171"/>
          <cell r="C171" t="str">
            <v>Chesapeake Bay Local Asst Dept</v>
          </cell>
        </row>
        <row r="172">
          <cell r="A172">
            <v>409</v>
          </cell>
          <cell r="B172"/>
          <cell r="C172" t="str">
            <v xml:space="preserve">Dept Mines Minerals &amp; Energy  </v>
          </cell>
        </row>
        <row r="173">
          <cell r="A173">
            <v>411</v>
          </cell>
          <cell r="B173"/>
          <cell r="C173" t="str">
            <v xml:space="preserve">Dept of Forestry              </v>
          </cell>
        </row>
        <row r="174">
          <cell r="A174">
            <v>413</v>
          </cell>
          <cell r="B174"/>
          <cell r="C174" t="str">
            <v>Comm on Va Alcohol Saf Act Pro</v>
          </cell>
        </row>
        <row r="175">
          <cell r="A175">
            <v>417</v>
          </cell>
          <cell r="B175"/>
          <cell r="C175" t="str">
            <v xml:space="preserve">Gunston Hall                  </v>
          </cell>
        </row>
        <row r="176">
          <cell r="A176">
            <v>423</v>
          </cell>
          <cell r="B176"/>
          <cell r="C176" t="str">
            <v>Dept of Historic Resources</v>
          </cell>
        </row>
        <row r="177">
          <cell r="A177">
            <v>425</v>
          </cell>
          <cell r="B177"/>
          <cell r="C177" t="str">
            <v>Jamestown-Yorktown Foundation</v>
          </cell>
        </row>
        <row r="178">
          <cell r="A178">
            <v>440</v>
          </cell>
          <cell r="B178"/>
          <cell r="C178" t="str">
            <v>Dept of Environmental Quality</v>
          </cell>
        </row>
        <row r="179">
          <cell r="A179">
            <v>450</v>
          </cell>
          <cell r="B179"/>
          <cell r="C179" t="str">
            <v>Gov Adv Cncl Self-Det &amp; Fed</v>
          </cell>
        </row>
        <row r="180">
          <cell r="A180">
            <v>451</v>
          </cell>
          <cell r="B180"/>
          <cell r="C180" t="str">
            <v xml:space="preserve">Govs Comm On Comp &amp; Equit Tax </v>
          </cell>
        </row>
        <row r="181">
          <cell r="A181">
            <v>452</v>
          </cell>
          <cell r="B181"/>
          <cell r="C181" t="str">
            <v xml:space="preserve">Govs Comm On Env Stewardship  </v>
          </cell>
        </row>
        <row r="182">
          <cell r="A182">
            <v>453</v>
          </cell>
          <cell r="B182"/>
          <cell r="C182" t="str">
            <v xml:space="preserve">Govs Comm on Phy Fitness &amp; Sp </v>
          </cell>
        </row>
        <row r="183">
          <cell r="A183">
            <v>454</v>
          </cell>
          <cell r="B183"/>
          <cell r="C183" t="str">
            <v>Secretary of Veterans Affairs and Homeland Security</v>
          </cell>
        </row>
        <row r="184">
          <cell r="A184">
            <v>501</v>
          </cell>
          <cell r="B184"/>
          <cell r="C184" t="str">
            <v>Dept of Transportation</v>
          </cell>
        </row>
        <row r="185">
          <cell r="A185">
            <v>502</v>
          </cell>
          <cell r="B185"/>
          <cell r="C185" t="str">
            <v>Central Garage</v>
          </cell>
        </row>
        <row r="186">
          <cell r="A186">
            <v>505</v>
          </cell>
          <cell r="B186"/>
          <cell r="C186" t="str">
            <v>Dept of Rail &amp; Public Trans</v>
          </cell>
        </row>
        <row r="187">
          <cell r="A187">
            <v>506</v>
          </cell>
          <cell r="B187"/>
          <cell r="C187" t="str">
            <v>Motor Vehicle Dealer Board</v>
          </cell>
        </row>
        <row r="188">
          <cell r="A188">
            <v>507</v>
          </cell>
          <cell r="B188"/>
          <cell r="C188" t="str">
            <v>BRD Towing and Recovery Operator</v>
          </cell>
        </row>
        <row r="189">
          <cell r="A189">
            <v>522</v>
          </cell>
          <cell r="B189"/>
          <cell r="C189" t="str">
            <v>Virginia Passenger Rail Authority</v>
          </cell>
        </row>
        <row r="190">
          <cell r="A190">
            <v>601</v>
          </cell>
          <cell r="B190"/>
          <cell r="C190" t="str">
            <v>Dept of Health</v>
          </cell>
        </row>
        <row r="191">
          <cell r="A191">
            <v>602</v>
          </cell>
          <cell r="B191"/>
          <cell r="C191" t="str">
            <v>Dept of Medical Asst Services</v>
          </cell>
        </row>
        <row r="192">
          <cell r="A192">
            <v>606</v>
          </cell>
          <cell r="B192"/>
          <cell r="C192" t="str">
            <v>Va Bd for People With Disabil</v>
          </cell>
        </row>
        <row r="193">
          <cell r="A193">
            <v>701</v>
          </cell>
          <cell r="B193"/>
          <cell r="C193" t="str">
            <v>Dept of Corrections</v>
          </cell>
        </row>
        <row r="194">
          <cell r="A194">
            <v>702</v>
          </cell>
          <cell r="B194"/>
          <cell r="C194" t="str">
            <v>Dept f/t Blind &amp; Vision Impair</v>
          </cell>
        </row>
        <row r="195">
          <cell r="A195">
            <v>703</v>
          </cell>
          <cell r="B195"/>
          <cell r="C195" t="str">
            <v>Central State Hospital</v>
          </cell>
        </row>
        <row r="196">
          <cell r="A196">
            <v>704</v>
          </cell>
          <cell r="B196"/>
          <cell r="C196" t="str">
            <v>Eastern State Hospital</v>
          </cell>
        </row>
        <row r="197">
          <cell r="A197">
            <v>705</v>
          </cell>
          <cell r="B197"/>
          <cell r="C197" t="str">
            <v>Southwestern Va Ment Hlth Inst</v>
          </cell>
        </row>
        <row r="198">
          <cell r="A198">
            <v>706</v>
          </cell>
          <cell r="B198"/>
          <cell r="C198" t="str">
            <v>Western State Hospital</v>
          </cell>
        </row>
        <row r="199">
          <cell r="A199">
            <v>707</v>
          </cell>
          <cell r="B199"/>
          <cell r="C199" t="str">
            <v>Central Virginia Training Ctr</v>
          </cell>
        </row>
        <row r="200">
          <cell r="A200">
            <v>708</v>
          </cell>
          <cell r="B200"/>
          <cell r="C200" t="str">
            <v xml:space="preserve">COV Center for Child &amp; Adoles </v>
          </cell>
        </row>
        <row r="201">
          <cell r="A201">
            <v>709</v>
          </cell>
          <cell r="B201"/>
          <cell r="C201" t="str">
            <v>Powhatan Correctional Center</v>
          </cell>
        </row>
        <row r="202">
          <cell r="A202">
            <v>711</v>
          </cell>
          <cell r="B202"/>
          <cell r="C202" t="str">
            <v>Virginia Corr Enterprises</v>
          </cell>
        </row>
        <row r="203">
          <cell r="A203">
            <v>716</v>
          </cell>
          <cell r="B203"/>
          <cell r="C203" t="str">
            <v>Virginia Corr Center for Women</v>
          </cell>
        </row>
        <row r="204">
          <cell r="A204">
            <v>717</v>
          </cell>
          <cell r="B204"/>
          <cell r="C204" t="str">
            <v>Southampton Memorial Hospital</v>
          </cell>
        </row>
        <row r="205">
          <cell r="A205">
            <v>718</v>
          </cell>
          <cell r="B205"/>
          <cell r="C205" t="str">
            <v>Bland Correctional Center</v>
          </cell>
        </row>
        <row r="206">
          <cell r="A206">
            <v>719</v>
          </cell>
          <cell r="B206"/>
          <cell r="C206" t="str">
            <v>James River Correctional Ctr</v>
          </cell>
        </row>
        <row r="207">
          <cell r="A207">
            <v>720</v>
          </cell>
          <cell r="B207"/>
          <cell r="C207" t="str">
            <v>Dept Behav Hlth &amp; Develop Svcs</v>
          </cell>
        </row>
        <row r="208">
          <cell r="A208">
            <v>721</v>
          </cell>
          <cell r="B208"/>
          <cell r="C208" t="str">
            <v>Powhatan Recpt and Class Ctr</v>
          </cell>
        </row>
        <row r="209">
          <cell r="A209">
            <v>722</v>
          </cell>
          <cell r="B209"/>
          <cell r="C209" t="str">
            <v xml:space="preserve">Office Inspec Gen Behav &amp; Dev </v>
          </cell>
        </row>
        <row r="210">
          <cell r="A210">
            <v>723</v>
          </cell>
          <cell r="B210"/>
          <cell r="C210" t="str">
            <v>Southeastern Va Training Centr</v>
          </cell>
        </row>
        <row r="211">
          <cell r="A211">
            <v>724</v>
          </cell>
          <cell r="B211"/>
          <cell r="C211" t="str">
            <v>Catawba Hospital</v>
          </cell>
        </row>
        <row r="212">
          <cell r="A212">
            <v>725</v>
          </cell>
          <cell r="B212"/>
          <cell r="C212" t="str">
            <v>Northern Virginia Training Ctr</v>
          </cell>
        </row>
        <row r="213">
          <cell r="A213">
            <v>726</v>
          </cell>
          <cell r="B213"/>
          <cell r="C213" t="str">
            <v>Southside Va Training Center</v>
          </cell>
        </row>
        <row r="214">
          <cell r="A214">
            <v>728</v>
          </cell>
          <cell r="B214"/>
          <cell r="C214" t="str">
            <v>No Va Mental Health Institute</v>
          </cell>
        </row>
        <row r="215">
          <cell r="A215">
            <v>729</v>
          </cell>
          <cell r="B215"/>
          <cell r="C215" t="str">
            <v>Piedmont Geriatric Hospital</v>
          </cell>
        </row>
        <row r="216">
          <cell r="A216">
            <v>730</v>
          </cell>
          <cell r="B216"/>
          <cell r="C216" t="str">
            <v>Brunswick Correctional Center</v>
          </cell>
        </row>
        <row r="217">
          <cell r="A217">
            <v>731</v>
          </cell>
          <cell r="B217"/>
          <cell r="C217" t="str">
            <v xml:space="preserve">Staunton Correctional Center  </v>
          </cell>
        </row>
        <row r="218">
          <cell r="A218">
            <v>733</v>
          </cell>
          <cell r="B218"/>
          <cell r="C218" t="str">
            <v xml:space="preserve">Sussex I State Prison         </v>
          </cell>
        </row>
        <row r="219">
          <cell r="A219">
            <v>734</v>
          </cell>
          <cell r="B219"/>
          <cell r="C219" t="str">
            <v xml:space="preserve">Sussex II State Prison        </v>
          </cell>
        </row>
        <row r="220">
          <cell r="A220">
            <v>735</v>
          </cell>
          <cell r="B220"/>
          <cell r="C220" t="str">
            <v xml:space="preserve">Wallens Ridge State Prison    </v>
          </cell>
        </row>
        <row r="221">
          <cell r="A221">
            <v>736</v>
          </cell>
          <cell r="B221"/>
          <cell r="C221" t="str">
            <v>Southampton Intensive Treat Ct</v>
          </cell>
        </row>
        <row r="222">
          <cell r="A222">
            <v>737</v>
          </cell>
          <cell r="B222"/>
          <cell r="C222" t="str">
            <v xml:space="preserve">St Brides Correctional Center </v>
          </cell>
        </row>
        <row r="223">
          <cell r="A223">
            <v>738</v>
          </cell>
          <cell r="B223"/>
          <cell r="C223" t="str">
            <v>Southwestern Va Training Ctr</v>
          </cell>
        </row>
        <row r="224">
          <cell r="A224">
            <v>739</v>
          </cell>
          <cell r="B224"/>
          <cell r="C224" t="str">
            <v>Southern Va Mental Health Inst</v>
          </cell>
        </row>
        <row r="225">
          <cell r="A225">
            <v>740</v>
          </cell>
          <cell r="B225"/>
          <cell r="C225" t="str">
            <v>Southampton Reception &amp; Class</v>
          </cell>
        </row>
        <row r="226">
          <cell r="A226">
            <v>741</v>
          </cell>
          <cell r="B226"/>
          <cell r="C226" t="str">
            <v xml:space="preserve">Red Onion State Prison        </v>
          </cell>
        </row>
        <row r="227">
          <cell r="A227">
            <v>742</v>
          </cell>
          <cell r="B227"/>
          <cell r="C227" t="str">
            <v>Employee Rel &amp; Trg Div</v>
          </cell>
        </row>
        <row r="228">
          <cell r="A228">
            <v>743</v>
          </cell>
          <cell r="B228"/>
          <cell r="C228" t="str">
            <v xml:space="preserve">Fluvanna Corr Ctr for Women   </v>
          </cell>
        </row>
        <row r="229">
          <cell r="A229">
            <v>744</v>
          </cell>
          <cell r="B229"/>
          <cell r="C229" t="str">
            <v>Mecklenburg Correctional Ctr</v>
          </cell>
        </row>
        <row r="230">
          <cell r="A230">
            <v>745</v>
          </cell>
          <cell r="B230"/>
          <cell r="C230" t="str">
            <v>Nottoway Correctional Center</v>
          </cell>
        </row>
        <row r="231">
          <cell r="A231">
            <v>747</v>
          </cell>
          <cell r="B231"/>
          <cell r="C231" t="str">
            <v>Marion Correctional Center</v>
          </cell>
        </row>
        <row r="232">
          <cell r="A232">
            <v>748</v>
          </cell>
          <cell r="B232"/>
          <cell r="C232" t="str">
            <v xml:space="preserve">Hiram W Davis Medical Center  </v>
          </cell>
        </row>
        <row r="233">
          <cell r="A233">
            <v>749</v>
          </cell>
          <cell r="B233"/>
          <cell r="C233" t="str">
            <v>Buckingham Correctional Center</v>
          </cell>
        </row>
        <row r="234">
          <cell r="A234">
            <v>750</v>
          </cell>
          <cell r="B234"/>
          <cell r="C234" t="str">
            <v>Dept of Correctional Education</v>
          </cell>
        </row>
        <row r="235">
          <cell r="A235">
            <v>751</v>
          </cell>
          <cell r="B235"/>
          <cell r="C235" t="str">
            <v>Va Dep F/T Deaf &amp; Hard of Hear</v>
          </cell>
        </row>
        <row r="236">
          <cell r="A236">
            <v>752</v>
          </cell>
          <cell r="B236"/>
          <cell r="C236" t="str">
            <v>Deep Meadow Correctional Ctr</v>
          </cell>
        </row>
        <row r="237">
          <cell r="A237">
            <v>753</v>
          </cell>
          <cell r="B237"/>
          <cell r="C237" t="str">
            <v>Deerfield Correctional Center</v>
          </cell>
        </row>
        <row r="238">
          <cell r="A238">
            <v>754</v>
          </cell>
          <cell r="B238"/>
          <cell r="C238" t="str">
            <v>Augusta Correctional Center</v>
          </cell>
        </row>
        <row r="239">
          <cell r="A239">
            <v>756</v>
          </cell>
          <cell r="B239"/>
          <cell r="C239" t="str">
            <v xml:space="preserve">Div of Institutions           </v>
          </cell>
        </row>
        <row r="240">
          <cell r="A240">
            <v>757</v>
          </cell>
          <cell r="B240"/>
          <cell r="C240" t="str">
            <v>Western Region Corr Fld Units</v>
          </cell>
        </row>
        <row r="241">
          <cell r="A241">
            <v>759</v>
          </cell>
          <cell r="B241"/>
          <cell r="C241" t="str">
            <v>Northern Region Corr Fld Units</v>
          </cell>
        </row>
        <row r="242">
          <cell r="A242">
            <v>760</v>
          </cell>
          <cell r="B242"/>
          <cell r="C242" t="str">
            <v>Central Region Corr Fld Unit</v>
          </cell>
        </row>
        <row r="243">
          <cell r="A243">
            <v>761</v>
          </cell>
          <cell r="B243"/>
          <cell r="C243" t="str">
            <v>Eastern Region Corr Fld Unit</v>
          </cell>
        </row>
        <row r="244">
          <cell r="A244">
            <v>762</v>
          </cell>
          <cell r="B244"/>
          <cell r="C244" t="str">
            <v xml:space="preserve">Dept f/t Rights of Va w/Disab </v>
          </cell>
        </row>
        <row r="245">
          <cell r="A245">
            <v>765</v>
          </cell>
          <cell r="B245"/>
          <cell r="C245" t="str">
            <v>Dept of Social Services</v>
          </cell>
        </row>
        <row r="246">
          <cell r="A246">
            <v>766</v>
          </cell>
          <cell r="B246"/>
          <cell r="C246" t="str">
            <v>Virginia Parole Board</v>
          </cell>
        </row>
        <row r="247">
          <cell r="A247">
            <v>767</v>
          </cell>
          <cell r="B247"/>
          <cell r="C247" t="str">
            <v>Div of Community Corrections</v>
          </cell>
        </row>
        <row r="248">
          <cell r="A248">
            <v>768</v>
          </cell>
          <cell r="B248"/>
          <cell r="C248" t="str">
            <v>Keen Mountain Correctional Ctr</v>
          </cell>
        </row>
        <row r="249">
          <cell r="A249">
            <v>769</v>
          </cell>
          <cell r="B249"/>
          <cell r="C249" t="str">
            <v xml:space="preserve">Greensville Correctional Ctr  </v>
          </cell>
        </row>
        <row r="250">
          <cell r="A250">
            <v>770</v>
          </cell>
          <cell r="B250"/>
          <cell r="C250" t="str">
            <v>Dillwyn Correctional Center</v>
          </cell>
        </row>
        <row r="251">
          <cell r="A251">
            <v>771</v>
          </cell>
          <cell r="B251"/>
          <cell r="C251" t="str">
            <v>Indian Creek Corr Center</v>
          </cell>
        </row>
        <row r="252">
          <cell r="A252">
            <v>772</v>
          </cell>
          <cell r="B252"/>
          <cell r="C252" t="str">
            <v>Haynesville Correctional Ctr</v>
          </cell>
        </row>
        <row r="253">
          <cell r="A253">
            <v>773</v>
          </cell>
          <cell r="B253"/>
          <cell r="C253" t="str">
            <v>Coffeewood Correctional Center</v>
          </cell>
        </row>
        <row r="254">
          <cell r="A254">
            <v>774</v>
          </cell>
          <cell r="B254"/>
          <cell r="C254" t="str">
            <v>Lunenburg Correctional Center</v>
          </cell>
        </row>
        <row r="255">
          <cell r="A255">
            <v>775</v>
          </cell>
          <cell r="B255"/>
          <cell r="C255" t="str">
            <v>Pocahontas Correctional Center</v>
          </cell>
        </row>
        <row r="256">
          <cell r="A256">
            <v>776</v>
          </cell>
          <cell r="B256"/>
          <cell r="C256" t="str">
            <v>Green Rock Correctional Center</v>
          </cell>
        </row>
        <row r="257">
          <cell r="A257">
            <v>777</v>
          </cell>
          <cell r="B257"/>
          <cell r="C257" t="str">
            <v xml:space="preserve">Dept of Juvenile Justice      </v>
          </cell>
        </row>
        <row r="258">
          <cell r="A258">
            <v>778</v>
          </cell>
          <cell r="B258"/>
          <cell r="C258" t="str">
            <v>Dept of Forensic Science</v>
          </cell>
        </row>
        <row r="259">
          <cell r="A259">
            <v>779</v>
          </cell>
          <cell r="B259"/>
          <cell r="C259" t="str">
            <v>Sussex I and II State Prisons Complex</v>
          </cell>
        </row>
        <row r="260">
          <cell r="A260">
            <v>785</v>
          </cell>
          <cell r="B260"/>
          <cell r="C260" t="str">
            <v>River North Correctional Cntr</v>
          </cell>
        </row>
        <row r="261">
          <cell r="A261">
            <v>786</v>
          </cell>
          <cell r="B261"/>
          <cell r="C261" t="str">
            <v>Culpeper Correctional Facility for Women</v>
          </cell>
        </row>
        <row r="262">
          <cell r="A262">
            <v>794</v>
          </cell>
          <cell r="B262"/>
          <cell r="C262" t="str">
            <v>Va Center for Behavioral Rehab</v>
          </cell>
        </row>
        <row r="263">
          <cell r="A263">
            <v>820</v>
          </cell>
          <cell r="B263"/>
          <cell r="C263" t="str">
            <v>Capital Sq Preservation Coun</v>
          </cell>
        </row>
        <row r="264">
          <cell r="A264">
            <v>834</v>
          </cell>
          <cell r="B264"/>
          <cell r="C264" t="str">
            <v>Va Freedom of Info Advisory Cl</v>
          </cell>
        </row>
        <row r="265">
          <cell r="A265">
            <v>837</v>
          </cell>
          <cell r="B265"/>
          <cell r="C265" t="str">
            <v>Virginia Disability Commission</v>
          </cell>
        </row>
        <row r="266">
          <cell r="A266">
            <v>838</v>
          </cell>
          <cell r="B266"/>
          <cell r="C266" t="str">
            <v>Comm on Population Grow &amp; Dev</v>
          </cell>
        </row>
        <row r="267">
          <cell r="A267">
            <v>839</v>
          </cell>
          <cell r="B267"/>
          <cell r="C267" t="str">
            <v>Virginia Commission on Youth</v>
          </cell>
        </row>
        <row r="268">
          <cell r="A268">
            <v>840</v>
          </cell>
          <cell r="B268"/>
          <cell r="C268" t="str">
            <v xml:space="preserve">Virginia Housing Commission   </v>
          </cell>
        </row>
        <row r="269">
          <cell r="A269">
            <v>841</v>
          </cell>
          <cell r="B269"/>
          <cell r="C269" t="str">
            <v>Dept of Aviation</v>
          </cell>
        </row>
        <row r="270">
          <cell r="A270">
            <v>842</v>
          </cell>
          <cell r="B270"/>
          <cell r="C270" t="str">
            <v>Chesapeake Bay Commission</v>
          </cell>
        </row>
        <row r="271">
          <cell r="A271">
            <v>844</v>
          </cell>
          <cell r="B271"/>
          <cell r="C271" t="str">
            <v>Joint Comm on Health Care</v>
          </cell>
        </row>
        <row r="272">
          <cell r="A272">
            <v>845</v>
          </cell>
          <cell r="B272"/>
          <cell r="C272" t="str">
            <v xml:space="preserve">Dr Martin L King Jr Mem Comm  </v>
          </cell>
        </row>
        <row r="273">
          <cell r="A273">
            <v>847</v>
          </cell>
          <cell r="B273"/>
          <cell r="C273" t="str">
            <v xml:space="preserve">Joint Comm on Techn &amp; Science </v>
          </cell>
        </row>
        <row r="274">
          <cell r="A274">
            <v>848</v>
          </cell>
          <cell r="B274"/>
          <cell r="C274" t="str">
            <v xml:space="preserve">Indigent Defense Commission   </v>
          </cell>
        </row>
        <row r="275">
          <cell r="A275">
            <v>850</v>
          </cell>
          <cell r="B275"/>
          <cell r="C275" t="str">
            <v>Personal Prop Tax Relief Act</v>
          </cell>
        </row>
        <row r="276">
          <cell r="A276">
            <v>851</v>
          </cell>
          <cell r="B276"/>
          <cell r="C276" t="str">
            <v>Tobacco Commission</v>
          </cell>
        </row>
        <row r="277">
          <cell r="A277">
            <v>852</v>
          </cell>
          <cell r="B277"/>
          <cell r="C277" t="str">
            <v>Va Foundation Healthy Youth</v>
          </cell>
        </row>
        <row r="278">
          <cell r="A278">
            <v>853</v>
          </cell>
          <cell r="B278"/>
          <cell r="C278" t="str">
            <v>Substance Abuse Prevention Off</v>
          </cell>
        </row>
        <row r="279">
          <cell r="A279">
            <v>859</v>
          </cell>
          <cell r="B279"/>
          <cell r="C279" t="str">
            <v xml:space="preserve">Va Sesquicent Amer Civil War  </v>
          </cell>
        </row>
        <row r="280">
          <cell r="A280">
            <v>861</v>
          </cell>
          <cell r="B280"/>
          <cell r="C280" t="str">
            <v xml:space="preserve">Virginia Enterprise Appl Prog </v>
          </cell>
        </row>
        <row r="281">
          <cell r="A281">
            <v>862</v>
          </cell>
          <cell r="B281"/>
          <cell r="C281" t="str">
            <v xml:space="preserve">Small Business Commission     </v>
          </cell>
        </row>
        <row r="282">
          <cell r="A282">
            <v>863</v>
          </cell>
          <cell r="B282"/>
          <cell r="C282" t="str">
            <v>Comm on Electric Utility Restr</v>
          </cell>
        </row>
        <row r="283">
          <cell r="A283">
            <v>864</v>
          </cell>
          <cell r="B283"/>
          <cell r="C283" t="str">
            <v>Manufacturing Development Comm</v>
          </cell>
        </row>
        <row r="284">
          <cell r="A284">
            <v>865</v>
          </cell>
          <cell r="B284"/>
          <cell r="C284" t="str">
            <v xml:space="preserve">Joint Comm on Admin Rules     </v>
          </cell>
        </row>
        <row r="285">
          <cell r="A285">
            <v>866</v>
          </cell>
          <cell r="B285"/>
          <cell r="C285" t="str">
            <v>Comm on Prevention Human Traff</v>
          </cell>
        </row>
        <row r="286">
          <cell r="A286">
            <v>867</v>
          </cell>
          <cell r="B286"/>
          <cell r="C286" t="str">
            <v>Virginia Bicentennial of the American War of 1812 Commission</v>
          </cell>
        </row>
        <row r="287">
          <cell r="A287">
            <v>868</v>
          </cell>
          <cell r="B287"/>
          <cell r="C287" t="str">
            <v>Va Comm Energy &amp; Environment</v>
          </cell>
        </row>
        <row r="288">
          <cell r="A288">
            <v>869</v>
          </cell>
          <cell r="B288"/>
          <cell r="C288" t="str">
            <v>Va Comm Centen Woodrow Wilson</v>
          </cell>
        </row>
        <row r="289">
          <cell r="A289">
            <v>876</v>
          </cell>
          <cell r="B289"/>
          <cell r="C289" t="str">
            <v>Virginia Conflict of Interest and Ethics Advisory Council</v>
          </cell>
        </row>
        <row r="290">
          <cell r="A290">
            <v>879</v>
          </cell>
          <cell r="B290"/>
          <cell r="C290" t="str">
            <v xml:space="preserve">Va Bicentennial Amer War 1812 </v>
          </cell>
        </row>
        <row r="291">
          <cell r="A291">
            <v>882</v>
          </cell>
          <cell r="B291"/>
          <cell r="C291" t="str">
            <v>Behavioral Health Commission</v>
          </cell>
        </row>
        <row r="292">
          <cell r="A292">
            <v>911</v>
          </cell>
          <cell r="B292"/>
          <cell r="C292" t="str">
            <v>Virginia Pub Broadcasting Brd</v>
          </cell>
        </row>
        <row r="293">
          <cell r="A293">
            <v>912</v>
          </cell>
          <cell r="B293"/>
          <cell r="C293" t="str">
            <v>Dept of Veterans Services</v>
          </cell>
        </row>
        <row r="294">
          <cell r="A294">
            <v>913</v>
          </cell>
          <cell r="B294"/>
          <cell r="C294" t="str">
            <v>Veteran Services Foundation</v>
          </cell>
        </row>
        <row r="295">
          <cell r="A295">
            <v>916</v>
          </cell>
          <cell r="B295"/>
          <cell r="C295" t="str">
            <v>Gov Employment &amp; Training Dept</v>
          </cell>
        </row>
        <row r="296">
          <cell r="A296">
            <v>920</v>
          </cell>
          <cell r="B296"/>
          <cell r="C296" t="str">
            <v>Opportunity Educational Inst</v>
          </cell>
        </row>
        <row r="297">
          <cell r="A297">
            <v>922</v>
          </cell>
          <cell r="B297"/>
          <cell r="C297" t="str">
            <v>Sitter-Barfoot Veterans Care</v>
          </cell>
        </row>
        <row r="298">
          <cell r="A298">
            <v>937</v>
          </cell>
          <cell r="B298"/>
          <cell r="C298" t="str">
            <v xml:space="preserve">Southern Va Higher Education  </v>
          </cell>
        </row>
        <row r="299">
          <cell r="A299">
            <v>938</v>
          </cell>
          <cell r="B299"/>
          <cell r="C299" t="str">
            <v>New College Institute</v>
          </cell>
        </row>
        <row r="300">
          <cell r="A300">
            <v>942</v>
          </cell>
          <cell r="B300"/>
          <cell r="C300" t="str">
            <v>Va Museum of Natural History</v>
          </cell>
        </row>
        <row r="301">
          <cell r="A301">
            <v>946</v>
          </cell>
          <cell r="B301"/>
          <cell r="C301" t="str">
            <v>Council on Indians</v>
          </cell>
        </row>
        <row r="302">
          <cell r="A302">
            <v>948</v>
          </cell>
          <cell r="B302"/>
          <cell r="C302" t="str">
            <v>Southwest Va Higher Ed Center</v>
          </cell>
        </row>
        <row r="303">
          <cell r="A303">
            <v>957</v>
          </cell>
          <cell r="B303"/>
          <cell r="C303" t="str">
            <v>Commonwealth Att Serv Council</v>
          </cell>
        </row>
        <row r="304">
          <cell r="A304">
            <v>960</v>
          </cell>
          <cell r="B304"/>
          <cell r="C304" t="str">
            <v>Dept of Fire Programs</v>
          </cell>
        </row>
        <row r="305">
          <cell r="A305">
            <v>961</v>
          </cell>
          <cell r="B305"/>
          <cell r="C305" t="str">
            <v xml:space="preserve">Div of Capitol Police         </v>
          </cell>
        </row>
        <row r="306">
          <cell r="A306">
            <v>962</v>
          </cell>
          <cell r="B306"/>
          <cell r="C306" t="str">
            <v>Dept of Emp Dispute Resolution</v>
          </cell>
        </row>
        <row r="307">
          <cell r="A307">
            <v>963</v>
          </cell>
          <cell r="B307"/>
          <cell r="C307" t="str">
            <v>Virginia Liaison Office</v>
          </cell>
        </row>
        <row r="308">
          <cell r="A308">
            <v>964</v>
          </cell>
          <cell r="B308"/>
          <cell r="C308" t="str">
            <v>VA Hlth Serv Cost Rev Council</v>
          </cell>
        </row>
        <row r="309">
          <cell r="A309">
            <v>968</v>
          </cell>
          <cell r="B309"/>
          <cell r="C309" t="str">
            <v>Commission on Local Government</v>
          </cell>
        </row>
        <row r="310">
          <cell r="A310">
            <v>972</v>
          </cell>
          <cell r="B310"/>
          <cell r="C310" t="str">
            <v xml:space="preserve">Virginia Resources Authority  </v>
          </cell>
        </row>
        <row r="311">
          <cell r="A311">
            <v>977</v>
          </cell>
          <cell r="B311"/>
          <cell r="C311" t="str">
            <v>Virginia Cannabis Control Authority</v>
          </cell>
        </row>
        <row r="312">
          <cell r="A312">
            <v>980</v>
          </cell>
          <cell r="B312"/>
          <cell r="C312" t="str">
            <v>Higher Education Tuition Moderation Incentive Fund</v>
          </cell>
        </row>
        <row r="313">
          <cell r="A313">
            <v>986</v>
          </cell>
          <cell r="B313"/>
          <cell r="C313" t="str">
            <v xml:space="preserve">State Grants to Nonstate Agys </v>
          </cell>
        </row>
        <row r="314">
          <cell r="A314">
            <v>989</v>
          </cell>
          <cell r="B314"/>
          <cell r="C314" t="str">
            <v>Higher Education Research Init</v>
          </cell>
        </row>
        <row r="315">
          <cell r="A315">
            <v>992</v>
          </cell>
          <cell r="B315"/>
          <cell r="C315" t="str">
            <v>Planned Reversions</v>
          </cell>
        </row>
        <row r="316">
          <cell r="A316">
            <v>993</v>
          </cell>
          <cell r="B316"/>
          <cell r="C316" t="str">
            <v xml:space="preserve">Treasury Construction Fin     </v>
          </cell>
        </row>
        <row r="317">
          <cell r="A317">
            <v>995</v>
          </cell>
          <cell r="B317"/>
          <cell r="C317" t="str">
            <v>Central Appropriations</v>
          </cell>
        </row>
        <row r="318">
          <cell r="A318">
            <v>999</v>
          </cell>
          <cell r="B318"/>
          <cell r="C318" t="str">
            <v>Dept Alcoholic Beverage Control</v>
          </cell>
        </row>
      </sheetData>
      <sheetData sheetId="2"/>
      <sheetData sheetId="3"/>
      <sheetData sheetId="4"/>
      <sheetData sheetId="5"/>
      <sheetData sheetId="6"/>
      <sheetData sheetId="7"/>
      <sheetData sheetId="8">
        <row r="1">
          <cell r="A1" t="str">
            <v>Appendix H - Schedule of Benefit Payments</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E Template"/>
      <sheetName val="A Employer Allocation - No 158"/>
      <sheetName val="B OPEB Expense"/>
      <sheetName val="C Liability Recon"/>
      <sheetName val="D Net Liab Recon"/>
      <sheetName val="I PY Deferred INOUT Flows"/>
      <sheetName val="E Deferred InOutFlows"/>
      <sheetName val="F Schedule of Def InOut"/>
      <sheetName val="G Proportionate Share"/>
      <sheetName val="Schedule H"/>
    </sheetNames>
    <sheetDataSet>
      <sheetData sheetId="0"/>
      <sheetData sheetId="1"/>
      <sheetData sheetId="2"/>
      <sheetData sheetId="3">
        <row r="322">
          <cell r="A322" t="str">
            <v>TOTAL</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dule H of Benefit Payments"/>
      <sheetName val="State AGency Listing"/>
      <sheetName val="Employer Allocaiton FY 25- MP24"/>
    </sheetNames>
    <sheetDataSet>
      <sheetData sheetId="0"/>
      <sheetData sheetId="1"/>
      <sheetData sheetId="2">
        <row r="7">
          <cell r="A7">
            <v>90</v>
          </cell>
          <cell r="B7" t="str">
            <v>POTOMAC RIVER FISHERIES</v>
          </cell>
          <cell r="C7">
            <v>62949.601679989762</v>
          </cell>
          <cell r="D7">
            <v>4.9283081468749643E-5</v>
          </cell>
        </row>
        <row r="8">
          <cell r="A8">
            <v>91</v>
          </cell>
          <cell r="B8" t="str">
            <v>New River Valley Emergency Communications</v>
          </cell>
          <cell r="C8">
            <v>46642.72611555818</v>
          </cell>
          <cell r="D8">
            <v>3.6516470473685835E-5</v>
          </cell>
        </row>
        <row r="9">
          <cell r="A9">
            <v>100</v>
          </cell>
          <cell r="B9" t="str">
            <v>Senate of Virginia</v>
          </cell>
          <cell r="C9">
            <v>1473480.2768886441</v>
          </cell>
          <cell r="D9">
            <v>1.1535839241312042E-3</v>
          </cell>
        </row>
        <row r="10">
          <cell r="A10">
            <v>101</v>
          </cell>
          <cell r="B10" t="str">
            <v>House of Delegates</v>
          </cell>
          <cell r="C10">
            <v>2907852.5763981408</v>
          </cell>
          <cell r="D10">
            <v>2.2765503132214011E-3</v>
          </cell>
        </row>
        <row r="11">
          <cell r="A11">
            <v>103</v>
          </cell>
          <cell r="B11" t="str">
            <v>Magistrate System</v>
          </cell>
          <cell r="C11">
            <v>4928663.7508347109</v>
          </cell>
          <cell r="D11">
            <v>3.8586381912194454E-3</v>
          </cell>
        </row>
        <row r="12">
          <cell r="A12">
            <v>107</v>
          </cell>
          <cell r="B12" t="str">
            <v>Division of Legislative Services</v>
          </cell>
          <cell r="C12">
            <v>723808.93476779724</v>
          </cell>
          <cell r="D12">
            <v>5.6666815592114241E-4</v>
          </cell>
        </row>
        <row r="13">
          <cell r="A13">
            <v>109</v>
          </cell>
          <cell r="B13" t="str">
            <v>Division of Legislative Automated Systems</v>
          </cell>
          <cell r="C13">
            <v>406611.27931798098</v>
          </cell>
          <cell r="D13">
            <v>3.1833492619398943E-4</v>
          </cell>
        </row>
        <row r="14">
          <cell r="A14">
            <v>110</v>
          </cell>
          <cell r="B14" t="str">
            <v>Joint Legislative Audit and Review Commission</v>
          </cell>
          <cell r="C14">
            <v>445745.37019581493</v>
          </cell>
          <cell r="D14">
            <v>3.4897290542604574E-4</v>
          </cell>
        </row>
        <row r="15">
          <cell r="A15">
            <v>111</v>
          </cell>
          <cell r="B15" t="str">
            <v>Supreme Court</v>
          </cell>
          <cell r="C15">
            <v>4242869.0395972272</v>
          </cell>
          <cell r="D15">
            <v>3.3217312732603732E-3</v>
          </cell>
        </row>
        <row r="16">
          <cell r="A16">
            <v>112</v>
          </cell>
          <cell r="B16" t="str">
            <v>Judicial Inquiry and Review Commission</v>
          </cell>
          <cell r="C16">
            <v>39230.509949907464</v>
          </cell>
          <cell r="D16">
            <v>3.0713465475929565E-5</v>
          </cell>
        </row>
        <row r="17">
          <cell r="A17">
            <v>113</v>
          </cell>
          <cell r="B17" t="str">
            <v>Circuit Courts</v>
          </cell>
          <cell r="C17">
            <v>2885486.36477309</v>
          </cell>
          <cell r="D17">
            <v>2.2590398635879277E-3</v>
          </cell>
        </row>
        <row r="18">
          <cell r="A18">
            <v>114</v>
          </cell>
          <cell r="B18" t="str">
            <v>General District Courts</v>
          </cell>
          <cell r="C18">
            <v>13069209.499622006</v>
          </cell>
          <cell r="D18">
            <v>1.0231850548893463E-2</v>
          </cell>
        </row>
        <row r="19">
          <cell r="A19">
            <v>115</v>
          </cell>
          <cell r="B19" t="str">
            <v>Juvenile and Domestic Relations District Courts</v>
          </cell>
          <cell r="C19">
            <v>8747424.4626286179</v>
          </cell>
          <cell r="D19">
            <v>6.8483361439679548E-3</v>
          </cell>
        </row>
        <row r="20">
          <cell r="A20">
            <v>116</v>
          </cell>
          <cell r="B20" t="str">
            <v>Combined District Courts</v>
          </cell>
          <cell r="C20">
            <v>2153574.210489782</v>
          </cell>
          <cell r="D20">
            <v>1.6860277179212707E-3</v>
          </cell>
        </row>
        <row r="21">
          <cell r="A21">
            <v>117</v>
          </cell>
          <cell r="B21" t="str">
            <v>Virginia State Bar</v>
          </cell>
          <cell r="C21">
            <v>1106330.5115474134</v>
          </cell>
          <cell r="D21">
            <v>8.6614331587242402E-4</v>
          </cell>
        </row>
        <row r="22">
          <cell r="A22">
            <v>119</v>
          </cell>
          <cell r="B22" t="str">
            <v>Lieutenant Governor</v>
          </cell>
          <cell r="C22">
            <v>57881.57420412614</v>
          </cell>
          <cell r="D22">
            <v>4.5315335775161814E-5</v>
          </cell>
        </row>
        <row r="23">
          <cell r="A23">
            <v>121</v>
          </cell>
          <cell r="B23" t="str">
            <v>Office of the Governor</v>
          </cell>
          <cell r="C23">
            <v>671715.51798408374</v>
          </cell>
          <cell r="D23">
            <v>5.2588435372349679E-4</v>
          </cell>
        </row>
        <row r="24">
          <cell r="A24">
            <v>122</v>
          </cell>
          <cell r="B24" t="str">
            <v>Department of Planning and Budget</v>
          </cell>
          <cell r="C24">
            <v>649024.89635611884</v>
          </cell>
          <cell r="D24">
            <v>5.081199243319915E-4</v>
          </cell>
        </row>
        <row r="25">
          <cell r="A25">
            <v>123</v>
          </cell>
          <cell r="B25" t="str">
            <v>Department of Military Affairs</v>
          </cell>
          <cell r="C25">
            <v>3689174.4832924502</v>
          </cell>
          <cell r="D25">
            <v>2.8882452272978986E-3</v>
          </cell>
        </row>
        <row r="26">
          <cell r="A26">
            <v>125</v>
          </cell>
          <cell r="B26" t="str">
            <v>Court of Appeals of Virginia</v>
          </cell>
          <cell r="C26">
            <v>1514699.4302000676</v>
          </cell>
          <cell r="D26">
            <v>1.1858542933870196E-3</v>
          </cell>
        </row>
        <row r="27">
          <cell r="A27">
            <v>127</v>
          </cell>
          <cell r="B27" t="str">
            <v>Department of Emergency Management</v>
          </cell>
          <cell r="C27">
            <v>2316596.7653287291</v>
          </cell>
          <cell r="D27">
            <v>1.8136576573800527E-3</v>
          </cell>
        </row>
        <row r="28">
          <cell r="A28">
            <v>128</v>
          </cell>
          <cell r="B28" t="str">
            <v>Davis &amp; McDaniel Veterans Care Center</v>
          </cell>
          <cell r="C28">
            <v>3051511.9719609935</v>
          </cell>
          <cell r="D28">
            <v>2.3890208850173454E-3</v>
          </cell>
        </row>
        <row r="29">
          <cell r="A29">
            <v>129</v>
          </cell>
          <cell r="B29" t="str">
            <v>Department of Human Resource Management</v>
          </cell>
          <cell r="C29">
            <v>1396894.407067592</v>
          </cell>
          <cell r="D29">
            <v>1.0936250433596717E-3</v>
          </cell>
        </row>
        <row r="30">
          <cell r="A30">
            <v>132</v>
          </cell>
          <cell r="B30" t="str">
            <v>Department of Elections</v>
          </cell>
          <cell r="C30">
            <v>838924.26753555564</v>
          </cell>
          <cell r="D30">
            <v>6.5679165427044261E-4</v>
          </cell>
        </row>
        <row r="31">
          <cell r="A31">
            <v>133</v>
          </cell>
          <cell r="B31" t="str">
            <v>Auditor of Public Accounts</v>
          </cell>
          <cell r="C31">
            <v>1506711.7126979781</v>
          </cell>
          <cell r="D31">
            <v>1.1796007298711447E-3</v>
          </cell>
        </row>
        <row r="32">
          <cell r="A32">
            <v>136</v>
          </cell>
          <cell r="B32" t="str">
            <v>Virginia Information Technologies Agency</v>
          </cell>
          <cell r="C32">
            <v>4150734.5900389878</v>
          </cell>
          <cell r="D32">
            <v>3.2495994493492381E-3</v>
          </cell>
        </row>
        <row r="33">
          <cell r="A33">
            <v>140</v>
          </cell>
          <cell r="B33" t="str">
            <v>Department of Criminal Justice Services</v>
          </cell>
          <cell r="C33">
            <v>2253691.3557234397</v>
          </cell>
          <cell r="D33">
            <v>1.7644091737730784E-3</v>
          </cell>
        </row>
        <row r="34">
          <cell r="A34">
            <v>141</v>
          </cell>
          <cell r="B34" t="str">
            <v>Attorney General and Department of Law</v>
          </cell>
          <cell r="C34">
            <v>6909517.2548194854</v>
          </cell>
          <cell r="D34">
            <v>5.4094433116523488E-3</v>
          </cell>
        </row>
        <row r="35">
          <cell r="A35">
            <v>142</v>
          </cell>
          <cell r="B35" t="str">
            <v>Virginia State Crime Commission</v>
          </cell>
          <cell r="C35">
            <v>119571.70175515574</v>
          </cell>
          <cell r="D35">
            <v>9.3612378183317098E-5</v>
          </cell>
        </row>
        <row r="36">
          <cell r="A36">
            <v>143</v>
          </cell>
          <cell r="B36" t="str">
            <v>Division of Debt Collection</v>
          </cell>
          <cell r="C36">
            <v>322069.8316855306</v>
          </cell>
          <cell r="D36">
            <v>2.5214764398787332E-4</v>
          </cell>
        </row>
        <row r="37">
          <cell r="A37">
            <v>146</v>
          </cell>
          <cell r="B37" t="str">
            <v>The Science Museum of Virginia</v>
          </cell>
          <cell r="C37">
            <v>715715.75890562742</v>
          </cell>
          <cell r="D37">
            <v>5.6033202932603138E-4</v>
          </cell>
        </row>
        <row r="38">
          <cell r="A38">
            <v>147</v>
          </cell>
          <cell r="B38" t="str">
            <v>Office of the State Inspector General</v>
          </cell>
          <cell r="C38">
            <v>520635.87133290787</v>
          </cell>
          <cell r="D38">
            <v>4.0760448640947351E-4</v>
          </cell>
        </row>
        <row r="39">
          <cell r="A39">
            <v>148</v>
          </cell>
          <cell r="B39" t="str">
            <v>Virginia Commission for the Arts</v>
          </cell>
          <cell r="C39">
            <v>90124.714524706767</v>
          </cell>
          <cell r="D39">
            <v>7.0558407515401616E-5</v>
          </cell>
        </row>
        <row r="40">
          <cell r="A40">
            <v>151</v>
          </cell>
          <cell r="B40" t="str">
            <v>Department of Accounts</v>
          </cell>
          <cell r="C40">
            <v>2076758.341007221</v>
          </cell>
          <cell r="D40">
            <v>1.6258887710054986E-3</v>
          </cell>
        </row>
        <row r="41">
          <cell r="A41">
            <v>152</v>
          </cell>
          <cell r="B41" t="str">
            <v>Department of the Treasury</v>
          </cell>
          <cell r="C41">
            <v>1545766.4587144183</v>
          </cell>
          <cell r="D41">
            <v>1.2101765902150139E-3</v>
          </cell>
        </row>
        <row r="42">
          <cell r="A42">
            <v>154</v>
          </cell>
          <cell r="B42" t="str">
            <v>Department of Motor Vehicles</v>
          </cell>
          <cell r="C42">
            <v>23636752.855627529</v>
          </cell>
          <cell r="D42">
            <v>1.8505153099497448E-2</v>
          </cell>
        </row>
        <row r="43">
          <cell r="A43">
            <v>156</v>
          </cell>
          <cell r="B43" t="str">
            <v>Department of State Police</v>
          </cell>
          <cell r="C43">
            <v>41764930.45579958</v>
          </cell>
          <cell r="D43">
            <v>3.2697656780314811E-2</v>
          </cell>
        </row>
        <row r="44">
          <cell r="A44">
            <v>157</v>
          </cell>
          <cell r="B44" t="str">
            <v>Compensation Board</v>
          </cell>
          <cell r="C44">
            <v>179499.16814484156</v>
          </cell>
          <cell r="D44">
            <v>1.4052943769566448E-4</v>
          </cell>
        </row>
        <row r="45">
          <cell r="A45">
            <v>158</v>
          </cell>
          <cell r="B45" t="str">
            <v>Virginia Retirement System</v>
          </cell>
          <cell r="C45">
            <v>0</v>
          </cell>
          <cell r="D45">
            <v>0</v>
          </cell>
        </row>
        <row r="46">
          <cell r="A46">
            <v>160</v>
          </cell>
          <cell r="B46" t="str">
            <v>Virginia Criminal Sentencing Commission</v>
          </cell>
          <cell r="C46">
            <v>138843.46378584762</v>
          </cell>
          <cell r="D46">
            <v>1.0870019117748343E-4</v>
          </cell>
        </row>
        <row r="47">
          <cell r="A47">
            <v>161</v>
          </cell>
          <cell r="B47" t="str">
            <v>Department of Taxation</v>
          </cell>
          <cell r="C47">
            <v>10624963.926521298</v>
          </cell>
          <cell r="D47">
            <v>8.3182569677756283E-3</v>
          </cell>
        </row>
        <row r="48">
          <cell r="A48">
            <v>162</v>
          </cell>
          <cell r="B48" t="str">
            <v>Department of Accounts Transfer Payments</v>
          </cell>
          <cell r="C48">
            <v>34521.040898317187</v>
          </cell>
          <cell r="D48">
            <v>2.7026434251745391E-5</v>
          </cell>
        </row>
        <row r="49">
          <cell r="A49">
            <v>164</v>
          </cell>
          <cell r="B49" t="str">
            <v>Virginia Management Fellows Program Administration</v>
          </cell>
          <cell r="C49">
            <v>113681.09907066502</v>
          </cell>
          <cell r="D49">
            <v>8.9000640471685583E-5</v>
          </cell>
        </row>
        <row r="50">
          <cell r="A50">
            <v>165</v>
          </cell>
          <cell r="B50" t="str">
            <v>Department of Housing and Community Development</v>
          </cell>
          <cell r="C50">
            <v>2036206.0862776393</v>
          </cell>
          <cell r="D50">
            <v>1.5941405149364734E-3</v>
          </cell>
        </row>
        <row r="51">
          <cell r="A51">
            <v>166</v>
          </cell>
          <cell r="B51" t="str">
            <v>Secretary of the Commonwealth</v>
          </cell>
          <cell r="C51">
            <v>235063.67152320128</v>
          </cell>
          <cell r="D51">
            <v>1.840307446727472E-4</v>
          </cell>
        </row>
        <row r="52">
          <cell r="A52">
            <v>171</v>
          </cell>
          <cell r="B52" t="str">
            <v>State Corporation Commission</v>
          </cell>
          <cell r="C52">
            <v>9938023.2344376072</v>
          </cell>
          <cell r="D52">
            <v>7.7804528643555205E-3</v>
          </cell>
        </row>
        <row r="53">
          <cell r="A53">
            <v>172</v>
          </cell>
          <cell r="B53" t="str">
            <v>Virginia Lottery</v>
          </cell>
          <cell r="C53">
            <v>5322868.1051805662</v>
          </cell>
          <cell r="D53">
            <v>4.1672597677200355E-3</v>
          </cell>
        </row>
        <row r="54">
          <cell r="A54">
            <v>174</v>
          </cell>
          <cell r="B54" t="str">
            <v>Commonwealth Savers Plan</v>
          </cell>
          <cell r="C54">
            <v>2196794.0595467305</v>
          </cell>
          <cell r="D54">
            <v>1.7198644267374559E-3</v>
          </cell>
        </row>
        <row r="55">
          <cell r="A55">
            <v>180</v>
          </cell>
          <cell r="B55" t="str">
            <v>Secretary of Administration</v>
          </cell>
          <cell r="C55">
            <v>302532.91720663663</v>
          </cell>
          <cell r="D55">
            <v>2.3685224382305559E-4</v>
          </cell>
        </row>
        <row r="56">
          <cell r="A56">
            <v>181</v>
          </cell>
          <cell r="B56" t="str">
            <v>Department of Labor and Industry</v>
          </cell>
          <cell r="C56">
            <v>1912696.2680474813</v>
          </cell>
          <cell r="D56">
            <v>1.4974449954799581E-3</v>
          </cell>
        </row>
        <row r="57">
          <cell r="A57">
            <v>182</v>
          </cell>
          <cell r="B57" t="str">
            <v>Virginia Employment Commission</v>
          </cell>
          <cell r="C57">
            <v>9067953.5978916399</v>
          </cell>
          <cell r="D57">
            <v>7.099277580683936E-3</v>
          </cell>
        </row>
        <row r="58">
          <cell r="A58">
            <v>183</v>
          </cell>
          <cell r="B58" t="str">
            <v>Secretary of Natural and Historic Resources</v>
          </cell>
          <cell r="C58">
            <v>34439.687306255168</v>
          </cell>
          <cell r="D58">
            <v>2.6962742733477332E-5</v>
          </cell>
        </row>
        <row r="59">
          <cell r="A59">
            <v>185</v>
          </cell>
          <cell r="B59" t="str">
            <v>Secretary of Education</v>
          </cell>
          <cell r="C59">
            <v>81118.570573840916</v>
          </cell>
          <cell r="D59">
            <v>6.3507520548615647E-5</v>
          </cell>
        </row>
        <row r="60">
          <cell r="A60">
            <v>186</v>
          </cell>
          <cell r="B60" t="str">
            <v>Secretary of Transportation</v>
          </cell>
          <cell r="C60">
            <v>79913.332172922092</v>
          </cell>
          <cell r="D60">
            <v>6.2563942500199987E-5</v>
          </cell>
        </row>
        <row r="61">
          <cell r="A61">
            <v>187</v>
          </cell>
          <cell r="B61" t="str">
            <v>Secretary of Public Safety and Homeland Security</v>
          </cell>
          <cell r="C61">
            <v>62750.737343838155</v>
          </cell>
          <cell r="D61">
            <v>4.912739109076106E-5</v>
          </cell>
        </row>
        <row r="62">
          <cell r="A62">
            <v>188</v>
          </cell>
          <cell r="B62" t="str">
            <v>Secretary of Health and Human Resources</v>
          </cell>
          <cell r="C62">
            <v>91733.707789933382</v>
          </cell>
          <cell r="D62">
            <v>7.1818084210036509E-5</v>
          </cell>
        </row>
        <row r="63">
          <cell r="A63">
            <v>190</v>
          </cell>
          <cell r="B63" t="str">
            <v>Secretary of Finance</v>
          </cell>
          <cell r="C63">
            <v>50891.191478797009</v>
          </cell>
          <cell r="D63">
            <v>3.9842583094351024E-5</v>
          </cell>
        </row>
        <row r="64">
          <cell r="A64">
            <v>191</v>
          </cell>
          <cell r="B64" t="str">
            <v>Virginia Workers' Compensation Commission</v>
          </cell>
          <cell r="C64">
            <v>3735817.209408008</v>
          </cell>
          <cell r="D64">
            <v>2.9247616977715841E-3</v>
          </cell>
        </row>
        <row r="65">
          <cell r="A65">
            <v>192</v>
          </cell>
          <cell r="B65" t="str">
            <v>Secretary of Commerce and Trade</v>
          </cell>
          <cell r="C65">
            <v>81543.417110164795</v>
          </cell>
          <cell r="D65">
            <v>6.3840131810682159E-5</v>
          </cell>
        </row>
        <row r="66">
          <cell r="A66">
            <v>193</v>
          </cell>
          <cell r="B66" t="str">
            <v>Secretary of Agriculture and Forestry</v>
          </cell>
          <cell r="C66">
            <v>44238.275505725142</v>
          </cell>
          <cell r="D66">
            <v>3.4634032267096602E-5</v>
          </cell>
        </row>
        <row r="67">
          <cell r="A67">
            <v>194</v>
          </cell>
          <cell r="B67" t="str">
            <v>Department of General Services</v>
          </cell>
          <cell r="C67">
            <v>8161864.4073688816</v>
          </cell>
          <cell r="D67">
            <v>6.3899026807204109E-3</v>
          </cell>
        </row>
        <row r="68">
          <cell r="A68">
            <v>195</v>
          </cell>
          <cell r="B68" t="str">
            <v>Secretary of Labor</v>
          </cell>
          <cell r="C68">
            <v>31788.162824233772</v>
          </cell>
          <cell r="D68">
            <v>2.4886871026962893E-5</v>
          </cell>
        </row>
        <row r="69">
          <cell r="A69">
            <v>199</v>
          </cell>
          <cell r="B69" t="str">
            <v>Department of Conservation and Recreation</v>
          </cell>
          <cell r="C69">
            <v>6592507.4156871457</v>
          </cell>
          <cell r="D69">
            <v>5.1612571228377407E-3</v>
          </cell>
        </row>
        <row r="70">
          <cell r="A70">
            <v>200</v>
          </cell>
          <cell r="B70" t="str">
            <v>Children's Services Act</v>
          </cell>
          <cell r="C70">
            <v>201488.74276960536</v>
          </cell>
          <cell r="D70">
            <v>1.5774501918900812E-4</v>
          </cell>
        </row>
        <row r="71">
          <cell r="A71">
            <v>201</v>
          </cell>
          <cell r="B71" t="str">
            <v>Department of Education, Central Office Operations</v>
          </cell>
          <cell r="C71">
            <v>7344103.1217881255</v>
          </cell>
          <cell r="D71">
            <v>5.7496794706651056E-3</v>
          </cell>
        </row>
        <row r="72">
          <cell r="A72">
            <v>202</v>
          </cell>
          <cell r="B72" t="str">
            <v>The Library Of Virginia</v>
          </cell>
          <cell r="C72">
            <v>1545665.0178156744</v>
          </cell>
          <cell r="D72">
            <v>1.2100971723959389E-3</v>
          </cell>
        </row>
        <row r="73">
          <cell r="A73">
            <v>203</v>
          </cell>
          <cell r="B73" t="str">
            <v>Wilson Workforce and Rehabilitation Center</v>
          </cell>
          <cell r="C73">
            <v>2535218.9763327297</v>
          </cell>
          <cell r="D73">
            <v>1.9848164248423296E-3</v>
          </cell>
        </row>
        <row r="74">
          <cell r="A74">
            <v>204</v>
          </cell>
          <cell r="B74" t="str">
            <v>The College of William and Mary in Virginia</v>
          </cell>
          <cell r="C74">
            <v>29240463.604259528</v>
          </cell>
          <cell r="D74">
            <v>2.2892283851429218E-2</v>
          </cell>
        </row>
        <row r="75">
          <cell r="A75">
            <v>206</v>
          </cell>
          <cell r="B75" t="str">
            <v>VCU Health System Authority</v>
          </cell>
          <cell r="C75">
            <v>2384464.744049802</v>
          </cell>
          <cell r="D75">
            <v>1.8667913236013788E-3</v>
          </cell>
        </row>
        <row r="76">
          <cell r="A76">
            <v>207</v>
          </cell>
          <cell r="B76" t="str">
            <v>University of Virginia</v>
          </cell>
          <cell r="C76">
            <v>0</v>
          </cell>
          <cell r="D76">
            <v>0</v>
          </cell>
        </row>
        <row r="77">
          <cell r="A77">
            <v>208</v>
          </cell>
          <cell r="B77" t="str">
            <v>Virginia Polytechnic Institute and State University</v>
          </cell>
          <cell r="C77">
            <v>108147857.60696942</v>
          </cell>
          <cell r="D77">
            <v>8.4668679941929642E-2</v>
          </cell>
        </row>
        <row r="78">
          <cell r="A78">
            <v>211</v>
          </cell>
          <cell r="B78" t="str">
            <v>Virginia Military Institute</v>
          </cell>
          <cell r="C78">
            <v>8127152.537057085</v>
          </cell>
          <cell r="D78">
            <v>6.3627268466109992E-3</v>
          </cell>
        </row>
        <row r="79">
          <cell r="A79">
            <v>212</v>
          </cell>
          <cell r="B79" t="str">
            <v>Virginia State University</v>
          </cell>
          <cell r="C79">
            <v>9292375.0143347289</v>
          </cell>
          <cell r="D79">
            <v>7.2749765311891741E-3</v>
          </cell>
        </row>
        <row r="80">
          <cell r="A80">
            <v>213</v>
          </cell>
          <cell r="B80" t="str">
            <v>Norfolk State University</v>
          </cell>
          <cell r="C80">
            <v>10459511.811939165</v>
          </cell>
          <cell r="D80">
            <v>8.1887249322342478E-3</v>
          </cell>
        </row>
        <row r="81">
          <cell r="A81">
            <v>214</v>
          </cell>
          <cell r="B81" t="str">
            <v>Longwood University</v>
          </cell>
          <cell r="C81">
            <v>10052095.031623237</v>
          </cell>
          <cell r="D81">
            <v>7.869759381377902E-3</v>
          </cell>
        </row>
        <row r="82">
          <cell r="A82">
            <v>215</v>
          </cell>
          <cell r="B82" t="str">
            <v>University of Mary Washington</v>
          </cell>
          <cell r="C82">
            <v>8535727.3506032303</v>
          </cell>
          <cell r="D82">
            <v>6.6825990187088661E-3</v>
          </cell>
        </row>
        <row r="83">
          <cell r="A83">
            <v>216</v>
          </cell>
          <cell r="B83" t="str">
            <v>James Madison University</v>
          </cell>
          <cell r="C83">
            <v>46608850.881569691</v>
          </cell>
          <cell r="D83">
            <v>3.6489949640005036E-2</v>
          </cell>
        </row>
        <row r="84">
          <cell r="A84">
            <v>217</v>
          </cell>
          <cell r="B84" t="str">
            <v>Radford University</v>
          </cell>
          <cell r="C84">
            <v>16834964.830908839</v>
          </cell>
          <cell r="D84">
            <v>1.3180050725387693E-2</v>
          </cell>
        </row>
        <row r="85">
          <cell r="A85">
            <v>218</v>
          </cell>
          <cell r="B85" t="str">
            <v>Virginia School for the Deaf and the Blind</v>
          </cell>
          <cell r="C85">
            <v>1890982.8938895948</v>
          </cell>
          <cell r="D85">
            <v>1.4804456506227097E-3</v>
          </cell>
        </row>
        <row r="86">
          <cell r="A86">
            <v>221</v>
          </cell>
          <cell r="B86" t="str">
            <v>Old Dominion University</v>
          </cell>
          <cell r="C86">
            <v>31919511.713896573</v>
          </cell>
          <cell r="D86">
            <v>2.4989703735309312E-2</v>
          </cell>
        </row>
        <row r="87">
          <cell r="A87">
            <v>222</v>
          </cell>
          <cell r="B87" t="str">
            <v>Department of Professional and Occupational Regulation</v>
          </cell>
          <cell r="C87">
            <v>2232786.4956595027</v>
          </cell>
          <cell r="D87">
            <v>1.7480428125233086E-3</v>
          </cell>
        </row>
        <row r="88">
          <cell r="A88">
            <v>223</v>
          </cell>
          <cell r="B88" t="str">
            <v>Department of Health Professions</v>
          </cell>
          <cell r="C88">
            <v>3951847.1534846989</v>
          </cell>
          <cell r="D88">
            <v>3.0938909861147269E-3</v>
          </cell>
        </row>
        <row r="89">
          <cell r="A89">
            <v>226</v>
          </cell>
          <cell r="B89" t="str">
            <v>Board of Accountancy</v>
          </cell>
          <cell r="C89">
            <v>115758.12658158179</v>
          </cell>
          <cell r="D89">
            <v>9.0626739975121904E-5</v>
          </cell>
        </row>
        <row r="90">
          <cell r="A90">
            <v>229</v>
          </cell>
          <cell r="B90" t="str">
            <v>Virginia Cooperative Extension and Agricultural Experiment Station</v>
          </cell>
          <cell r="C90">
            <v>11386826.255067438</v>
          </cell>
          <cell r="D90">
            <v>8.9147170279454142E-3</v>
          </cell>
        </row>
        <row r="91">
          <cell r="A91">
            <v>233</v>
          </cell>
          <cell r="B91" t="str">
            <v>Board of Bar Examiners</v>
          </cell>
          <cell r="C91">
            <v>103539.01792693319</v>
          </cell>
          <cell r="D91">
            <v>8.1060431194267859E-5</v>
          </cell>
        </row>
        <row r="92">
          <cell r="A92">
            <v>234</v>
          </cell>
          <cell r="B92" t="str">
            <v>Cooperative Extension and Agricultural Research Services</v>
          </cell>
          <cell r="C92">
            <v>1123256.07615765</v>
          </cell>
          <cell r="D92">
            <v>8.7939429693234116E-4</v>
          </cell>
        </row>
        <row r="93">
          <cell r="A93">
            <v>236</v>
          </cell>
          <cell r="B93" t="str">
            <v>Virginia Commonwealth University</v>
          </cell>
          <cell r="C93">
            <v>93680940.164359197</v>
          </cell>
          <cell r="D93">
            <v>7.3342567434493827E-2</v>
          </cell>
        </row>
        <row r="94">
          <cell r="A94">
            <v>238</v>
          </cell>
          <cell r="B94" t="str">
            <v>Virginia Museum of Fine Arts</v>
          </cell>
          <cell r="C94">
            <v>2949093.8257469144</v>
          </cell>
          <cell r="D94">
            <v>2.3088379814081039E-3</v>
          </cell>
        </row>
        <row r="95">
          <cell r="A95">
            <v>239</v>
          </cell>
          <cell r="B95" t="str">
            <v>Frontier Culture Museum of Virginia</v>
          </cell>
          <cell r="C95">
            <v>350685.20441934559</v>
          </cell>
          <cell r="D95">
            <v>2.74550545802382E-4</v>
          </cell>
        </row>
        <row r="96">
          <cell r="A96">
            <v>241</v>
          </cell>
          <cell r="B96" t="str">
            <v>Richard Bland College</v>
          </cell>
          <cell r="C96">
            <v>1570991.094080315</v>
          </cell>
          <cell r="D96">
            <v>1.2299248924533129E-3</v>
          </cell>
        </row>
        <row r="97">
          <cell r="A97">
            <v>242</v>
          </cell>
          <cell r="B97" t="str">
            <v>Christopher Newport University</v>
          </cell>
          <cell r="C97">
            <v>12376748.815662106</v>
          </cell>
          <cell r="D97">
            <v>9.6897248580116117E-3</v>
          </cell>
        </row>
        <row r="98">
          <cell r="A98">
            <v>245</v>
          </cell>
          <cell r="B98" t="str">
            <v>State Council of Higher Education for Virginia</v>
          </cell>
          <cell r="C98">
            <v>662281.51440089173</v>
          </cell>
          <cell r="D98">
            <v>5.1849849654952334E-4</v>
          </cell>
        </row>
        <row r="99">
          <cell r="A99">
            <v>246</v>
          </cell>
          <cell r="B99" t="str">
            <v>University of Virginia's College at Wise</v>
          </cell>
          <cell r="C99">
            <v>0</v>
          </cell>
          <cell r="D99">
            <v>0</v>
          </cell>
        </row>
        <row r="100">
          <cell r="A100">
            <v>247</v>
          </cell>
          <cell r="B100" t="str">
            <v>George Mason University</v>
          </cell>
          <cell r="C100">
            <v>59877896.942986704</v>
          </cell>
          <cell r="D100">
            <v>4.687825171984613E-2</v>
          </cell>
        </row>
        <row r="101">
          <cell r="A101">
            <v>261</v>
          </cell>
          <cell r="B101" t="str">
            <v>Virginia Community College System-Central Office</v>
          </cell>
          <cell r="C101">
            <v>3225971.2348593259</v>
          </cell>
          <cell r="D101">
            <v>2.5256045938405517E-3</v>
          </cell>
        </row>
        <row r="102">
          <cell r="A102">
            <v>262</v>
          </cell>
          <cell r="B102" t="str">
            <v>Department for Aging and Rehabilitative Services</v>
          </cell>
          <cell r="C102">
            <v>12477739.758736432</v>
          </cell>
          <cell r="D102">
            <v>9.7687904079485216E-3</v>
          </cell>
        </row>
        <row r="103">
          <cell r="A103">
            <v>263</v>
          </cell>
          <cell r="B103" t="str">
            <v>Virginia Rehabilitation Center for the Blind and Vision Impaired</v>
          </cell>
          <cell r="C103">
            <v>200355.81867274168</v>
          </cell>
          <cell r="D103">
            <v>1.5685805582349739E-4</v>
          </cell>
        </row>
        <row r="104">
          <cell r="A104">
            <v>268</v>
          </cell>
          <cell r="B104" t="str">
            <v>Virginia Institute of Marine Science</v>
          </cell>
          <cell r="C104">
            <v>4585427.9240983771</v>
          </cell>
          <cell r="D104">
            <v>3.589919744071312E-3</v>
          </cell>
        </row>
        <row r="105">
          <cell r="A105">
            <v>270</v>
          </cell>
          <cell r="B105" t="str">
            <v>Virginia Community College System  - Shared Services Center</v>
          </cell>
          <cell r="C105">
            <v>1347923.5621075924</v>
          </cell>
          <cell r="D105">
            <v>1.0552858946224629E-3</v>
          </cell>
        </row>
        <row r="106">
          <cell r="A106">
            <v>275</v>
          </cell>
          <cell r="B106" t="str">
            <v>New River Community College</v>
          </cell>
          <cell r="C106">
            <v>1890100.0567609218</v>
          </cell>
          <cell r="D106">
            <v>1.4797544797022454E-3</v>
          </cell>
        </row>
        <row r="107">
          <cell r="A107">
            <v>276</v>
          </cell>
          <cell r="B107" t="str">
            <v>Southside Virginia Community College</v>
          </cell>
          <cell r="C107">
            <v>2223050.1781107471</v>
          </cell>
          <cell r="D107">
            <v>1.7404202745221911E-3</v>
          </cell>
        </row>
        <row r="108">
          <cell r="A108">
            <v>277</v>
          </cell>
          <cell r="B108" t="str">
            <v>Paul D. Camp Community College</v>
          </cell>
          <cell r="C108">
            <v>845062.94845756888</v>
          </cell>
          <cell r="D108">
            <v>6.6159761179703977E-4</v>
          </cell>
        </row>
        <row r="109">
          <cell r="A109">
            <v>278</v>
          </cell>
          <cell r="B109" t="str">
            <v xml:space="preserve">Rappahannock Community College </v>
          </cell>
          <cell r="C109">
            <v>1728375.1419336305</v>
          </cell>
          <cell r="D109">
            <v>1.3531404592755907E-3</v>
          </cell>
        </row>
        <row r="110">
          <cell r="A110">
            <v>279</v>
          </cell>
          <cell r="B110" t="str">
            <v>Danville Community College</v>
          </cell>
          <cell r="C110">
            <v>1631644.7166065546</v>
          </cell>
          <cell r="D110">
            <v>1.2774104577398309E-3</v>
          </cell>
        </row>
        <row r="111">
          <cell r="A111">
            <v>280</v>
          </cell>
          <cell r="B111" t="str">
            <v>Northern Virginia Community College</v>
          </cell>
          <cell r="C111">
            <v>19314781.006681997</v>
          </cell>
          <cell r="D111">
            <v>1.5121492439974436E-2</v>
          </cell>
        </row>
        <row r="112">
          <cell r="A112">
            <v>282</v>
          </cell>
          <cell r="B112" t="str">
            <v>Piedmont Virginia Community College</v>
          </cell>
          <cell r="C112">
            <v>2690917.6991554266</v>
          </cell>
          <cell r="D112">
            <v>2.1067125550269057E-3</v>
          </cell>
        </row>
        <row r="113">
          <cell r="A113">
            <v>283</v>
          </cell>
          <cell r="B113" t="str">
            <v>J. Sargeant Reynolds Community College</v>
          </cell>
          <cell r="C113">
            <v>4314662.0780439582</v>
          </cell>
          <cell r="D113">
            <v>3.377937858659372E-3</v>
          </cell>
        </row>
        <row r="114">
          <cell r="A114">
            <v>284</v>
          </cell>
          <cell r="B114" t="str">
            <v>Eastern Shore Community College</v>
          </cell>
          <cell r="C114">
            <v>701872.59150574077</v>
          </cell>
          <cell r="D114">
            <v>5.4949424912493724E-4</v>
          </cell>
        </row>
        <row r="115">
          <cell r="A115">
            <v>285</v>
          </cell>
          <cell r="B115" t="str">
            <v>Patrick and Henry Community College</v>
          </cell>
          <cell r="C115">
            <v>2839389.0090339477</v>
          </cell>
          <cell r="D115">
            <v>2.2229503621811501E-3</v>
          </cell>
        </row>
        <row r="116">
          <cell r="A116">
            <v>286</v>
          </cell>
          <cell r="B116" t="str">
            <v>Virginia Western Community College</v>
          </cell>
          <cell r="C116">
            <v>3400111.1095814151</v>
          </cell>
          <cell r="D116">
            <v>2.6619382544809281E-3</v>
          </cell>
        </row>
        <row r="117">
          <cell r="A117">
            <v>287</v>
          </cell>
          <cell r="B117" t="str">
            <v>Mountain Gateway Community College</v>
          </cell>
          <cell r="C117">
            <v>1000802.8502589641</v>
          </cell>
          <cell r="D117">
            <v>7.8352598089827025E-4</v>
          </cell>
        </row>
        <row r="118">
          <cell r="A118">
            <v>288</v>
          </cell>
          <cell r="B118" t="str">
            <v>Wytheville Community College</v>
          </cell>
          <cell r="C118">
            <v>1514484.4960185704</v>
          </cell>
          <cell r="D118">
            <v>1.1856860219683855E-3</v>
          </cell>
        </row>
        <row r="119">
          <cell r="A119">
            <v>290</v>
          </cell>
          <cell r="B119" t="str">
            <v>Brightpoint Community College</v>
          </cell>
          <cell r="C119">
            <v>4048490.1990277083</v>
          </cell>
          <cell r="D119">
            <v>3.1695525782419768E-3</v>
          </cell>
        </row>
        <row r="120">
          <cell r="A120">
            <v>291</v>
          </cell>
          <cell r="B120" t="str">
            <v>Blue Ridge Community College</v>
          </cell>
          <cell r="C120">
            <v>2895847.3975596554</v>
          </cell>
          <cell r="D120">
            <v>2.2671514895441407E-3</v>
          </cell>
        </row>
        <row r="121">
          <cell r="A121">
            <v>292</v>
          </cell>
          <cell r="B121" t="str">
            <v>Central Virginia Community College</v>
          </cell>
          <cell r="C121">
            <v>2382241.0792001067</v>
          </cell>
          <cell r="D121">
            <v>1.8650504221020517E-3</v>
          </cell>
        </row>
        <row r="122">
          <cell r="A122">
            <v>293</v>
          </cell>
          <cell r="B122" t="str">
            <v>Virginia Peninsula Community College</v>
          </cell>
          <cell r="C122">
            <v>2865955.4764862005</v>
          </cell>
          <cell r="D122">
            <v>2.2437491813133517E-3</v>
          </cell>
        </row>
        <row r="123">
          <cell r="A123">
            <v>294</v>
          </cell>
          <cell r="B123" t="str">
            <v>Southwest Virginia Community College</v>
          </cell>
          <cell r="C123">
            <v>2394103.6381611498</v>
          </cell>
          <cell r="D123">
            <v>1.8743375890435826E-3</v>
          </cell>
        </row>
        <row r="124">
          <cell r="A124">
            <v>295</v>
          </cell>
          <cell r="B124" t="str">
            <v>Tidewater Community College</v>
          </cell>
          <cell r="C124">
            <v>9112774.4052911419</v>
          </cell>
          <cell r="D124">
            <v>7.134367675674433E-3</v>
          </cell>
        </row>
        <row r="125">
          <cell r="A125">
            <v>296</v>
          </cell>
          <cell r="B125" t="str">
            <v>Virginia Highlands Community College</v>
          </cell>
          <cell r="C125">
            <v>1649639.9302976064</v>
          </cell>
          <cell r="D125">
            <v>1.2914988643177169E-3</v>
          </cell>
        </row>
        <row r="126">
          <cell r="A126">
            <v>297</v>
          </cell>
          <cell r="B126" t="str">
            <v xml:space="preserve">Germanna Community College </v>
          </cell>
          <cell r="C126">
            <v>3636615.0409937147</v>
          </cell>
          <cell r="D126">
            <v>2.8470965749215322E-3</v>
          </cell>
        </row>
        <row r="127">
          <cell r="A127">
            <v>298</v>
          </cell>
          <cell r="B127" t="str">
            <v>Laurel Ridge Community College</v>
          </cell>
          <cell r="C127">
            <v>3394463.5633077766</v>
          </cell>
          <cell r="D127">
            <v>2.6575168050090602E-3</v>
          </cell>
        </row>
        <row r="128">
          <cell r="A128">
            <v>299</v>
          </cell>
          <cell r="B128" t="str">
            <v>Mountain Empire Community College</v>
          </cell>
          <cell r="C128">
            <v>2096436.8709982231</v>
          </cell>
          <cell r="D128">
            <v>1.6412950415910055E-3</v>
          </cell>
        </row>
        <row r="129">
          <cell r="A129">
            <v>301</v>
          </cell>
          <cell r="B129" t="str">
            <v>Department of Agriculture and Consumer Services</v>
          </cell>
          <cell r="C129">
            <v>6861955.5344232265</v>
          </cell>
          <cell r="D129">
            <v>5.3722073629167465E-3</v>
          </cell>
        </row>
        <row r="130">
          <cell r="A130">
            <v>310</v>
          </cell>
          <cell r="B130" t="str">
            <v>Virginia Economic Development Partnership</v>
          </cell>
          <cell r="C130">
            <v>2633216.9107114384</v>
          </cell>
          <cell r="D130">
            <v>2.0615387559590067E-3</v>
          </cell>
        </row>
        <row r="131">
          <cell r="A131">
            <v>320</v>
          </cell>
          <cell r="B131" t="str">
            <v>Virginia Tourism Authority</v>
          </cell>
          <cell r="C131">
            <v>1127340.8299714306</v>
          </cell>
          <cell r="D131">
            <v>8.825922402014299E-4</v>
          </cell>
        </row>
        <row r="132">
          <cell r="A132">
            <v>330</v>
          </cell>
          <cell r="B132" t="str">
            <v>Virginia-Israel Advisory Board</v>
          </cell>
          <cell r="C132">
            <v>15909.146892128372</v>
          </cell>
          <cell r="D132">
            <v>1.2455230239086643E-5</v>
          </cell>
        </row>
        <row r="133">
          <cell r="A133">
            <v>350</v>
          </cell>
          <cell r="B133" t="str">
            <v>Department of Small Business and Supplier Diversity</v>
          </cell>
          <cell r="C133">
            <v>543841.73237726558</v>
          </cell>
          <cell r="D133">
            <v>4.2577229541667657E-4</v>
          </cell>
        </row>
        <row r="134">
          <cell r="A134">
            <v>360</v>
          </cell>
          <cell r="B134" t="str">
            <v>Fort Monroe Authority</v>
          </cell>
          <cell r="C134">
            <v>285675.64943911874</v>
          </cell>
          <cell r="D134">
            <v>2.2365473218588194E-4</v>
          </cell>
        </row>
        <row r="135">
          <cell r="A135">
            <v>402</v>
          </cell>
          <cell r="B135" t="str">
            <v>Marine Resources Commission</v>
          </cell>
          <cell r="C135">
            <v>2238479.2383731762</v>
          </cell>
          <cell r="D135">
            <v>1.7524996461719922E-3</v>
          </cell>
        </row>
        <row r="136">
          <cell r="A136">
            <v>403</v>
          </cell>
          <cell r="B136" t="str">
            <v>Department of Wildlife Resources</v>
          </cell>
          <cell r="C136">
            <v>6605581.239241112</v>
          </cell>
          <cell r="D136">
            <v>5.1714925857179296E-3</v>
          </cell>
        </row>
        <row r="137">
          <cell r="A137">
            <v>405</v>
          </cell>
          <cell r="B137" t="str">
            <v>Virginia Racing Commission</v>
          </cell>
          <cell r="C137">
            <v>91715.629213919601</v>
          </cell>
          <cell r="D137">
            <v>7.1803930539310283E-5</v>
          </cell>
        </row>
        <row r="138">
          <cell r="A138">
            <v>409</v>
          </cell>
          <cell r="B138" t="str">
            <v>Department of Energy</v>
          </cell>
          <cell r="C138">
            <v>2735434.1838586973</v>
          </cell>
          <cell r="D138">
            <v>2.1415643965601787E-3</v>
          </cell>
        </row>
        <row r="139">
          <cell r="A139">
            <v>411</v>
          </cell>
          <cell r="B139" t="str">
            <v>Department of Forestry</v>
          </cell>
          <cell r="C139">
            <v>3685738.5494844974</v>
          </cell>
          <cell r="D139">
            <v>2.8855552435448737E-3</v>
          </cell>
        </row>
        <row r="140">
          <cell r="A140">
            <v>413</v>
          </cell>
          <cell r="B140" t="str">
            <v>Commission on the Virginia Alcohol Safety Action Program</v>
          </cell>
          <cell r="C140">
            <v>117552.92743361673</v>
          </cell>
          <cell r="D140">
            <v>9.2031884952220892E-5</v>
          </cell>
        </row>
        <row r="141">
          <cell r="A141">
            <v>417</v>
          </cell>
          <cell r="B141" t="str">
            <v>Gunston Hall</v>
          </cell>
          <cell r="C141">
            <v>58478.167212580956</v>
          </cell>
          <cell r="D141">
            <v>4.5782406909127571E-5</v>
          </cell>
        </row>
        <row r="142">
          <cell r="A142">
            <v>423</v>
          </cell>
          <cell r="B142" t="str">
            <v>Department of Historic Resources</v>
          </cell>
          <cell r="C142">
            <v>658033.04903765291</v>
          </cell>
          <cell r="D142">
            <v>5.1517238392885815E-4</v>
          </cell>
        </row>
        <row r="143">
          <cell r="A143">
            <v>425</v>
          </cell>
          <cell r="B143" t="str">
            <v>Jamestown-Yorktown Foundation</v>
          </cell>
          <cell r="C143">
            <v>1882710.9409979554</v>
          </cell>
          <cell r="D143">
            <v>1.4739695599504171E-3</v>
          </cell>
        </row>
        <row r="144">
          <cell r="A144">
            <v>440</v>
          </cell>
          <cell r="B144" t="str">
            <v>Department of Environmental Quality</v>
          </cell>
          <cell r="C144">
            <v>11955731.924357144</v>
          </cell>
          <cell r="D144">
            <v>9.360111815193934E-3</v>
          </cell>
        </row>
        <row r="145">
          <cell r="A145">
            <v>454</v>
          </cell>
          <cell r="B145" t="str">
            <v>Secretary of Veterans and Defense Affairs</v>
          </cell>
          <cell r="C145">
            <v>23562.410737962855</v>
          </cell>
          <cell r="D145">
            <v>1.844695084652605E-5</v>
          </cell>
        </row>
        <row r="146">
          <cell r="A146">
            <v>501</v>
          </cell>
          <cell r="B146" t="str">
            <v>Department of Transportation</v>
          </cell>
          <cell r="C146">
            <v>111104230.06829254</v>
          </cell>
          <cell r="D146">
            <v>8.698321634843513E-2</v>
          </cell>
        </row>
        <row r="147">
          <cell r="A147">
            <v>505</v>
          </cell>
          <cell r="B147" t="str">
            <v>Department of Rail and Public Transportation</v>
          </cell>
          <cell r="C147">
            <v>793656.51756237901</v>
          </cell>
          <cell r="D147">
            <v>6.2135164908699099E-4</v>
          </cell>
        </row>
        <row r="148">
          <cell r="A148">
            <v>506</v>
          </cell>
          <cell r="B148" t="str">
            <v>Motor Vehicle Dealer Board</v>
          </cell>
          <cell r="C148">
            <v>319409.26791550231</v>
          </cell>
          <cell r="D148">
            <v>2.5006469544599575E-4</v>
          </cell>
        </row>
        <row r="149">
          <cell r="A149">
            <v>522</v>
          </cell>
          <cell r="B149" t="str">
            <v>Virginia Passenger Rail Authority</v>
          </cell>
          <cell r="C149">
            <v>629565.31800795044</v>
          </cell>
          <cell r="D149">
            <v>4.9288507042528039E-4</v>
          </cell>
        </row>
        <row r="150">
          <cell r="A150">
            <v>601</v>
          </cell>
          <cell r="B150" t="str">
            <v>Department of Health</v>
          </cell>
          <cell r="C150">
            <v>39931915.511532851</v>
          </cell>
          <cell r="D150">
            <v>3.126259408856074E-2</v>
          </cell>
        </row>
        <row r="151">
          <cell r="A151">
            <v>602</v>
          </cell>
          <cell r="B151" t="str">
            <v>Department of Medical Assistance Services</v>
          </cell>
          <cell r="C151">
            <v>6920006.8463688148</v>
          </cell>
          <cell r="D151">
            <v>5.4176555859337264E-3</v>
          </cell>
        </row>
        <row r="152">
          <cell r="A152">
            <v>606</v>
          </cell>
          <cell r="B152" t="str">
            <v>Virginia Board for People with Disabilities</v>
          </cell>
          <cell r="C152">
            <v>111815.99264524315</v>
          </cell>
          <cell r="D152">
            <v>8.7540453441762361E-5</v>
          </cell>
        </row>
        <row r="153">
          <cell r="A153">
            <v>701</v>
          </cell>
          <cell r="B153" t="str">
            <v>Department of Corrections--Central Administration</v>
          </cell>
          <cell r="C153">
            <v>6047597.0385943986</v>
          </cell>
          <cell r="D153">
            <v>4.7346481882181357E-3</v>
          </cell>
        </row>
        <row r="154">
          <cell r="A154">
            <v>702</v>
          </cell>
          <cell r="B154" t="str">
            <v>Department for the Blind and Vision Impaired</v>
          </cell>
          <cell r="C154">
            <v>3115381.5722870179</v>
          </cell>
          <cell r="D154">
            <v>2.4390242310630525E-3</v>
          </cell>
        </row>
        <row r="155">
          <cell r="A155">
            <v>703</v>
          </cell>
          <cell r="B155" t="str">
            <v>Central State Hospital</v>
          </cell>
          <cell r="C155">
            <v>8414797.7469163723</v>
          </cell>
          <cell r="D155">
            <v>6.5879235425910006E-3</v>
          </cell>
        </row>
        <row r="156">
          <cell r="A156">
            <v>704</v>
          </cell>
          <cell r="B156" t="str">
            <v>Eastern State Hospital</v>
          </cell>
          <cell r="C156">
            <v>7130865.3133402299</v>
          </cell>
          <cell r="D156">
            <v>5.5827361381341261E-3</v>
          </cell>
        </row>
        <row r="157">
          <cell r="A157">
            <v>705</v>
          </cell>
          <cell r="B157" t="str">
            <v>Southwestern Virginia Mental Health Institute</v>
          </cell>
          <cell r="C157">
            <v>6350054.6284009777</v>
          </cell>
          <cell r="D157">
            <v>4.9714414584131651E-3</v>
          </cell>
        </row>
        <row r="158">
          <cell r="A158">
            <v>706</v>
          </cell>
          <cell r="B158" t="str">
            <v>Western State Hospital</v>
          </cell>
          <cell r="C158">
            <v>8234438.8420455419</v>
          </cell>
          <cell r="D158">
            <v>6.4467210192207993E-3</v>
          </cell>
        </row>
        <row r="159">
          <cell r="A159">
            <v>707</v>
          </cell>
          <cell r="B159" t="str">
            <v>Central Virginia Training Center</v>
          </cell>
          <cell r="C159">
            <v>8894.6593987808628</v>
          </cell>
          <cell r="D159">
            <v>6.9636059973075324E-6</v>
          </cell>
        </row>
        <row r="160">
          <cell r="A160">
            <v>708</v>
          </cell>
          <cell r="B160" t="str">
            <v>Commonwealth Center for Children and Adolescents</v>
          </cell>
          <cell r="C160">
            <v>1170746.4866151877</v>
          </cell>
          <cell r="D160">
            <v>9.1657441730007934E-4</v>
          </cell>
        </row>
        <row r="161">
          <cell r="A161">
            <v>711</v>
          </cell>
          <cell r="B161" t="str">
            <v>Virginia Correctional Enterprises</v>
          </cell>
          <cell r="C161">
            <v>2235063.3918719054</v>
          </cell>
          <cell r="D161">
            <v>1.749825388719774E-3</v>
          </cell>
        </row>
        <row r="162">
          <cell r="A162">
            <v>716</v>
          </cell>
          <cell r="B162" t="str">
            <v>Virginia Correctional Center for Women</v>
          </cell>
          <cell r="C162">
            <v>3569089.5508515695</v>
          </cell>
          <cell r="D162">
            <v>2.7942310421289643E-3</v>
          </cell>
        </row>
        <row r="163">
          <cell r="A163">
            <v>718</v>
          </cell>
          <cell r="B163" t="str">
            <v>Bland Correctional Center</v>
          </cell>
          <cell r="C163">
            <v>3604544.6515105991</v>
          </cell>
          <cell r="D163">
            <v>2.8219887493682316E-3</v>
          </cell>
        </row>
        <row r="164">
          <cell r="A164">
            <v>720</v>
          </cell>
          <cell r="B164" t="str">
            <v>Department of Behavioral Health and Developmental Services</v>
          </cell>
          <cell r="C164">
            <v>8081327.3643234838</v>
          </cell>
          <cell r="D164">
            <v>6.326850436580155E-3</v>
          </cell>
        </row>
        <row r="165">
          <cell r="A165">
            <v>723</v>
          </cell>
          <cell r="B165" t="str">
            <v>Southeastern Virginia Training Center</v>
          </cell>
          <cell r="C165">
            <v>3221680.5861520548</v>
          </cell>
          <cell r="D165">
            <v>2.5222454559881919E-3</v>
          </cell>
        </row>
        <row r="166">
          <cell r="A166">
            <v>724</v>
          </cell>
          <cell r="B166" t="str">
            <v>Catawba Hospital</v>
          </cell>
          <cell r="C166">
            <v>3902047.7071240675</v>
          </cell>
          <cell r="D166">
            <v>3.0549031274692325E-3</v>
          </cell>
        </row>
        <row r="167">
          <cell r="A167">
            <v>728</v>
          </cell>
          <cell r="B167" t="str">
            <v>Northern Virginia Mental Health Institute</v>
          </cell>
          <cell r="C167">
            <v>4765325.8252808563</v>
          </cell>
          <cell r="D167">
            <v>3.7307613488379945E-3</v>
          </cell>
        </row>
        <row r="168">
          <cell r="A168">
            <v>729</v>
          </cell>
          <cell r="B168" t="str">
            <v>Piedmont Geriatric Hospital</v>
          </cell>
          <cell r="C168">
            <v>3792216.3403790044</v>
          </cell>
          <cell r="D168">
            <v>2.9689164325471949E-3</v>
          </cell>
        </row>
        <row r="169">
          <cell r="A169">
            <v>735</v>
          </cell>
          <cell r="B169" t="str">
            <v>Wallens Ridge State Prison</v>
          </cell>
          <cell r="C169">
            <v>6238844.2680521961</v>
          </cell>
          <cell r="D169">
            <v>4.884375152940732E-3</v>
          </cell>
        </row>
        <row r="170">
          <cell r="A170">
            <v>737</v>
          </cell>
          <cell r="B170" t="str">
            <v>St. Brides Correctional Center</v>
          </cell>
          <cell r="C170">
            <v>2728142.4915331383</v>
          </cell>
          <cell r="D170">
            <v>2.1358557493672639E-3</v>
          </cell>
        </row>
        <row r="171">
          <cell r="A171">
            <v>739</v>
          </cell>
          <cell r="B171" t="str">
            <v>Southern Virginia Mental Health Institute</v>
          </cell>
          <cell r="C171">
            <v>2031930.5030503799</v>
          </cell>
          <cell r="D171">
            <v>1.5907931718097189E-3</v>
          </cell>
        </row>
        <row r="172">
          <cell r="A172">
            <v>741</v>
          </cell>
          <cell r="B172" t="str">
            <v>Red Onion State Prison</v>
          </cell>
          <cell r="C172">
            <v>6101968.3559558485</v>
          </cell>
          <cell r="D172">
            <v>4.7772153529272868E-3</v>
          </cell>
        </row>
        <row r="173">
          <cell r="A173">
            <v>742</v>
          </cell>
          <cell r="B173" t="str">
            <v>Corrections--Employee Relations and Training</v>
          </cell>
          <cell r="C173">
            <v>2270424.0821895292</v>
          </cell>
          <cell r="D173">
            <v>1.777509182345249E-3</v>
          </cell>
        </row>
        <row r="174">
          <cell r="A174">
            <v>743</v>
          </cell>
          <cell r="B174" t="str">
            <v>Fluvanna Correctional Center for Women</v>
          </cell>
          <cell r="C174">
            <v>3569480.2489665342</v>
          </cell>
          <cell r="D174">
            <v>2.7945369186796591E-3</v>
          </cell>
        </row>
        <row r="175">
          <cell r="A175">
            <v>745</v>
          </cell>
          <cell r="B175" t="str">
            <v>Nottoway Correctional Center</v>
          </cell>
          <cell r="C175">
            <v>3959997.5781709123</v>
          </cell>
          <cell r="D175">
            <v>3.1002719326671379E-3</v>
          </cell>
        </row>
        <row r="176">
          <cell r="A176">
            <v>747</v>
          </cell>
          <cell r="B176" t="str">
            <v>Marion Correctional Center</v>
          </cell>
          <cell r="C176">
            <v>3299677.589267516</v>
          </cell>
          <cell r="D176">
            <v>2.5833091093914111E-3</v>
          </cell>
        </row>
        <row r="177">
          <cell r="A177">
            <v>748</v>
          </cell>
          <cell r="B177" t="str">
            <v>Hiram Davis Medical Center</v>
          </cell>
          <cell r="C177">
            <v>1922599.3102416976</v>
          </cell>
          <cell r="D177">
            <v>1.5051980617777733E-3</v>
          </cell>
        </row>
        <row r="178">
          <cell r="A178">
            <v>749</v>
          </cell>
          <cell r="B178" t="str">
            <v>Buckingham Correctional Center</v>
          </cell>
          <cell r="C178">
            <v>3471004.2366887941</v>
          </cell>
          <cell r="D178">
            <v>2.7174403016037773E-3</v>
          </cell>
        </row>
        <row r="179">
          <cell r="A179">
            <v>751</v>
          </cell>
          <cell r="B179" t="str">
            <v>Department for the Deaf and Hard-Of-Hearing</v>
          </cell>
          <cell r="C179">
            <v>126911.60361675132</v>
          </cell>
          <cell r="D179">
            <v>9.9358768498168442E-5</v>
          </cell>
        </row>
        <row r="180">
          <cell r="A180">
            <v>752</v>
          </cell>
          <cell r="B180" t="str">
            <v>State Farm Complex</v>
          </cell>
          <cell r="C180">
            <v>6340854.641940631</v>
          </cell>
          <cell r="D180">
            <v>4.9642388126435923E-3</v>
          </cell>
        </row>
        <row r="181">
          <cell r="A181">
            <v>753</v>
          </cell>
          <cell r="B181" t="str">
            <v>Deerfield Correctional Center</v>
          </cell>
          <cell r="C181">
            <v>4743393.4994801357</v>
          </cell>
          <cell r="D181">
            <v>3.7135905873019502E-3</v>
          </cell>
        </row>
        <row r="182">
          <cell r="A182">
            <v>754</v>
          </cell>
          <cell r="B182" t="str">
            <v>Augusta Correctional Center</v>
          </cell>
          <cell r="C182">
            <v>2237458.8031937312</v>
          </cell>
          <cell r="D182">
            <v>1.7517007500909999E-3</v>
          </cell>
        </row>
        <row r="183">
          <cell r="A183">
            <v>756</v>
          </cell>
          <cell r="B183" t="str">
            <v>Department of Corrections--Division of Institutions</v>
          </cell>
          <cell r="C183">
            <v>9904646.1656548288</v>
          </cell>
          <cell r="D183">
            <v>7.7543220429347297E-3</v>
          </cell>
        </row>
        <row r="184">
          <cell r="A184">
            <v>757</v>
          </cell>
          <cell r="B184" t="str">
            <v>Western Region Correctional Field Units</v>
          </cell>
          <cell r="C184">
            <v>1950521.6708949844</v>
          </cell>
          <cell r="D184">
            <v>1.5270584062144431E-3</v>
          </cell>
        </row>
        <row r="185">
          <cell r="A185">
            <v>761</v>
          </cell>
          <cell r="B185" t="str">
            <v>Baskerville Correctional Center</v>
          </cell>
          <cell r="C185">
            <v>1840242.3572109127</v>
          </cell>
          <cell r="D185">
            <v>1.4407210147844107E-3</v>
          </cell>
        </row>
        <row r="186">
          <cell r="A186">
            <v>765</v>
          </cell>
          <cell r="B186" t="str">
            <v>Department of Social Services</v>
          </cell>
          <cell r="C186">
            <v>21098348.032455038</v>
          </cell>
          <cell r="D186">
            <v>1.6517842483347141E-2</v>
          </cell>
        </row>
        <row r="187">
          <cell r="A187">
            <v>766</v>
          </cell>
          <cell r="B187" t="str">
            <v>Virginia Parole Board</v>
          </cell>
          <cell r="C187">
            <v>136180.89128515113</v>
          </cell>
          <cell r="D187">
            <v>1.0661567000552518E-4</v>
          </cell>
        </row>
        <row r="188">
          <cell r="A188">
            <v>767</v>
          </cell>
          <cell r="B188" t="str">
            <v>Division of Community Corrections</v>
          </cell>
          <cell r="C188">
            <v>18354075.433656268</v>
          </cell>
          <cell r="D188">
            <v>1.4369358514431912E-2</v>
          </cell>
        </row>
        <row r="189">
          <cell r="A189">
            <v>768</v>
          </cell>
          <cell r="B189" t="str">
            <v>Keen Mountain Correctional Center</v>
          </cell>
          <cell r="C189">
            <v>4074624.789386299</v>
          </cell>
          <cell r="D189">
            <v>3.1900132819068301E-3</v>
          </cell>
        </row>
        <row r="190">
          <cell r="A190">
            <v>769</v>
          </cell>
          <cell r="B190" t="str">
            <v>Greensville Correctional Center</v>
          </cell>
          <cell r="C190">
            <v>6961976.2605848107</v>
          </cell>
          <cell r="D190">
            <v>5.4505133325246811E-3</v>
          </cell>
        </row>
        <row r="191">
          <cell r="A191">
            <v>770</v>
          </cell>
          <cell r="B191" t="str">
            <v>Dillwyn Correctional Center</v>
          </cell>
          <cell r="C191">
            <v>3797664.0179511574</v>
          </cell>
          <cell r="D191">
            <v>2.9731814053260337E-3</v>
          </cell>
        </row>
        <row r="192">
          <cell r="A192">
            <v>771</v>
          </cell>
          <cell r="B192" t="str">
            <v>Indian Creek Correctional Center</v>
          </cell>
          <cell r="C192">
            <v>2170262.7448811713</v>
          </cell>
          <cell r="D192">
            <v>1.6990931286316661E-3</v>
          </cell>
        </row>
        <row r="193">
          <cell r="A193">
            <v>772</v>
          </cell>
          <cell r="B193" t="str">
            <v>Haynesville Correctional Center</v>
          </cell>
          <cell r="C193">
            <v>4057122.7190742893</v>
          </cell>
          <cell r="D193">
            <v>3.1763109560137537E-3</v>
          </cell>
        </row>
        <row r="194">
          <cell r="A194">
            <v>773</v>
          </cell>
          <cell r="B194" t="str">
            <v>Coffeewood Correctional Center</v>
          </cell>
          <cell r="C194">
            <v>2814384.3296762183</v>
          </cell>
          <cell r="D194">
            <v>2.2033742629366864E-3</v>
          </cell>
        </row>
        <row r="195">
          <cell r="A195">
            <v>774</v>
          </cell>
          <cell r="B195" t="str">
            <v>Lunenburg Correctional Center</v>
          </cell>
          <cell r="C195">
            <v>3377103.1085078749</v>
          </cell>
          <cell r="D195">
            <v>2.6439253495366731E-3</v>
          </cell>
        </row>
        <row r="196">
          <cell r="A196">
            <v>775</v>
          </cell>
          <cell r="B196" t="str">
            <v>Pocahontas State Correctional Center</v>
          </cell>
          <cell r="C196">
            <v>3831419.7324648909</v>
          </cell>
          <cell r="D196">
            <v>2.9996086675170351E-3</v>
          </cell>
        </row>
        <row r="197">
          <cell r="A197">
            <v>776</v>
          </cell>
          <cell r="B197" t="str">
            <v>Green Rock Correctional Center</v>
          </cell>
          <cell r="C197">
            <v>3699905.1225219639</v>
          </cell>
          <cell r="D197">
            <v>2.8966462171889592E-3</v>
          </cell>
        </row>
        <row r="198">
          <cell r="A198">
            <v>777</v>
          </cell>
          <cell r="B198" t="str">
            <v>Department of Juvenile Justice</v>
          </cell>
          <cell r="C198">
            <v>18255847.499616049</v>
          </cell>
          <cell r="D198">
            <v>1.4292456117170995E-2</v>
          </cell>
        </row>
        <row r="199">
          <cell r="A199">
            <v>778</v>
          </cell>
          <cell r="B199" t="str">
            <v>Department of Forensic Science</v>
          </cell>
          <cell r="C199">
            <v>4612085.7887960337</v>
          </cell>
          <cell r="D199">
            <v>3.610790117872186E-3</v>
          </cell>
        </row>
        <row r="200">
          <cell r="A200">
            <v>779</v>
          </cell>
          <cell r="B200" t="str">
            <v>Sussex I and II State Prisons Complex</v>
          </cell>
          <cell r="C200">
            <v>4552071.946987615</v>
          </cell>
          <cell r="D200">
            <v>3.5638054352663687E-3</v>
          </cell>
        </row>
        <row r="201">
          <cell r="A201">
            <v>785</v>
          </cell>
          <cell r="B201" t="str">
            <v>River North Correctional Center</v>
          </cell>
          <cell r="C201">
            <v>4692846.8053109348</v>
          </cell>
          <cell r="D201">
            <v>3.674017710266438E-3</v>
          </cell>
        </row>
        <row r="202">
          <cell r="A202">
            <v>794</v>
          </cell>
          <cell r="B202" t="str">
            <v>Virginia Center for Behavioral Rehabilitation</v>
          </cell>
          <cell r="C202">
            <v>5672866.3237113887</v>
          </cell>
          <cell r="D202">
            <v>4.4412724740348214E-3</v>
          </cell>
        </row>
        <row r="203">
          <cell r="A203">
            <v>834</v>
          </cell>
          <cell r="B203" t="str">
            <v>Virginia Freedom of Information Advisory Council</v>
          </cell>
          <cell r="C203">
            <v>46609.582059532913</v>
          </cell>
          <cell r="D203">
            <v>3.6490522077354409E-5</v>
          </cell>
        </row>
        <row r="204">
          <cell r="A204">
            <v>839</v>
          </cell>
          <cell r="B204" t="str">
            <v>Virginia Commission on Youth</v>
          </cell>
          <cell r="C204">
            <v>34433.661114250572</v>
          </cell>
          <cell r="D204">
            <v>2.6958024843235252E-5</v>
          </cell>
        </row>
        <row r="205">
          <cell r="A205">
            <v>840</v>
          </cell>
          <cell r="B205" t="str">
            <v>Virginia Housing Commission</v>
          </cell>
          <cell r="C205">
            <v>26129.568531919933</v>
          </cell>
          <cell r="D205">
            <v>2.0456772089651394E-5</v>
          </cell>
        </row>
        <row r="206">
          <cell r="A206">
            <v>841</v>
          </cell>
          <cell r="B206" t="str">
            <v>Department of Aviation</v>
          </cell>
          <cell r="C206">
            <v>425397.93289230304</v>
          </cell>
          <cell r="D206">
            <v>3.3304294902366849E-4</v>
          </cell>
        </row>
        <row r="207">
          <cell r="A207">
            <v>842</v>
          </cell>
          <cell r="B207" t="str">
            <v>Chesapeake Bay Commission</v>
          </cell>
          <cell r="C207">
            <v>23321.36305777909</v>
          </cell>
          <cell r="D207">
            <v>1.8258235236842918E-5</v>
          </cell>
        </row>
        <row r="208">
          <cell r="A208">
            <v>844</v>
          </cell>
          <cell r="B208" t="str">
            <v>Joint Commission on Health Care</v>
          </cell>
          <cell r="C208">
            <v>95698.942128956289</v>
          </cell>
          <cell r="D208">
            <v>7.4922455989324016E-5</v>
          </cell>
        </row>
        <row r="209">
          <cell r="A209">
            <v>847</v>
          </cell>
          <cell r="B209" t="str">
            <v>Joint Commission on Technology and Science</v>
          </cell>
          <cell r="C209">
            <v>8894.6593987808628</v>
          </cell>
          <cell r="D209">
            <v>6.9636059973075324E-6</v>
          </cell>
        </row>
        <row r="210">
          <cell r="A210">
            <v>848</v>
          </cell>
          <cell r="B210" t="str">
            <v>Indigent Defense Commission</v>
          </cell>
          <cell r="C210">
            <v>7908814.561442635</v>
          </cell>
          <cell r="D210">
            <v>6.1917906063051406E-3</v>
          </cell>
        </row>
        <row r="211">
          <cell r="A211">
            <v>851</v>
          </cell>
          <cell r="B211" t="str">
            <v>Tobacco Region Revitalization Commission</v>
          </cell>
          <cell r="C211">
            <v>192891.37550971782</v>
          </cell>
          <cell r="D211">
            <v>1.5101416244364311E-4</v>
          </cell>
        </row>
        <row r="212">
          <cell r="A212">
            <v>852</v>
          </cell>
          <cell r="B212" t="str">
            <v>Virginia Foundation for Healthy Youth</v>
          </cell>
          <cell r="C212">
            <v>245654.70397127539</v>
          </cell>
          <cell r="D212">
            <v>1.9232243677319978E-4</v>
          </cell>
        </row>
        <row r="213">
          <cell r="A213">
            <v>856</v>
          </cell>
          <cell r="B213" t="str">
            <v>Opioid Abatement Authority</v>
          </cell>
          <cell r="C213">
            <v>100516.88263662926</v>
          </cell>
          <cell r="D213">
            <v>7.8694409237865603E-5</v>
          </cell>
        </row>
        <row r="214">
          <cell r="A214">
            <v>863</v>
          </cell>
          <cell r="B214" t="str">
            <v>Commission on Electric Utility Regulation</v>
          </cell>
          <cell r="C214">
            <v>726.15613655358663</v>
          </cell>
          <cell r="D214">
            <v>5.6850577417043195E-7</v>
          </cell>
        </row>
        <row r="215">
          <cell r="A215">
            <v>876</v>
          </cell>
          <cell r="B215" t="str">
            <v>Virginia Conflict of Interest and Ethics Advisory Council</v>
          </cell>
          <cell r="C215">
            <v>56079.742794752514</v>
          </cell>
          <cell r="D215">
            <v>4.3904686592780418E-5</v>
          </cell>
        </row>
        <row r="216">
          <cell r="A216">
            <v>882</v>
          </cell>
          <cell r="B216" t="str">
            <v>Behavioral Health Commission</v>
          </cell>
          <cell r="C216">
            <v>38432.039509298746</v>
          </cell>
          <cell r="D216">
            <v>3.0088345018854189E-5</v>
          </cell>
        </row>
        <row r="217">
          <cell r="A217">
            <v>883</v>
          </cell>
          <cell r="B217" t="str">
            <v>American Revolution 250 Commission</v>
          </cell>
          <cell r="C217">
            <v>84903.019152726003</v>
          </cell>
          <cell r="D217">
            <v>6.6470355620640797E-5</v>
          </cell>
        </row>
        <row r="218">
          <cell r="A218">
            <v>902</v>
          </cell>
          <cell r="B218" t="str">
            <v>Puller Veterans Care Center</v>
          </cell>
          <cell r="C218">
            <v>146635.33004778775</v>
          </cell>
          <cell r="D218">
            <v>1.1480042326049063E-4</v>
          </cell>
        </row>
        <row r="219">
          <cell r="A219">
            <v>903</v>
          </cell>
          <cell r="B219" t="str">
            <v>Jones and Cabacoy Veterans Care Center</v>
          </cell>
          <cell r="C219">
            <v>651428.34260061779</v>
          </cell>
          <cell r="D219">
            <v>5.100015762235404E-4</v>
          </cell>
        </row>
        <row r="220">
          <cell r="A220">
            <v>912</v>
          </cell>
          <cell r="B220" t="str">
            <v>Department of Veterans Services</v>
          </cell>
          <cell r="C220">
            <v>2796654.2684333688</v>
          </cell>
          <cell r="D220">
            <v>2.1894934435294517E-3</v>
          </cell>
        </row>
        <row r="221">
          <cell r="A221">
            <v>913</v>
          </cell>
          <cell r="B221" t="str">
            <v>Veterans Services Foundation</v>
          </cell>
          <cell r="C221">
            <v>3675.9771228023887</v>
          </cell>
          <cell r="D221">
            <v>2.8779130476677466E-6</v>
          </cell>
        </row>
        <row r="222">
          <cell r="A222">
            <v>922</v>
          </cell>
          <cell r="B222" t="str">
            <v>Sitter &amp; Barfoot Veterans Care Center</v>
          </cell>
          <cell r="C222">
            <v>2961029.7033773474</v>
          </cell>
          <cell r="D222">
            <v>2.3181825493475807E-3</v>
          </cell>
        </row>
        <row r="223">
          <cell r="A223">
            <v>937</v>
          </cell>
          <cell r="B223" t="str">
            <v>Southern Virginia Higher Education Center</v>
          </cell>
          <cell r="C223">
            <v>555581.75876754895</v>
          </cell>
          <cell r="D223">
            <v>4.3496353192328538E-4</v>
          </cell>
        </row>
        <row r="224">
          <cell r="A224">
            <v>938</v>
          </cell>
          <cell r="B224" t="str">
            <v>New College Institute</v>
          </cell>
          <cell r="C224">
            <v>195266.69952486199</v>
          </cell>
          <cell r="D224">
            <v>1.5287379751406232E-4</v>
          </cell>
        </row>
        <row r="225">
          <cell r="A225">
            <v>942</v>
          </cell>
          <cell r="B225" t="str">
            <v>Virginia Museum of Natural History</v>
          </cell>
          <cell r="C225">
            <v>409485.77290417237</v>
          </cell>
          <cell r="D225">
            <v>3.2058535983946077E-4</v>
          </cell>
        </row>
        <row r="226">
          <cell r="A226">
            <v>948</v>
          </cell>
          <cell r="B226" t="str">
            <v>Southwest Virginia Higher Education Center</v>
          </cell>
          <cell r="C226">
            <v>229923.32974328255</v>
          </cell>
          <cell r="D226">
            <v>1.8000638429625446E-4</v>
          </cell>
        </row>
        <row r="227">
          <cell r="A227">
            <v>957</v>
          </cell>
          <cell r="B227" t="str">
            <v>Commonwealth's Attorneys' Services Council</v>
          </cell>
          <cell r="C227">
            <v>73145.918551762952</v>
          </cell>
          <cell r="D227">
            <v>5.7265751758346086E-5</v>
          </cell>
        </row>
        <row r="228">
          <cell r="A228">
            <v>960</v>
          </cell>
          <cell r="B228" t="str">
            <v>Department of Fire Programs</v>
          </cell>
          <cell r="C228">
            <v>1054441.9852918561</v>
          </cell>
          <cell r="D228">
            <v>8.2551992194300906E-4</v>
          </cell>
        </row>
        <row r="229">
          <cell r="A229">
            <v>961</v>
          </cell>
          <cell r="B229" t="str">
            <v>Division of Capitol Police</v>
          </cell>
          <cell r="C229">
            <v>996394.69080760365</v>
          </cell>
          <cell r="D229">
            <v>7.8007484418619009E-4</v>
          </cell>
        </row>
        <row r="230">
          <cell r="A230">
            <v>977</v>
          </cell>
          <cell r="B230" t="str">
            <v>Virginia Cannabis Control Authority</v>
          </cell>
          <cell r="C230">
            <v>234985.33102714157</v>
          </cell>
          <cell r="D230">
            <v>1.8396941209960021E-4</v>
          </cell>
        </row>
        <row r="231">
          <cell r="A231">
            <v>999</v>
          </cell>
          <cell r="B231" t="str">
            <v>Virginia Alcoholic Beverage Control Authority</v>
          </cell>
          <cell r="C231">
            <v>17733002.024548125</v>
          </cell>
          <cell r="D231">
            <v>1.3883121737672761E-2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E Template"/>
      <sheetName val="A Employer Allocation - No 158"/>
      <sheetName val="B OPEB Expense"/>
      <sheetName val="C Liability Recon"/>
      <sheetName val="D Net Liab Recon"/>
      <sheetName val="I PY Deferred INOUT Flows"/>
      <sheetName val="E Deferred InOutFlows"/>
      <sheetName val="F Schedule of Def InOut"/>
      <sheetName val="G Proportionate Share"/>
      <sheetName val="Schedule H"/>
    </sheetNames>
    <sheetDataSet>
      <sheetData sheetId="0"/>
      <sheetData sheetId="1"/>
      <sheetData sheetId="2"/>
      <sheetData sheetId="3"/>
      <sheetData sheetId="4"/>
      <sheetData sheetId="5"/>
      <sheetData sheetId="6"/>
      <sheetData sheetId="7"/>
      <sheetData sheetId="8"/>
      <sheetData sheetId="9">
        <row r="11">
          <cell r="A11">
            <v>90</v>
          </cell>
          <cell r="B11"/>
          <cell r="C11" t="str">
            <v>POTOMAC RIVER FISHERIES</v>
          </cell>
          <cell r="D11"/>
          <cell r="E11">
            <v>4.85036823994008E-5</v>
          </cell>
          <cell r="F11"/>
          <cell r="G11">
            <v>1353.2572012820631</v>
          </cell>
          <cell r="H11">
            <v>5.1267168306226732E-5</v>
          </cell>
          <cell r="I11"/>
          <cell r="J11">
            <v>2037.190445123782</v>
          </cell>
          <cell r="K11">
            <v>4.9296331438443833E-5</v>
          </cell>
          <cell r="L11"/>
          <cell r="M11">
            <v>1617.9115133694993</v>
          </cell>
          <cell r="N11"/>
          <cell r="O11"/>
          <cell r="P11">
            <v>4.2878845954412835E-5</v>
          </cell>
          <cell r="Q11"/>
          <cell r="R11">
            <v>1588</v>
          </cell>
          <cell r="S11"/>
          <cell r="T11">
            <v>4.152744606975171E-5</v>
          </cell>
          <cell r="U11"/>
          <cell r="V11">
            <v>1200</v>
          </cell>
          <cell r="W11"/>
          <cell r="X11">
            <v>4.2821431670932617E-5</v>
          </cell>
          <cell r="Y11"/>
          <cell r="Z11">
            <v>1770.4926250608571</v>
          </cell>
          <cell r="AA11"/>
          <cell r="AB11">
            <v>4.3873858427333155E-5</v>
          </cell>
          <cell r="AC11"/>
          <cell r="AD11">
            <v>1511.2597545117851</v>
          </cell>
        </row>
        <row r="12">
          <cell r="A12">
            <v>91</v>
          </cell>
          <cell r="B12"/>
          <cell r="C12" t="str">
            <v>New River Valley Emergency Communications</v>
          </cell>
          <cell r="D12"/>
          <cell r="E12">
            <v>3.7256439595965671E-5</v>
          </cell>
          <cell r="F12"/>
          <cell r="G12">
            <v>1039.4580923198851</v>
          </cell>
          <cell r="H12">
            <v>3.7345423193966384E-5</v>
          </cell>
          <cell r="I12"/>
          <cell r="J12">
            <v>1483.985595721151</v>
          </cell>
          <cell r="K12">
            <v>3.5790081342273704E-5</v>
          </cell>
          <cell r="L12"/>
          <cell r="M12">
            <v>1174.634764463184</v>
          </cell>
          <cell r="N12"/>
          <cell r="O12"/>
          <cell r="P12">
            <v>3.6276188669712289E-5</v>
          </cell>
          <cell r="Q12"/>
          <cell r="R12">
            <v>1344</v>
          </cell>
          <cell r="S12"/>
          <cell r="T12">
            <v>4.328545189054916E-5</v>
          </cell>
          <cell r="U12"/>
          <cell r="V12">
            <v>1251</v>
          </cell>
          <cell r="W12"/>
          <cell r="X12">
            <v>4.7958977024215828E-5</v>
          </cell>
          <cell r="Y12"/>
          <cell r="Z12">
            <v>1982.9093006359055</v>
          </cell>
          <cell r="AA12"/>
          <cell r="AB12">
            <v>6.8271679647436635E-5</v>
          </cell>
          <cell r="AC12"/>
          <cell r="AD12">
            <v>2351.6564424115963</v>
          </cell>
        </row>
        <row r="13">
          <cell r="A13">
            <v>100</v>
          </cell>
          <cell r="B13"/>
          <cell r="C13" t="str">
            <v xml:space="preserve">Senate of Virginia            </v>
          </cell>
          <cell r="D13"/>
          <cell r="E13">
            <v>1.086398146038868E-3</v>
          </cell>
          <cell r="F13"/>
          <cell r="G13">
            <v>30310.608223113853</v>
          </cell>
          <cell r="H13">
            <v>1.0981931767342996E-3</v>
          </cell>
          <cell r="I13"/>
          <cell r="J13">
            <v>43638.623322823973</v>
          </cell>
          <cell r="K13">
            <v>1.1643183313082945E-3</v>
          </cell>
          <cell r="L13"/>
          <cell r="M13">
            <v>38213.067351737984</v>
          </cell>
          <cell r="N13"/>
          <cell r="O13"/>
          <cell r="P13">
            <v>1.153047503291482E-3</v>
          </cell>
          <cell r="Q13"/>
          <cell r="R13">
            <v>42708</v>
          </cell>
          <cell r="S13"/>
          <cell r="T13">
            <v>1.1735065569356043E-3</v>
          </cell>
          <cell r="U13"/>
          <cell r="V13">
            <v>33917</v>
          </cell>
          <cell r="W13"/>
          <cell r="X13">
            <v>1.1895125288670808E-3</v>
          </cell>
          <cell r="Y13"/>
          <cell r="Z13">
            <v>49181.521439093653</v>
          </cell>
          <cell r="AA13"/>
          <cell r="AB13">
            <v>1.1989305844364426E-3</v>
          </cell>
          <cell r="AC13"/>
          <cell r="AD13">
            <v>41297.838978832304</v>
          </cell>
        </row>
        <row r="14">
          <cell r="A14">
            <v>101</v>
          </cell>
          <cell r="B14"/>
          <cell r="C14" t="str">
            <v xml:space="preserve">Virginia House of Delegates   </v>
          </cell>
          <cell r="D14"/>
          <cell r="E14">
            <v>2.4378776635037109E-3</v>
          </cell>
          <cell r="F14"/>
          <cell r="G14">
            <v>68017.01109649858</v>
          </cell>
          <cell r="H14">
            <v>2.4055076263870957E-3</v>
          </cell>
          <cell r="I14"/>
          <cell r="J14">
            <v>95587.045550806914</v>
          </cell>
          <cell r="K14">
            <v>2.3853417499836872E-3</v>
          </cell>
          <cell r="L14"/>
          <cell r="M14">
            <v>78287.202475474609</v>
          </cell>
          <cell r="N14"/>
          <cell r="O14"/>
          <cell r="P14">
            <v>2.4216481919167262E-3</v>
          </cell>
          <cell r="Q14"/>
          <cell r="R14">
            <v>89697</v>
          </cell>
          <cell r="S14"/>
          <cell r="T14">
            <v>2.4910967595068814E-3</v>
          </cell>
          <cell r="U14"/>
          <cell r="V14">
            <v>72000</v>
          </cell>
          <cell r="W14"/>
          <cell r="X14">
            <v>2.4702647130773214E-3</v>
          </cell>
          <cell r="Y14"/>
          <cell r="Z14">
            <v>102135.43279124601</v>
          </cell>
          <cell r="AA14"/>
          <cell r="AB14">
            <v>2.4106369865984295E-3</v>
          </cell>
          <cell r="AC14"/>
          <cell r="AD14">
            <v>83035.748192006358</v>
          </cell>
        </row>
        <row r="15">
          <cell r="A15">
            <v>102</v>
          </cell>
          <cell r="B15"/>
          <cell r="C15" t="str">
            <v>Leg Dept Reversion Clear Acct</v>
          </cell>
          <cell r="D15"/>
          <cell r="E15">
            <v>0</v>
          </cell>
          <cell r="F15"/>
          <cell r="G15">
            <v>0</v>
          </cell>
          <cell r="H15">
            <v>0</v>
          </cell>
          <cell r="I15"/>
          <cell r="J15">
            <v>0</v>
          </cell>
          <cell r="K15">
            <v>0</v>
          </cell>
          <cell r="L15"/>
          <cell r="M15">
            <v>0</v>
          </cell>
          <cell r="N15"/>
          <cell r="O15"/>
          <cell r="P15">
            <v>0</v>
          </cell>
          <cell r="Q15"/>
          <cell r="R15">
            <v>0</v>
          </cell>
          <cell r="S15"/>
          <cell r="T15">
            <v>0</v>
          </cell>
          <cell r="U15"/>
          <cell r="V15">
            <v>0</v>
          </cell>
          <cell r="W15"/>
          <cell r="X15">
            <v>0</v>
          </cell>
          <cell r="Y15"/>
          <cell r="Z15">
            <v>0</v>
          </cell>
          <cell r="AA15"/>
          <cell r="AB15">
            <v>0</v>
          </cell>
          <cell r="AC15"/>
          <cell r="AD15">
            <v>0</v>
          </cell>
        </row>
        <row r="16">
          <cell r="A16">
            <v>103</v>
          </cell>
          <cell r="B16"/>
          <cell r="C16" t="str">
            <v>Magistrates</v>
          </cell>
          <cell r="D16"/>
          <cell r="E16">
            <v>3.811749790888884E-3</v>
          </cell>
          <cell r="F16"/>
          <cell r="G16">
            <v>106348.16984678063</v>
          </cell>
          <cell r="H16">
            <v>3.8343619364352515E-3</v>
          </cell>
          <cell r="I16"/>
          <cell r="J16">
            <v>152365.06634019574</v>
          </cell>
          <cell r="K16">
            <v>3.9015852996392652E-3</v>
          </cell>
          <cell r="L16"/>
          <cell r="M16">
            <v>128050.49772439664</v>
          </cell>
          <cell r="N16"/>
          <cell r="O16"/>
          <cell r="P16">
            <v>3.7879179198979803E-3</v>
          </cell>
          <cell r="Q16"/>
          <cell r="R16">
            <v>140303</v>
          </cell>
          <cell r="S16"/>
          <cell r="T16">
            <v>3.7444276635998667E-3</v>
          </cell>
          <cell r="U16"/>
          <cell r="V16">
            <v>108225</v>
          </cell>
          <cell r="W16"/>
          <cell r="X16">
            <v>3.8783945740272227E-3</v>
          </cell>
          <cell r="Y16"/>
          <cell r="Z16">
            <v>160355.89475753956</v>
          </cell>
          <cell r="AA16"/>
          <cell r="AB16">
            <v>3.8501431397644135E-3</v>
          </cell>
          <cell r="AC16"/>
          <cell r="AD16">
            <v>132620.3480797729</v>
          </cell>
        </row>
        <row r="17">
          <cell r="A17">
            <v>107</v>
          </cell>
          <cell r="B17"/>
          <cell r="C17" t="str">
            <v>Div of Legislative Services</v>
          </cell>
          <cell r="D17"/>
          <cell r="E17">
            <v>5.9258080693029157E-4</v>
          </cell>
          <cell r="F17"/>
          <cell r="G17">
            <v>16533.059030789373</v>
          </cell>
          <cell r="H17">
            <v>8.4669658188166403E-4</v>
          </cell>
          <cell r="I17"/>
          <cell r="J17">
            <v>33644.967013299887</v>
          </cell>
          <cell r="K17">
            <v>8.7260025966047277E-4</v>
          </cell>
          <cell r="L17"/>
          <cell r="M17">
            <v>28638.845234087876</v>
          </cell>
          <cell r="N17"/>
          <cell r="O17"/>
          <cell r="P17">
            <v>8.5267254144168832E-4</v>
          </cell>
          <cell r="Q17"/>
          <cell r="R17">
            <v>31583</v>
          </cell>
          <cell r="S17"/>
          <cell r="T17">
            <v>8.0744872490975559E-4</v>
          </cell>
          <cell r="U17"/>
          <cell r="V17">
            <v>23337</v>
          </cell>
          <cell r="W17"/>
          <cell r="X17">
            <v>7.9248451054409863E-4</v>
          </cell>
          <cell r="Y17"/>
          <cell r="Z17">
            <v>32766.02221465921</v>
          </cell>
          <cell r="AA17"/>
          <cell r="AB17">
            <v>8.0335159263792951E-4</v>
          </cell>
          <cell r="AC17"/>
          <cell r="AD17">
            <v>27671.897895360136</v>
          </cell>
        </row>
        <row r="18">
          <cell r="A18">
            <v>109</v>
          </cell>
          <cell r="B18"/>
          <cell r="C18" t="str">
            <v>Div of Legislative Auto Sys</v>
          </cell>
          <cell r="D18"/>
          <cell r="E18">
            <v>3.0928873901182863E-4</v>
          </cell>
          <cell r="F18"/>
          <cell r="G18">
            <v>8629.1842729940072</v>
          </cell>
          <cell r="H18">
            <v>2.7447016828438878E-4</v>
          </cell>
          <cell r="I18"/>
          <cell r="J18">
            <v>10906.551361694013</v>
          </cell>
          <cell r="K18">
            <v>2.7537936070415645E-4</v>
          </cell>
          <cell r="L18"/>
          <cell r="M18">
            <v>9037.9836638337001</v>
          </cell>
          <cell r="N18"/>
          <cell r="O18"/>
          <cell r="P18">
            <v>2.6370949708004709E-4</v>
          </cell>
          <cell r="Q18"/>
          <cell r="R18">
            <v>9768</v>
          </cell>
          <cell r="S18"/>
          <cell r="T18">
            <v>2.5722555167968103E-4</v>
          </cell>
          <cell r="U18"/>
          <cell r="V18">
            <v>7435</v>
          </cell>
          <cell r="W18"/>
          <cell r="X18">
            <v>2.6819207862393223E-4</v>
          </cell>
          <cell r="Y18"/>
          <cell r="Z18">
            <v>11088.655347918499</v>
          </cell>
          <cell r="AA18"/>
          <cell r="AB18">
            <v>2.6024246242610706E-4</v>
          </cell>
          <cell r="AC18"/>
          <cell r="AD18">
            <v>8964.1981347736037</v>
          </cell>
        </row>
        <row r="19">
          <cell r="A19">
            <v>110</v>
          </cell>
          <cell r="B19"/>
          <cell r="C19" t="str">
            <v>Joint Leg Audit &amp; Review Comm</v>
          </cell>
          <cell r="D19"/>
          <cell r="E19">
            <v>3.5327899447882411E-4</v>
          </cell>
          <cell r="F19"/>
          <cell r="G19">
            <v>9856.5164476266855</v>
          </cell>
          <cell r="H19">
            <v>3.4753715646006087E-4</v>
          </cell>
          <cell r="I19"/>
          <cell r="J19">
            <v>13809.995711815698</v>
          </cell>
          <cell r="K19">
            <v>3.5124969421210657E-4</v>
          </cell>
          <cell r="L19"/>
          <cell r="M19">
            <v>11528.057114004643</v>
          </cell>
          <cell r="N19"/>
          <cell r="O19"/>
          <cell r="P19">
            <v>3.5681164279037671E-4</v>
          </cell>
          <cell r="Q19"/>
          <cell r="R19">
            <v>13216</v>
          </cell>
          <cell r="S19"/>
          <cell r="T19">
            <v>2.9445258065351058E-4</v>
          </cell>
          <cell r="U19"/>
          <cell r="V19">
            <v>8511</v>
          </cell>
          <cell r="W19"/>
          <cell r="X19">
            <v>3.1657756216903725E-4</v>
          </cell>
          <cell r="Y19"/>
          <cell r="Z19">
            <v>13089.198964370315</v>
          </cell>
          <cell r="AA19"/>
          <cell r="AB19">
            <v>3.0141059274452193E-4</v>
          </cell>
          <cell r="AC19"/>
          <cell r="AD19">
            <v>10382.257561248773</v>
          </cell>
        </row>
        <row r="20">
          <cell r="A20">
            <v>111</v>
          </cell>
          <cell r="B20"/>
          <cell r="C20" t="str">
            <v>Supreme Court of Virginia</v>
          </cell>
          <cell r="D20"/>
          <cell r="E20">
            <v>3.3628997117821626E-3</v>
          </cell>
          <cell r="F20"/>
          <cell r="G20">
            <v>93825.211345495816</v>
          </cell>
          <cell r="H20">
            <v>3.242005151891192E-3</v>
          </cell>
          <cell r="I20"/>
          <cell r="J20">
            <v>128826.73525139171</v>
          </cell>
          <cell r="K20">
            <v>3.2803519725896888E-3</v>
          </cell>
          <cell r="L20"/>
          <cell r="M20">
            <v>107661.5453826303</v>
          </cell>
          <cell r="N20"/>
          <cell r="O20"/>
          <cell r="P20">
            <v>3.2585316613267688E-3</v>
          </cell>
          <cell r="Q20"/>
          <cell r="R20">
            <v>120695</v>
          </cell>
          <cell r="S20"/>
          <cell r="T20">
            <v>3.1695647830728723E-3</v>
          </cell>
          <cell r="U20"/>
          <cell r="V20">
            <v>91610</v>
          </cell>
          <cell r="W20"/>
          <cell r="X20">
            <v>3.1522097057738747E-3</v>
          </cell>
          <cell r="Y20"/>
          <cell r="Z20">
            <v>130331.09400931784</v>
          </cell>
          <cell r="AA20"/>
          <cell r="AB20">
            <v>3.133490517211466E-3</v>
          </cell>
          <cell r="AC20"/>
          <cell r="AD20">
            <v>107934.84502051014</v>
          </cell>
        </row>
        <row r="21">
          <cell r="A21">
            <v>112</v>
          </cell>
          <cell r="B21"/>
          <cell r="C21" t="str">
            <v>Judicial Inquiry And Rev Comm</v>
          </cell>
          <cell r="D21"/>
          <cell r="E21">
            <v>3.13342890308189E-5</v>
          </cell>
          <cell r="F21"/>
          <cell r="G21">
            <v>874.22954671443813</v>
          </cell>
          <cell r="H21">
            <v>3.1408683777830122E-5</v>
          </cell>
          <cell r="I21"/>
          <cell r="J21">
            <v>1248.078889473956</v>
          </cell>
          <cell r="K21">
            <v>3.0919196788631404E-5</v>
          </cell>
          <cell r="L21"/>
          <cell r="M21">
            <v>1014.7717489064974</v>
          </cell>
          <cell r="N21"/>
          <cell r="O21"/>
          <cell r="P21">
            <v>3.0508052466415571E-5</v>
          </cell>
          <cell r="Q21"/>
          <cell r="R21">
            <v>1130</v>
          </cell>
          <cell r="S21"/>
          <cell r="T21">
            <v>3.0575906951812511E-5</v>
          </cell>
          <cell r="U21"/>
          <cell r="V21">
            <v>884</v>
          </cell>
          <cell r="W21"/>
          <cell r="X21">
            <v>3.8441333582962943E-5</v>
          </cell>
          <cell r="Y21"/>
          <cell r="Z21">
            <v>1589.3933236319058</v>
          </cell>
          <cell r="AA21"/>
          <cell r="AB21">
            <v>2.9798674299643582E-5</v>
          </cell>
          <cell r="AC21"/>
          <cell r="AD21">
            <v>1026.432112904854</v>
          </cell>
        </row>
        <row r="22">
          <cell r="A22">
            <v>113</v>
          </cell>
          <cell r="B22"/>
          <cell r="C22" t="str">
            <v>Circuit Courts</v>
          </cell>
          <cell r="D22"/>
          <cell r="E22">
            <v>2.3336387950537293E-3</v>
          </cell>
          <cell r="F22"/>
          <cell r="G22">
            <v>65108.737076768193</v>
          </cell>
          <cell r="H22">
            <v>2.2509443421437256E-3</v>
          </cell>
          <cell r="I22"/>
          <cell r="J22">
            <v>89445.203583902316</v>
          </cell>
          <cell r="K22">
            <v>2.2064472136895138E-3</v>
          </cell>
          <cell r="L22"/>
          <cell r="M22">
            <v>72415.862326955481</v>
          </cell>
          <cell r="N22"/>
          <cell r="O22"/>
          <cell r="P22">
            <v>2.162792951096977E-3</v>
          </cell>
          <cell r="Q22"/>
          <cell r="R22">
            <v>80109</v>
          </cell>
          <cell r="S22"/>
          <cell r="T22">
            <v>2.056969779245384E-3</v>
          </cell>
          <cell r="U22"/>
          <cell r="V22">
            <v>59453</v>
          </cell>
          <cell r="W22"/>
          <cell r="X22">
            <v>2.0571312068151195E-3</v>
          </cell>
          <cell r="Y22"/>
          <cell r="Z22">
            <v>85054.036923314925</v>
          </cell>
          <cell r="AA22"/>
          <cell r="AB22">
            <v>2.0560979235371107E-3</v>
          </cell>
          <cell r="AC22"/>
          <cell r="AD22">
            <v>70823.450559366727</v>
          </cell>
        </row>
        <row r="23">
          <cell r="A23">
            <v>114</v>
          </cell>
          <cell r="B23"/>
          <cell r="C23" t="str">
            <v>General District Courts</v>
          </cell>
          <cell r="D23"/>
          <cell r="E23">
            <v>1.0251092319879092E-2</v>
          </cell>
          <cell r="F23"/>
          <cell r="G23">
            <v>286006.41882512008</v>
          </cell>
          <cell r="H23">
            <v>1.0080783298803136E-2</v>
          </cell>
          <cell r="I23"/>
          <cell r="J23">
            <v>400577.52542558231</v>
          </cell>
          <cell r="K23">
            <v>1.0175809448043594E-2</v>
          </cell>
          <cell r="L23"/>
          <cell r="M23">
            <v>333971.28718192456</v>
          </cell>
          <cell r="N23"/>
          <cell r="O23"/>
          <cell r="P23">
            <v>1.0089118456161728E-2</v>
          </cell>
          <cell r="Q23"/>
          <cell r="R23">
            <v>373697</v>
          </cell>
          <cell r="S23"/>
          <cell r="T23">
            <v>1.0048740343037533E-2</v>
          </cell>
          <cell r="U23"/>
          <cell r="V23">
            <v>290439</v>
          </cell>
          <cell r="W23"/>
          <cell r="X23">
            <v>1.0103382897703319E-2</v>
          </cell>
          <cell r="Y23"/>
          <cell r="Z23">
            <v>417733.92926262552</v>
          </cell>
          <cell r="AA23"/>
          <cell r="AB23">
            <v>1.0077893526412189E-2</v>
          </cell>
          <cell r="AC23"/>
          <cell r="AD23">
            <v>347138.71637132321</v>
          </cell>
        </row>
        <row r="24">
          <cell r="A24">
            <v>115</v>
          </cell>
          <cell r="B24"/>
          <cell r="C24" t="str">
            <v>Juv and Dom Relations Dist Crt</v>
          </cell>
          <cell r="D24"/>
          <cell r="E24">
            <v>6.787911860583043E-3</v>
          </cell>
          <cell r="F24"/>
          <cell r="G24">
            <v>189383.36539815809</v>
          </cell>
          <cell r="H24">
            <v>6.941861229893217E-3</v>
          </cell>
          <cell r="I24"/>
          <cell r="J24">
            <v>275846.97645951435</v>
          </cell>
          <cell r="K24">
            <v>7.1364443617671375E-3</v>
          </cell>
          <cell r="L24"/>
          <cell r="M24">
            <v>234218.96032652087</v>
          </cell>
          <cell r="N24"/>
          <cell r="O24"/>
          <cell r="P24">
            <v>7.1785954514833605E-3</v>
          </cell>
          <cell r="Q24"/>
          <cell r="R24">
            <v>265892</v>
          </cell>
          <cell r="S24"/>
          <cell r="T24">
            <v>7.0071282464760727E-3</v>
          </cell>
          <cell r="U24"/>
          <cell r="V24">
            <v>202527</v>
          </cell>
          <cell r="W24"/>
          <cell r="X24">
            <v>6.8566568692691628E-3</v>
          </cell>
          <cell r="Y24"/>
          <cell r="Z24">
            <v>283494.96842849313</v>
          </cell>
          <cell r="AA24"/>
          <cell r="AB24">
            <v>6.9079455640509166E-3</v>
          </cell>
          <cell r="AC24"/>
          <cell r="AD24">
            <v>237948.07412708638</v>
          </cell>
        </row>
        <row r="25">
          <cell r="A25">
            <v>116</v>
          </cell>
          <cell r="B25"/>
          <cell r="C25" t="str">
            <v>Combined District Courts</v>
          </cell>
          <cell r="D25"/>
          <cell r="E25">
            <v>1.7014984899743593E-3</v>
          </cell>
          <cell r="F25"/>
          <cell r="G25">
            <v>47471.964408145701</v>
          </cell>
          <cell r="H25">
            <v>1.6509216868763447E-3</v>
          </cell>
          <cell r="I25"/>
          <cell r="J25">
            <v>65602.255737296844</v>
          </cell>
          <cell r="K25">
            <v>1.6560516499929689E-3</v>
          </cell>
          <cell r="L25"/>
          <cell r="M25">
            <v>54351.813878967238</v>
          </cell>
          <cell r="N25"/>
          <cell r="O25"/>
          <cell r="P25">
            <v>1.7301777237110959E-3</v>
          </cell>
          <cell r="Q25"/>
          <cell r="R25">
            <v>64085</v>
          </cell>
          <cell r="S25"/>
          <cell r="T25">
            <v>1.8789264840256784E-3</v>
          </cell>
          <cell r="U25"/>
          <cell r="V25">
            <v>54307</v>
          </cell>
          <cell r="W25"/>
          <cell r="X25">
            <v>2.0018384413155316E-3</v>
          </cell>
          <cell r="Y25"/>
          <cell r="Z25">
            <v>82767.905196367268</v>
          </cell>
          <cell r="AA25"/>
          <cell r="AB25">
            <v>2.0066275359325852E-3</v>
          </cell>
          <cell r="AC25"/>
          <cell r="AD25">
            <v>69119.41520650062</v>
          </cell>
        </row>
        <row r="26">
          <cell r="A26">
            <v>117</v>
          </cell>
          <cell r="B26"/>
          <cell r="C26" t="str">
            <v>Virginia State Bar</v>
          </cell>
          <cell r="D26"/>
          <cell r="E26">
            <v>8.9835566980307096E-4</v>
          </cell>
          <cell r="F26"/>
          <cell r="G26">
            <v>25064.205836227302</v>
          </cell>
          <cell r="H26">
            <v>9.4666043134954353E-4</v>
          </cell>
          <cell r="I26"/>
          <cell r="J26">
            <v>37617.205108787246</v>
          </cell>
          <cell r="K26">
            <v>9.6086366752805503E-4</v>
          </cell>
          <cell r="L26"/>
          <cell r="M26">
            <v>31535.66087191087</v>
          </cell>
          <cell r="N26"/>
          <cell r="O26"/>
          <cell r="P26">
            <v>9.8041524791643618E-4</v>
          </cell>
          <cell r="Q26"/>
          <cell r="R26">
            <v>36314</v>
          </cell>
          <cell r="S26"/>
          <cell r="T26">
            <v>9.9725642765311211E-4</v>
          </cell>
          <cell r="U26"/>
          <cell r="V26">
            <v>28824</v>
          </cell>
          <cell r="W26"/>
          <cell r="X26">
            <v>1.0166632398961901E-3</v>
          </cell>
          <cell r="Y26"/>
          <cell r="Z26">
            <v>42034.903976097696</v>
          </cell>
          <cell r="AA26"/>
          <cell r="AB26">
            <v>1.0886502347801825E-3</v>
          </cell>
          <cell r="AC26"/>
          <cell r="AD26">
            <v>37499.170247085567</v>
          </cell>
        </row>
        <row r="27">
          <cell r="A27">
            <v>119</v>
          </cell>
          <cell r="B27"/>
          <cell r="C27" t="str">
            <v>Lieutenant Governor</v>
          </cell>
          <cell r="D27"/>
          <cell r="E27">
            <v>3.7424283964774823E-5</v>
          </cell>
          <cell r="F27"/>
          <cell r="G27">
            <v>1044.1409656513424</v>
          </cell>
          <cell r="H27">
            <v>3.3409701503402999E-5</v>
          </cell>
          <cell r="I27"/>
          <cell r="J27">
            <v>1327.5928225765431</v>
          </cell>
          <cell r="K27">
            <v>3.2398916322827915E-5</v>
          </cell>
          <cell r="L27"/>
          <cell r="M27">
            <v>1063.3363215851709</v>
          </cell>
          <cell r="N27"/>
          <cell r="O27"/>
          <cell r="P27">
            <v>4.4059204601083112E-5</v>
          </cell>
          <cell r="Q27"/>
          <cell r="R27">
            <v>1632</v>
          </cell>
          <cell r="S27"/>
          <cell r="T27">
            <v>3.9034426386735123E-5</v>
          </cell>
          <cell r="U27"/>
          <cell r="V27">
            <v>1128</v>
          </cell>
          <cell r="W27"/>
          <cell r="X27">
            <v>2.712298314998918E-5</v>
          </cell>
          <cell r="Y27"/>
          <cell r="Z27">
            <v>1121.4254115960032</v>
          </cell>
          <cell r="AA27"/>
          <cell r="AB27">
            <v>2.2667581834457477E-5</v>
          </cell>
          <cell r="AC27"/>
          <cell r="AD27">
            <v>780.79761813646064</v>
          </cell>
        </row>
        <row r="28">
          <cell r="A28">
            <v>121</v>
          </cell>
          <cell r="B28"/>
          <cell r="C28" t="str">
            <v>Office of the Governor</v>
          </cell>
          <cell r="D28"/>
          <cell r="E28">
            <v>5.404713932646325E-4</v>
          </cell>
          <cell r="F28"/>
          <cell r="G28">
            <v>15079.201595451426</v>
          </cell>
          <cell r="H28">
            <v>4.7448904864094861E-4</v>
          </cell>
          <cell r="I28"/>
          <cell r="J28">
            <v>18854.650805627021</v>
          </cell>
          <cell r="K28">
            <v>4.3009893678232073E-4</v>
          </cell>
          <cell r="L28"/>
          <cell r="M28">
            <v>14115.898717068179</v>
          </cell>
          <cell r="N28"/>
          <cell r="O28"/>
          <cell r="P28">
            <v>3.8828369658606157E-4</v>
          </cell>
          <cell r="Q28"/>
          <cell r="R28">
            <v>14382</v>
          </cell>
          <cell r="S28"/>
          <cell r="T28">
            <v>3.9977805796000197E-4</v>
          </cell>
          <cell r="U28"/>
          <cell r="V28">
            <v>11555</v>
          </cell>
          <cell r="W28"/>
          <cell r="X28">
            <v>3.6076257589119436E-4</v>
          </cell>
          <cell r="Y28"/>
          <cell r="Z28">
            <v>14916.070180037639</v>
          </cell>
          <cell r="AA28"/>
          <cell r="AB28">
            <v>3.2769866434638126E-4</v>
          </cell>
          <cell r="AC28"/>
          <cell r="AD28">
            <v>11287.76498775913</v>
          </cell>
        </row>
        <row r="29">
          <cell r="A29">
            <v>122</v>
          </cell>
          <cell r="B29"/>
          <cell r="C29" t="str">
            <v>Dept of Planning and Budget</v>
          </cell>
          <cell r="D29"/>
          <cell r="E29">
            <v>4.9819715858322308E-4</v>
          </cell>
          <cell r="F29"/>
          <cell r="G29">
            <v>13899.746558610514</v>
          </cell>
          <cell r="H29">
            <v>5.0392406911944606E-4</v>
          </cell>
          <cell r="I29"/>
          <cell r="J29">
            <v>20024.302737885871</v>
          </cell>
          <cell r="K29">
            <v>4.597898309141334E-4</v>
          </cell>
          <cell r="L29"/>
          <cell r="M29">
            <v>15090.357425381568</v>
          </cell>
          <cell r="N29"/>
          <cell r="O29"/>
          <cell r="P29">
            <v>4.478588116636158E-4</v>
          </cell>
          <cell r="Q29"/>
          <cell r="R29">
            <v>16588</v>
          </cell>
          <cell r="S29"/>
          <cell r="T29">
            <v>4.4758409624688747E-4</v>
          </cell>
          <cell r="U29"/>
          <cell r="V29">
            <v>12937</v>
          </cell>
          <cell r="W29"/>
          <cell r="X29">
            <v>4.609358615972111E-4</v>
          </cell>
          <cell r="Y29"/>
          <cell r="Z29">
            <v>19057.829496576487</v>
          </cell>
          <cell r="AA29"/>
          <cell r="AB29">
            <v>4.7123527530858693E-4</v>
          </cell>
          <cell r="AC29"/>
          <cell r="AD29">
            <v>16231.964363464276</v>
          </cell>
        </row>
        <row r="30">
          <cell r="A30">
            <v>123</v>
          </cell>
          <cell r="B30"/>
          <cell r="C30" t="str">
            <v>Dept of Military Affairs</v>
          </cell>
          <cell r="D30"/>
          <cell r="E30">
            <v>2.8690915581863069E-3</v>
          </cell>
          <cell r="F30"/>
          <cell r="G30">
            <v>80047.918429821322</v>
          </cell>
          <cell r="H30">
            <v>2.7335717470521451E-3</v>
          </cell>
          <cell r="I30"/>
          <cell r="J30">
            <v>108623.24618538734</v>
          </cell>
          <cell r="K30">
            <v>2.739936050534244E-3</v>
          </cell>
          <cell r="L30"/>
          <cell r="M30">
            <v>89925.029970859949</v>
          </cell>
          <cell r="N30"/>
          <cell r="O30"/>
          <cell r="P30">
            <v>2.5974531310426945E-3</v>
          </cell>
          <cell r="Q30"/>
          <cell r="R30">
            <v>96209</v>
          </cell>
          <cell r="S30"/>
          <cell r="T30">
            <v>2.4845795807854967E-3</v>
          </cell>
          <cell r="U30"/>
          <cell r="V30">
            <v>71812</v>
          </cell>
          <cell r="W30"/>
          <cell r="X30">
            <v>2.5706556763852857E-3</v>
          </cell>
          <cell r="Y30"/>
          <cell r="Z30">
            <v>106286.19219428011</v>
          </cell>
          <cell r="AA30"/>
          <cell r="AB30">
            <v>2.6268638941126963E-3</v>
          </cell>
          <cell r="AC30"/>
          <cell r="AD30">
            <v>90483.805757084207</v>
          </cell>
        </row>
        <row r="31">
          <cell r="A31">
            <v>124</v>
          </cell>
          <cell r="B31"/>
          <cell r="C31" t="str">
            <v xml:space="preserve">Governors Comm on Govt Reform </v>
          </cell>
          <cell r="D31"/>
          <cell r="E31">
            <v>0</v>
          </cell>
          <cell r="F31"/>
          <cell r="G31">
            <v>0</v>
          </cell>
          <cell r="H31">
            <v>0</v>
          </cell>
          <cell r="I31"/>
          <cell r="J31">
            <v>0</v>
          </cell>
          <cell r="K31">
            <v>0</v>
          </cell>
          <cell r="L31"/>
          <cell r="M31">
            <v>0</v>
          </cell>
          <cell r="N31"/>
          <cell r="O31"/>
          <cell r="P31">
            <v>0</v>
          </cell>
          <cell r="Q31"/>
          <cell r="R31">
            <v>0</v>
          </cell>
          <cell r="S31"/>
          <cell r="T31">
            <v>0</v>
          </cell>
          <cell r="U31"/>
          <cell r="V31">
            <v>0</v>
          </cell>
          <cell r="W31"/>
          <cell r="X31">
            <v>0</v>
          </cell>
          <cell r="Y31"/>
          <cell r="Z31">
            <v>0</v>
          </cell>
          <cell r="AA31"/>
          <cell r="AB31">
            <v>0</v>
          </cell>
          <cell r="AC31"/>
          <cell r="AD31">
            <v>0</v>
          </cell>
        </row>
        <row r="32">
          <cell r="A32">
            <v>125</v>
          </cell>
          <cell r="B32"/>
          <cell r="C32" t="str">
            <v>Court of Appeals of Virginia</v>
          </cell>
          <cell r="D32"/>
          <cell r="E32">
            <v>1.209150832901127E-3</v>
          </cell>
          <cell r="F32"/>
          <cell r="G32">
            <v>33735.419479818069</v>
          </cell>
          <cell r="H32">
            <v>1.1053716413173406E-3</v>
          </cell>
          <cell r="I32"/>
          <cell r="J32">
            <v>43923.872146630267</v>
          </cell>
          <cell r="K32">
            <v>7.6422180855972258E-4</v>
          </cell>
          <cell r="L32"/>
          <cell r="M32">
            <v>25081.851463547122</v>
          </cell>
          <cell r="N32"/>
          <cell r="O32"/>
          <cell r="P32">
            <v>6.575658564629504E-4</v>
          </cell>
          <cell r="Q32"/>
          <cell r="R32">
            <v>24356</v>
          </cell>
          <cell r="S32"/>
          <cell r="T32">
            <v>6.8690980008833465E-4</v>
          </cell>
          <cell r="U32"/>
          <cell r="V32">
            <v>19854</v>
          </cell>
          <cell r="W32"/>
          <cell r="X32">
            <v>7.1497801122624976E-4</v>
          </cell>
          <cell r="Y32"/>
          <cell r="Z32">
            <v>29561.44263658582</v>
          </cell>
          <cell r="AA32"/>
          <cell r="AB32">
            <v>7.3101698317963061E-4</v>
          </cell>
          <cell r="AC32"/>
          <cell r="AD32">
            <v>25180.291548183908</v>
          </cell>
        </row>
        <row r="33">
          <cell r="A33">
            <v>126</v>
          </cell>
          <cell r="B33"/>
          <cell r="C33" t="str">
            <v>Gov Comm on Champion Schools</v>
          </cell>
          <cell r="D33"/>
          <cell r="E33">
            <v>0</v>
          </cell>
          <cell r="F33"/>
          <cell r="G33">
            <v>0</v>
          </cell>
          <cell r="H33">
            <v>0</v>
          </cell>
          <cell r="I33"/>
          <cell r="J33">
            <v>0</v>
          </cell>
          <cell r="K33">
            <v>0</v>
          </cell>
          <cell r="L33"/>
          <cell r="M33">
            <v>0</v>
          </cell>
          <cell r="N33"/>
          <cell r="O33"/>
          <cell r="P33">
            <v>0</v>
          </cell>
          <cell r="Q33"/>
          <cell r="R33">
            <v>0</v>
          </cell>
          <cell r="S33"/>
          <cell r="T33">
            <v>0</v>
          </cell>
          <cell r="U33"/>
          <cell r="V33">
            <v>0</v>
          </cell>
          <cell r="W33"/>
          <cell r="X33">
            <v>0</v>
          </cell>
          <cell r="Y33"/>
          <cell r="Z33">
            <v>0</v>
          </cell>
          <cell r="AA33"/>
          <cell r="AB33">
            <v>0</v>
          </cell>
          <cell r="AC33"/>
          <cell r="AD33">
            <v>0</v>
          </cell>
        </row>
        <row r="34">
          <cell r="A34">
            <v>127</v>
          </cell>
          <cell r="B34"/>
          <cell r="C34" t="str">
            <v xml:space="preserve">Dept of Emergency Management  </v>
          </cell>
          <cell r="D34"/>
          <cell r="E34">
            <v>1.754481362395115E-3</v>
          </cell>
          <cell r="F34"/>
          <cell r="G34">
            <v>48950.191423109049</v>
          </cell>
          <cell r="H34">
            <v>1.644962566566012E-3</v>
          </cell>
          <cell r="I34"/>
          <cell r="J34">
            <v>65365.459687141709</v>
          </cell>
          <cell r="K34">
            <v>1.5739822397407848E-3</v>
          </cell>
          <cell r="L34"/>
          <cell r="M34">
            <v>51658.285986161325</v>
          </cell>
          <cell r="N34"/>
          <cell r="O34"/>
          <cell r="P34">
            <v>1.3275810299190551E-3</v>
          </cell>
          <cell r="Q34"/>
          <cell r="R34">
            <v>49173</v>
          </cell>
          <cell r="S34"/>
          <cell r="T34">
            <v>1.3950839362976578E-3</v>
          </cell>
          <cell r="U34"/>
          <cell r="V34">
            <v>40322</v>
          </cell>
          <cell r="W34"/>
          <cell r="X34">
            <v>1.4194367080949677E-3</v>
          </cell>
          <cell r="Y34"/>
          <cell r="Z34">
            <v>58687.954264002481</v>
          </cell>
          <cell r="AA34"/>
          <cell r="AB34">
            <v>1.3184038549957141E-3</v>
          </cell>
          <cell r="AC34"/>
          <cell r="AD34">
            <v>45413.163046697737</v>
          </cell>
        </row>
        <row r="35">
          <cell r="A35">
            <v>128</v>
          </cell>
          <cell r="B35"/>
          <cell r="C35" t="str">
            <v xml:space="preserve">Virginia Veterans Care Center </v>
          </cell>
          <cell r="D35"/>
          <cell r="E35">
            <v>2.2470937292440318E-3</v>
          </cell>
          <cell r="F35"/>
          <cell r="G35">
            <v>62694.121778531582</v>
          </cell>
          <cell r="H35">
            <v>2.3257951704790635E-3</v>
          </cell>
          <cell r="I35"/>
          <cell r="J35">
            <v>92419.53193735324</v>
          </cell>
          <cell r="K35">
            <v>2.4187065473068115E-3</v>
          </cell>
          <cell r="L35"/>
          <cell r="M35">
            <v>79382.239127395223</v>
          </cell>
          <cell r="N35"/>
          <cell r="O35"/>
          <cell r="P35">
            <v>2.3584392763345606E-3</v>
          </cell>
          <cell r="Q35"/>
          <cell r="R35">
            <v>87356</v>
          </cell>
          <cell r="S35"/>
          <cell r="T35">
            <v>2.2310768157177614E-3</v>
          </cell>
          <cell r="U35"/>
          <cell r="V35">
            <v>64485</v>
          </cell>
          <cell r="W35"/>
          <cell r="X35">
            <v>2.2816311433603289E-3</v>
          </cell>
          <cell r="Y35"/>
          <cell r="Z35">
            <v>94336.19930019154</v>
          </cell>
          <cell r="AA35"/>
          <cell r="AB35">
            <v>2.2751693638798131E-3</v>
          </cell>
          <cell r="AC35"/>
          <cell r="AD35">
            <v>78369.489659192026</v>
          </cell>
        </row>
        <row r="36">
          <cell r="A36">
            <v>129</v>
          </cell>
          <cell r="B36"/>
          <cell r="C36" t="str">
            <v>Dept of Human Resource Mgmt</v>
          </cell>
          <cell r="D36"/>
          <cell r="E36">
            <v>1.1084751083402429E-3</v>
          </cell>
          <cell r="F36"/>
          <cell r="G36">
            <v>30926.557502402742</v>
          </cell>
          <cell r="H36">
            <v>1.1502660572316021E-3</v>
          </cell>
          <cell r="I36"/>
          <cell r="J36">
            <v>45707.830148633635</v>
          </cell>
          <cell r="K36">
            <v>1.1560876030296946E-3</v>
          </cell>
          <cell r="L36"/>
          <cell r="M36">
            <v>37942.933861946942</v>
          </cell>
          <cell r="N36"/>
          <cell r="O36"/>
          <cell r="P36">
            <v>1.1791774526671692E-3</v>
          </cell>
          <cell r="Q36"/>
          <cell r="R36">
            <v>43676</v>
          </cell>
          <cell r="S36"/>
          <cell r="T36">
            <v>1.1301641791422866E-3</v>
          </cell>
          <cell r="U36"/>
          <cell r="V36">
            <v>32665</v>
          </cell>
          <cell r="W36"/>
          <cell r="X36">
            <v>1.1704241498865389E-3</v>
          </cell>
          <cell r="Y36"/>
          <cell r="Z36">
            <v>48392.294342038025</v>
          </cell>
          <cell r="AA36"/>
          <cell r="AB36">
            <v>1.1361600057215304E-3</v>
          </cell>
          <cell r="AC36"/>
          <cell r="AD36">
            <v>39135.671055161336</v>
          </cell>
        </row>
        <row r="37">
          <cell r="A37">
            <v>131</v>
          </cell>
          <cell r="B37"/>
          <cell r="C37" t="str">
            <v>Dept of Veterans Affairs</v>
          </cell>
          <cell r="D37"/>
          <cell r="E37">
            <v>0</v>
          </cell>
          <cell r="F37"/>
          <cell r="G37">
            <v>0</v>
          </cell>
          <cell r="H37">
            <v>0</v>
          </cell>
          <cell r="I37"/>
          <cell r="J37">
            <v>0</v>
          </cell>
          <cell r="K37">
            <v>0</v>
          </cell>
          <cell r="L37"/>
          <cell r="M37">
            <v>0</v>
          </cell>
          <cell r="N37"/>
          <cell r="O37"/>
          <cell r="P37">
            <v>0</v>
          </cell>
          <cell r="Q37"/>
          <cell r="R37">
            <v>0</v>
          </cell>
          <cell r="S37"/>
          <cell r="T37">
            <v>0</v>
          </cell>
          <cell r="U37"/>
          <cell r="V37">
            <v>0</v>
          </cell>
          <cell r="W37"/>
          <cell r="X37">
            <v>0</v>
          </cell>
          <cell r="Y37"/>
          <cell r="Z37">
            <v>0</v>
          </cell>
          <cell r="AA37"/>
          <cell r="AB37">
            <v>0</v>
          </cell>
          <cell r="AC37"/>
          <cell r="AD37">
            <v>0</v>
          </cell>
        </row>
        <row r="38">
          <cell r="A38">
            <v>132</v>
          </cell>
          <cell r="B38"/>
          <cell r="C38" t="str">
            <v>State Board of Elections</v>
          </cell>
          <cell r="D38"/>
          <cell r="E38">
            <v>6.5950311242831653E-4</v>
          </cell>
          <cell r="F38"/>
          <cell r="G38">
            <v>18400.197511036375</v>
          </cell>
          <cell r="H38">
            <v>5.9327191444009616E-4</v>
          </cell>
          <cell r="I38"/>
          <cell r="J38">
            <v>23574.695373039835</v>
          </cell>
          <cell r="K38">
            <v>5.2920797775752638E-4</v>
          </cell>
          <cell r="L38"/>
          <cell r="M38">
            <v>17368.669334959348</v>
          </cell>
          <cell r="N38"/>
          <cell r="O38"/>
          <cell r="P38">
            <v>5.0636884728292198E-4</v>
          </cell>
          <cell r="Q38"/>
          <cell r="R38">
            <v>18756</v>
          </cell>
          <cell r="S38"/>
          <cell r="T38">
            <v>4.5316869473762073E-4</v>
          </cell>
          <cell r="U38"/>
          <cell r="V38">
            <v>13098</v>
          </cell>
          <cell r="W38"/>
          <cell r="X38">
            <v>3.7030499564486404E-4</v>
          </cell>
          <cell r="Y38"/>
          <cell r="Z38">
            <v>15310.610557130531</v>
          </cell>
          <cell r="AA38"/>
          <cell r="AB38">
            <v>3.2954071864497151E-4</v>
          </cell>
          <cell r="AC38"/>
          <cell r="AD38">
            <v>11351.215585150641</v>
          </cell>
        </row>
        <row r="39">
          <cell r="A39">
            <v>133</v>
          </cell>
          <cell r="B39"/>
          <cell r="C39" t="str">
            <v>Auditor of Public Accounts</v>
          </cell>
          <cell r="D39"/>
          <cell r="E39">
            <v>1.2310365695285849E-3</v>
          </cell>
          <cell r="F39"/>
          <cell r="G39">
            <v>34346.033545211918</v>
          </cell>
          <cell r="H39">
            <v>1.2584843120479715E-3</v>
          </cell>
          <cell r="I39"/>
          <cell r="J39">
            <v>50008.071452834985</v>
          </cell>
          <cell r="K39">
            <v>1.1434778191730635E-3</v>
          </cell>
          <cell r="L39"/>
          <cell r="M39">
            <v>37529.079242598244</v>
          </cell>
          <cell r="N39"/>
          <cell r="O39"/>
          <cell r="P39">
            <v>1.1179140822287371E-3</v>
          </cell>
          <cell r="Q39"/>
          <cell r="R39">
            <v>41407</v>
          </cell>
          <cell r="S39"/>
          <cell r="T39">
            <v>1.2123392312257623E-3</v>
          </cell>
          <cell r="U39"/>
          <cell r="V39">
            <v>35040</v>
          </cell>
          <cell r="W39"/>
          <cell r="X39">
            <v>1.1940625216687656E-3</v>
          </cell>
          <cell r="Y39"/>
          <cell r="Z39">
            <v>49369.645198274993</v>
          </cell>
          <cell r="AA39"/>
          <cell r="AB39">
            <v>1.1505166549749073E-3</v>
          </cell>
          <cell r="AC39"/>
          <cell r="AD39">
            <v>39630.193921487429</v>
          </cell>
        </row>
        <row r="40">
          <cell r="A40">
            <v>135</v>
          </cell>
          <cell r="B40"/>
          <cell r="C40" t="str">
            <v>Va Inform Providers Net Auth</v>
          </cell>
          <cell r="D40"/>
          <cell r="E40">
            <v>0</v>
          </cell>
          <cell r="F40"/>
          <cell r="G40">
            <v>0</v>
          </cell>
          <cell r="H40">
            <v>0</v>
          </cell>
          <cell r="I40"/>
          <cell r="J40">
            <v>0</v>
          </cell>
          <cell r="K40">
            <v>0</v>
          </cell>
          <cell r="L40"/>
          <cell r="M40">
            <v>0</v>
          </cell>
          <cell r="N40"/>
          <cell r="O40"/>
          <cell r="P40">
            <v>0</v>
          </cell>
          <cell r="Q40"/>
          <cell r="R40">
            <v>0</v>
          </cell>
          <cell r="S40"/>
          <cell r="T40">
            <v>0</v>
          </cell>
          <cell r="U40"/>
          <cell r="V40">
            <v>0</v>
          </cell>
          <cell r="W40"/>
          <cell r="X40">
            <v>0</v>
          </cell>
          <cell r="Y40"/>
          <cell r="Z40">
            <v>0</v>
          </cell>
          <cell r="AA40"/>
          <cell r="AB40">
            <v>0</v>
          </cell>
          <cell r="AC40"/>
          <cell r="AD40">
            <v>0</v>
          </cell>
        </row>
        <row r="41">
          <cell r="A41">
            <v>136</v>
          </cell>
          <cell r="B41"/>
          <cell r="C41" t="str">
            <v xml:space="preserve">Va Information Technologies   </v>
          </cell>
          <cell r="D41"/>
          <cell r="E41">
            <v>2.7512790070746695E-3</v>
          </cell>
          <cell r="F41"/>
          <cell r="G41">
            <v>76760.937415051929</v>
          </cell>
          <cell r="H41">
            <v>2.5590737174557088E-3</v>
          </cell>
          <cell r="I41"/>
          <cell r="J41">
            <v>101689.26230581327</v>
          </cell>
          <cell r="K41">
            <v>2.3304135111876867E-3</v>
          </cell>
          <cell r="L41"/>
          <cell r="M41">
            <v>76484.451086801215</v>
          </cell>
          <cell r="N41"/>
          <cell r="O41"/>
          <cell r="P41">
            <v>2.2270594279294501E-3</v>
          </cell>
          <cell r="Q41"/>
          <cell r="R41">
            <v>82489</v>
          </cell>
          <cell r="S41"/>
          <cell r="T41">
            <v>2.2446318777417386E-3</v>
          </cell>
          <cell r="U41"/>
          <cell r="V41">
            <v>64877</v>
          </cell>
          <cell r="W41"/>
          <cell r="X41">
            <v>2.3607932312686005E-3</v>
          </cell>
          <cell r="Y41"/>
          <cell r="Z41">
            <v>97609.23075563334</v>
          </cell>
          <cell r="AA41"/>
          <cell r="AB41">
            <v>2.3947631246469987E-3</v>
          </cell>
          <cell r="AC41"/>
          <cell r="AD41">
            <v>82488.964080105041</v>
          </cell>
        </row>
        <row r="42">
          <cell r="A42">
            <v>137</v>
          </cell>
          <cell r="B42"/>
          <cell r="C42" t="str">
            <v>Dept of Technology Planning</v>
          </cell>
          <cell r="D42"/>
          <cell r="E42">
            <v>0</v>
          </cell>
          <cell r="F42"/>
          <cell r="G42">
            <v>0</v>
          </cell>
          <cell r="H42">
            <v>0</v>
          </cell>
          <cell r="I42"/>
          <cell r="J42">
            <v>0</v>
          </cell>
          <cell r="K42">
            <v>0</v>
          </cell>
          <cell r="L42"/>
          <cell r="M42">
            <v>0</v>
          </cell>
          <cell r="N42"/>
          <cell r="O42"/>
          <cell r="P42">
            <v>0</v>
          </cell>
          <cell r="Q42"/>
          <cell r="R42">
            <v>0</v>
          </cell>
          <cell r="S42"/>
          <cell r="T42">
            <v>0</v>
          </cell>
          <cell r="U42"/>
          <cell r="V42">
            <v>0</v>
          </cell>
          <cell r="W42"/>
          <cell r="X42">
            <v>0</v>
          </cell>
          <cell r="Y42"/>
          <cell r="Z42">
            <v>0</v>
          </cell>
          <cell r="AA42"/>
          <cell r="AB42">
            <v>0</v>
          </cell>
          <cell r="AC42"/>
          <cell r="AD42">
            <v>0</v>
          </cell>
        </row>
        <row r="43">
          <cell r="A43">
            <v>138</v>
          </cell>
          <cell r="B43"/>
          <cell r="C43" t="str">
            <v>Dept of Information Technology</v>
          </cell>
          <cell r="D43"/>
          <cell r="E43">
            <v>0</v>
          </cell>
          <cell r="F43"/>
          <cell r="G43">
            <v>0</v>
          </cell>
          <cell r="H43">
            <v>0</v>
          </cell>
          <cell r="I43"/>
          <cell r="J43">
            <v>0</v>
          </cell>
          <cell r="K43">
            <v>0</v>
          </cell>
          <cell r="L43"/>
          <cell r="M43">
            <v>0</v>
          </cell>
          <cell r="N43"/>
          <cell r="O43"/>
          <cell r="P43">
            <v>0</v>
          </cell>
          <cell r="Q43"/>
          <cell r="R43">
            <v>0</v>
          </cell>
          <cell r="S43"/>
          <cell r="T43">
            <v>0</v>
          </cell>
          <cell r="U43"/>
          <cell r="V43">
            <v>0</v>
          </cell>
          <cell r="W43"/>
          <cell r="X43">
            <v>0</v>
          </cell>
          <cell r="Y43"/>
          <cell r="Z43">
            <v>0</v>
          </cell>
          <cell r="AA43"/>
          <cell r="AB43">
            <v>0</v>
          </cell>
          <cell r="AC43"/>
          <cell r="AD43">
            <v>0</v>
          </cell>
        </row>
        <row r="44">
          <cell r="A44">
            <v>140</v>
          </cell>
          <cell r="B44"/>
          <cell r="C44" t="str">
            <v>Dept of Criminal Justice Svcs</v>
          </cell>
          <cell r="D44"/>
          <cell r="E44">
            <v>1.7029038734206569E-3</v>
          </cell>
          <cell r="F44"/>
          <cell r="G44">
            <v>47511.174735592685</v>
          </cell>
          <cell r="H44">
            <v>1.5554298716377384E-3</v>
          </cell>
          <cell r="I44"/>
          <cell r="J44">
            <v>61807.721730081415</v>
          </cell>
          <cell r="K44">
            <v>1.3531197083969197E-3</v>
          </cell>
          <cell r="L44"/>
          <cell r="M44">
            <v>44409.551203951916</v>
          </cell>
          <cell r="N44"/>
          <cell r="O44"/>
          <cell r="P44">
            <v>1.2380684108221312E-3</v>
          </cell>
          <cell r="Q44"/>
          <cell r="R44">
            <v>45858</v>
          </cell>
          <cell r="S44"/>
          <cell r="T44">
            <v>1.17946452237685E-3</v>
          </cell>
          <cell r="U44"/>
          <cell r="V44">
            <v>34090</v>
          </cell>
          <cell r="W44"/>
          <cell r="X44">
            <v>1.2139800222469694E-3</v>
          </cell>
          <cell r="Y44"/>
          <cell r="Z44">
            <v>50193.153112591004</v>
          </cell>
          <cell r="AA44"/>
          <cell r="AB44">
            <v>1.1956320445045872E-3</v>
          </cell>
          <cell r="AC44"/>
          <cell r="AD44">
            <v>41184.21891380156</v>
          </cell>
        </row>
        <row r="45">
          <cell r="A45">
            <v>141</v>
          </cell>
          <cell r="B45"/>
          <cell r="C45" t="str">
            <v>Attorney General &amp; Dept of Law</v>
          </cell>
          <cell r="D45"/>
          <cell r="E45">
            <v>5.0972764919710633E-3</v>
          </cell>
          <cell r="F45"/>
          <cell r="G45">
            <v>142214.48307542992</v>
          </cell>
          <cell r="H45">
            <v>4.7025914253000164E-3</v>
          </cell>
          <cell r="I45"/>
          <cell r="J45">
            <v>186865.68100892473</v>
          </cell>
          <cell r="K45">
            <v>4.5055707516835474E-3</v>
          </cell>
          <cell r="L45"/>
          <cell r="M45">
            <v>147873.37273874422</v>
          </cell>
          <cell r="N45"/>
          <cell r="O45"/>
          <cell r="P45">
            <v>4.2597096935057602E-3</v>
          </cell>
          <cell r="Q45"/>
          <cell r="R45">
            <v>157778</v>
          </cell>
          <cell r="S45"/>
          <cell r="T45">
            <v>4.3316493250470673E-3</v>
          </cell>
          <cell r="U45"/>
          <cell r="V45">
            <v>125198</v>
          </cell>
          <cell r="W45"/>
          <cell r="X45">
            <v>4.4183907636781358E-3</v>
          </cell>
          <cell r="Y45"/>
          <cell r="Z45">
            <v>182682.54835204987</v>
          </cell>
          <cell r="AA45"/>
          <cell r="AB45">
            <v>4.447951932604232E-3</v>
          </cell>
          <cell r="AC45"/>
          <cell r="AD45">
            <v>153212.20851549084</v>
          </cell>
        </row>
        <row r="46">
          <cell r="A46">
            <v>142</v>
          </cell>
          <cell r="B46"/>
          <cell r="C46" t="str">
            <v xml:space="preserve">Virginia Crime Commission     </v>
          </cell>
          <cell r="D46"/>
          <cell r="E46">
            <v>1.0366853161467524E-4</v>
          </cell>
          <cell r="F46"/>
          <cell r="G46">
            <v>2892.3615695543476</v>
          </cell>
          <cell r="H46">
            <v>3.2712578095280882E-5</v>
          </cell>
          <cell r="I46"/>
          <cell r="J46">
            <v>1299.8914067773403</v>
          </cell>
          <cell r="K46">
            <v>0</v>
          </cell>
          <cell r="L46"/>
          <cell r="M46">
            <v>0</v>
          </cell>
          <cell r="N46"/>
          <cell r="O46"/>
          <cell r="P46">
            <v>0</v>
          </cell>
          <cell r="Q46"/>
          <cell r="R46">
            <v>0</v>
          </cell>
          <cell r="S46"/>
          <cell r="T46">
            <v>0</v>
          </cell>
          <cell r="U46"/>
          <cell r="V46">
            <v>0</v>
          </cell>
          <cell r="W46"/>
          <cell r="X46">
            <v>0</v>
          </cell>
          <cell r="Y46"/>
          <cell r="Z46">
            <v>0</v>
          </cell>
          <cell r="AA46"/>
          <cell r="AB46">
            <v>0</v>
          </cell>
          <cell r="AC46"/>
          <cell r="AD46">
            <v>0</v>
          </cell>
        </row>
        <row r="47">
          <cell r="A47">
            <v>143</v>
          </cell>
          <cell r="B47"/>
          <cell r="C47" t="str">
            <v>Div of Debt Collection</v>
          </cell>
          <cell r="D47"/>
          <cell r="E47">
            <v>2.4285911101428826E-4</v>
          </cell>
          <cell r="F47"/>
          <cell r="G47">
            <v>6775.7915403368561</v>
          </cell>
          <cell r="H47">
            <v>2.6636331105319463E-4</v>
          </cell>
          <cell r="I47"/>
          <cell r="J47">
            <v>10584.411235039788</v>
          </cell>
          <cell r="K47">
            <v>2.6674738124751924E-4</v>
          </cell>
          <cell r="L47"/>
          <cell r="M47">
            <v>8754.6810622293306</v>
          </cell>
          <cell r="N47"/>
          <cell r="O47"/>
          <cell r="P47">
            <v>2.6215155732347238E-4</v>
          </cell>
          <cell r="Q47"/>
          <cell r="R47">
            <v>9710</v>
          </cell>
          <cell r="S47"/>
          <cell r="T47">
            <v>2.9490212785625736E-4</v>
          </cell>
          <cell r="U47"/>
          <cell r="V47">
            <v>8524</v>
          </cell>
          <cell r="W47"/>
          <cell r="X47">
            <v>2.9730424571367008E-4</v>
          </cell>
          <cell r="Y47"/>
          <cell r="Z47">
            <v>12292.325452365469</v>
          </cell>
          <cell r="AA47"/>
          <cell r="AB47">
            <v>2.770628954509107E-4</v>
          </cell>
          <cell r="AC47"/>
          <cell r="AD47">
            <v>9543.5874202167579</v>
          </cell>
        </row>
        <row r="48">
          <cell r="A48">
            <v>146</v>
          </cell>
          <cell r="B48"/>
          <cell r="C48" t="str">
            <v>The Science Museum of Virginia</v>
          </cell>
          <cell r="D48"/>
          <cell r="E48">
            <v>5.4628916300340541E-4</v>
          </cell>
          <cell r="F48"/>
          <cell r="G48">
            <v>15241.517906398007</v>
          </cell>
          <cell r="H48">
            <v>5.4442519839512571E-4</v>
          </cell>
          <cell r="I48"/>
          <cell r="J48">
            <v>21633.685824626718</v>
          </cell>
          <cell r="K48">
            <v>6.0492678392187174E-4</v>
          </cell>
          <cell r="L48"/>
          <cell r="M48">
            <v>19853.769639529903</v>
          </cell>
          <cell r="N48"/>
          <cell r="O48"/>
          <cell r="P48">
            <v>6.4722163769315698E-4</v>
          </cell>
          <cell r="Q48"/>
          <cell r="R48">
            <v>23973</v>
          </cell>
          <cell r="S48"/>
          <cell r="T48">
            <v>6.8102048058866311E-4</v>
          </cell>
          <cell r="U48"/>
          <cell r="V48">
            <v>19684</v>
          </cell>
          <cell r="W48"/>
          <cell r="X48">
            <v>6.6337603140846407E-4</v>
          </cell>
          <cell r="Y48"/>
          <cell r="Z48">
            <v>27427.909937165474</v>
          </cell>
          <cell r="AA48"/>
          <cell r="AB48">
            <v>6.5124957377552873E-4</v>
          </cell>
          <cell r="AC48"/>
          <cell r="AD48">
            <v>22432.658222208123</v>
          </cell>
        </row>
        <row r="49">
          <cell r="A49">
            <v>147</v>
          </cell>
          <cell r="B49"/>
          <cell r="C49" t="str">
            <v>Office State Inspector General</v>
          </cell>
          <cell r="D49"/>
          <cell r="E49">
            <v>4.3573984731416592E-4</v>
          </cell>
          <cell r="F49"/>
          <cell r="G49">
            <v>12157.181828131183</v>
          </cell>
          <cell r="H49">
            <v>4.6284435228268519E-4</v>
          </cell>
          <cell r="I49"/>
          <cell r="J49">
            <v>18391.92846419158</v>
          </cell>
          <cell r="K49">
            <v>4.1787516671721908E-4</v>
          </cell>
          <cell r="L49"/>
          <cell r="M49">
            <v>13714.713116679137</v>
          </cell>
          <cell r="N49"/>
          <cell r="O49"/>
          <cell r="P49">
            <v>4.1382054289088136E-4</v>
          </cell>
          <cell r="Q49"/>
          <cell r="R49">
            <v>15328</v>
          </cell>
          <cell r="S49"/>
          <cell r="T49">
            <v>4.1210335305505002E-4</v>
          </cell>
          <cell r="U49"/>
          <cell r="V49">
            <v>11911</v>
          </cell>
          <cell r="W49"/>
          <cell r="X49">
            <v>4.218043307397802E-4</v>
          </cell>
          <cell r="Y49"/>
          <cell r="Z49">
            <v>17439.899313325473</v>
          </cell>
          <cell r="AA49"/>
          <cell r="AB49">
            <v>3.8589447084721204E-4</v>
          </cell>
          <cell r="AC49"/>
          <cell r="AD49">
            <v>13292.352306919305</v>
          </cell>
        </row>
        <row r="50">
          <cell r="A50">
            <v>148</v>
          </cell>
          <cell r="B50"/>
          <cell r="C50" t="str">
            <v>Virginia Comm for the Arts</v>
          </cell>
          <cell r="D50"/>
          <cell r="E50">
            <v>9.5184458047008677E-5</v>
          </cell>
          <cell r="F50"/>
          <cell r="G50">
            <v>2655.6551364816823</v>
          </cell>
          <cell r="H50">
            <v>6.2818196477667517E-5</v>
          </cell>
          <cell r="I50"/>
          <cell r="J50">
            <v>2496.190717611169</v>
          </cell>
          <cell r="K50">
            <v>6.7684470867400746E-5</v>
          </cell>
          <cell r="L50"/>
          <cell r="M50">
            <v>2221.4124560045966</v>
          </cell>
          <cell r="N50"/>
          <cell r="O50"/>
          <cell r="P50">
            <v>6.9664550133805931E-5</v>
          </cell>
          <cell r="Q50"/>
          <cell r="R50">
            <v>2580</v>
          </cell>
          <cell r="S50"/>
          <cell r="T50">
            <v>7.3720718376697882E-5</v>
          </cell>
          <cell r="U50"/>
          <cell r="V50">
            <v>2131</v>
          </cell>
          <cell r="W50"/>
          <cell r="X50">
            <v>6.1243504821122645E-5</v>
          </cell>
          <cell r="Y50"/>
          <cell r="Z50">
            <v>2532.1706768688041</v>
          </cell>
          <cell r="AA50"/>
          <cell r="AB50">
            <v>5.6721006355962571E-5</v>
          </cell>
          <cell r="AC50"/>
          <cell r="AD50">
            <v>1953.7869978577091</v>
          </cell>
        </row>
        <row r="51">
          <cell r="A51">
            <v>149</v>
          </cell>
          <cell r="B51"/>
          <cell r="C51" t="str">
            <v xml:space="preserve">Admin of Health Insurance     </v>
          </cell>
          <cell r="D51"/>
          <cell r="E51">
            <v>0</v>
          </cell>
          <cell r="F51"/>
          <cell r="G51">
            <v>0</v>
          </cell>
          <cell r="H51">
            <v>0</v>
          </cell>
          <cell r="I51"/>
          <cell r="J51">
            <v>0</v>
          </cell>
          <cell r="K51">
            <v>0</v>
          </cell>
          <cell r="L51"/>
          <cell r="M51">
            <v>0</v>
          </cell>
          <cell r="N51"/>
          <cell r="O51"/>
          <cell r="P51">
            <v>0</v>
          </cell>
          <cell r="Q51"/>
          <cell r="R51">
            <v>0</v>
          </cell>
          <cell r="S51"/>
          <cell r="T51">
            <v>0</v>
          </cell>
          <cell r="U51"/>
          <cell r="V51">
            <v>0</v>
          </cell>
          <cell r="W51"/>
          <cell r="X51">
            <v>0</v>
          </cell>
          <cell r="Y51"/>
          <cell r="Z51">
            <v>0</v>
          </cell>
          <cell r="AA51"/>
          <cell r="AB51">
            <v>0</v>
          </cell>
          <cell r="AC51"/>
          <cell r="AD51">
            <v>0</v>
          </cell>
        </row>
        <row r="52">
          <cell r="A52">
            <v>150</v>
          </cell>
          <cell r="B52"/>
          <cell r="C52" t="str">
            <v xml:space="preserve">Dept of the St Internal Audit </v>
          </cell>
          <cell r="D52"/>
          <cell r="E52">
            <v>0</v>
          </cell>
          <cell r="F52"/>
          <cell r="G52">
            <v>0</v>
          </cell>
          <cell r="H52">
            <v>0</v>
          </cell>
          <cell r="I52"/>
          <cell r="J52">
            <v>0</v>
          </cell>
          <cell r="K52">
            <v>0</v>
          </cell>
          <cell r="L52"/>
          <cell r="M52">
            <v>0</v>
          </cell>
          <cell r="N52"/>
          <cell r="O52"/>
          <cell r="P52">
            <v>0</v>
          </cell>
          <cell r="Q52"/>
          <cell r="R52">
            <v>0</v>
          </cell>
          <cell r="S52"/>
          <cell r="T52">
            <v>0</v>
          </cell>
          <cell r="U52"/>
          <cell r="V52">
            <v>0</v>
          </cell>
          <cell r="W52"/>
          <cell r="X52">
            <v>0</v>
          </cell>
          <cell r="Y52"/>
          <cell r="Z52">
            <v>0</v>
          </cell>
          <cell r="AA52"/>
          <cell r="AB52">
            <v>0</v>
          </cell>
          <cell r="AC52"/>
          <cell r="AD52">
            <v>0</v>
          </cell>
        </row>
        <row r="53">
          <cell r="A53">
            <v>151</v>
          </cell>
          <cell r="B53"/>
          <cell r="C53" t="str">
            <v>Dept of Accounts</v>
          </cell>
          <cell r="D53"/>
          <cell r="E53">
            <v>1.6155170806270804E-3</v>
          </cell>
          <cell r="F53"/>
          <cell r="G53">
            <v>45073.075177066959</v>
          </cell>
          <cell r="H53">
            <v>1.6573939099091837E-3</v>
          </cell>
          <cell r="I53"/>
          <cell r="J53">
            <v>65859.440820008109</v>
          </cell>
          <cell r="K53">
            <v>1.5766174610851518E-3</v>
          </cell>
          <cell r="L53"/>
          <cell r="M53">
            <v>51744.774266910012</v>
          </cell>
          <cell r="N53"/>
          <cell r="O53"/>
          <cell r="P53">
            <v>1.5539843438415312E-3</v>
          </cell>
          <cell r="Q53"/>
          <cell r="R53">
            <v>57559</v>
          </cell>
          <cell r="S53"/>
          <cell r="T53">
            <v>1.5612841323045914E-3</v>
          </cell>
          <cell r="U53"/>
          <cell r="V53">
            <v>45126</v>
          </cell>
          <cell r="W53"/>
          <cell r="X53">
            <v>1.616253539855908E-3</v>
          </cell>
          <cell r="Y53"/>
          <cell r="Z53">
            <v>66825.532470130667</v>
          </cell>
          <cell r="AA53"/>
          <cell r="AB53">
            <v>1.671654154793184E-3</v>
          </cell>
          <cell r="AC53"/>
          <cell r="AD53">
            <v>57581.06850314037</v>
          </cell>
        </row>
        <row r="54">
          <cell r="A54">
            <v>152</v>
          </cell>
          <cell r="B54"/>
          <cell r="C54" t="str">
            <v>Dept of the Treasury</v>
          </cell>
          <cell r="D54"/>
          <cell r="E54">
            <v>1.2047701783798692E-3</v>
          </cell>
          <cell r="F54"/>
          <cell r="G54">
            <v>33613.19881565476</v>
          </cell>
          <cell r="H54">
            <v>1.2381483684433818E-3</v>
          </cell>
          <cell r="I54"/>
          <cell r="J54">
            <v>49199.987227149082</v>
          </cell>
          <cell r="K54">
            <v>1.2028985474244309E-3</v>
          </cell>
          <cell r="L54"/>
          <cell r="M54">
            <v>39479.274674295513</v>
          </cell>
          <cell r="N54"/>
          <cell r="O54"/>
          <cell r="P54">
            <v>1.1739631577821616E-3</v>
          </cell>
          <cell r="Q54"/>
          <cell r="R54">
            <v>43483</v>
          </cell>
          <cell r="S54"/>
          <cell r="T54">
            <v>1.1492494251911154E-3</v>
          </cell>
          <cell r="U54"/>
          <cell r="V54">
            <v>33217</v>
          </cell>
          <cell r="W54"/>
          <cell r="X54">
            <v>1.0915938875909925E-3</v>
          </cell>
          <cell r="Y54"/>
          <cell r="Z54">
            <v>45132.98253064388</v>
          </cell>
          <cell r="AA54"/>
          <cell r="AB54">
            <v>1.0837814664587909E-3</v>
          </cell>
          <cell r="AC54"/>
          <cell r="AD54">
            <v>37331.462781138667</v>
          </cell>
        </row>
        <row r="55">
          <cell r="A55">
            <v>154</v>
          </cell>
          <cell r="B55"/>
          <cell r="C55" t="str">
            <v>Dept of Motor Vehicles</v>
          </cell>
          <cell r="D55"/>
          <cell r="E55">
            <v>1.9347939791622925E-2</v>
          </cell>
          <cell r="F55"/>
          <cell r="G55">
            <v>539809.30019674043</v>
          </cell>
          <cell r="H55">
            <v>1.9884631215272234E-2</v>
          </cell>
          <cell r="I55"/>
          <cell r="J55">
            <v>790150.53990494413</v>
          </cell>
          <cell r="K55">
            <v>1.9616814555223613E-2</v>
          </cell>
          <cell r="L55"/>
          <cell r="M55">
            <v>643826.20772018563</v>
          </cell>
          <cell r="N55"/>
          <cell r="O55"/>
          <cell r="P55">
            <v>1.956138967006666E-2</v>
          </cell>
          <cell r="Q55"/>
          <cell r="R55">
            <v>724545</v>
          </cell>
          <cell r="S55"/>
          <cell r="T55">
            <v>1.9151500265340841E-2</v>
          </cell>
          <cell r="U55"/>
          <cell r="V55">
            <v>553536</v>
          </cell>
          <cell r="W55"/>
          <cell r="X55">
            <v>1.9099690252028349E-2</v>
          </cell>
          <cell r="Y55"/>
          <cell r="Z55">
            <v>789694.77228192007</v>
          </cell>
          <cell r="AA55"/>
          <cell r="AB55">
            <v>1.9300853120217606E-2</v>
          </cell>
          <cell r="AC55"/>
          <cell r="AD55">
            <v>664828.75210620218</v>
          </cell>
        </row>
        <row r="56">
          <cell r="A56">
            <v>156</v>
          </cell>
          <cell r="B56"/>
          <cell r="C56" t="str">
            <v>Dept of State Police</v>
          </cell>
          <cell r="D56"/>
          <cell r="E56">
            <v>3.3109357632361378E-2</v>
          </cell>
          <cell r="F56"/>
          <cell r="G56">
            <v>923754.12400378461</v>
          </cell>
          <cell r="H56">
            <v>3.3063333126973196E-2</v>
          </cell>
          <cell r="I56"/>
          <cell r="J56">
            <v>1313829.2703799196</v>
          </cell>
          <cell r="K56">
            <v>3.2762907858246385E-2</v>
          </cell>
          <cell r="L56"/>
          <cell r="M56">
            <v>1075282.5674565893</v>
          </cell>
          <cell r="N56"/>
          <cell r="O56"/>
          <cell r="P56">
            <v>3.2266860361320815E-2</v>
          </cell>
          <cell r="Q56"/>
          <cell r="R56">
            <v>1195150</v>
          </cell>
          <cell r="S56"/>
          <cell r="T56">
            <v>3.2710809966239471E-2</v>
          </cell>
          <cell r="U56"/>
          <cell r="V56">
            <v>945441</v>
          </cell>
          <cell r="W56"/>
          <cell r="X56">
            <v>3.2062837421630463E-2</v>
          </cell>
          <cell r="Y56"/>
          <cell r="Z56">
            <v>1325668.3622760728</v>
          </cell>
          <cell r="AA56"/>
          <cell r="AB56">
            <v>3.2635521780657269E-2</v>
          </cell>
          <cell r="AC56"/>
          <cell r="AD56">
            <v>1124148.9215335022</v>
          </cell>
        </row>
        <row r="57">
          <cell r="A57">
            <v>157</v>
          </cell>
          <cell r="B57"/>
          <cell r="C57" t="str">
            <v>Compensation Board</v>
          </cell>
          <cell r="D57"/>
          <cell r="E57">
            <v>1.6310213910533466E-4</v>
          </cell>
          <cell r="F57"/>
          <cell r="G57">
            <v>4550.5646864356349</v>
          </cell>
          <cell r="H57">
            <v>1.7639626099310668E-4</v>
          </cell>
          <cell r="I57"/>
          <cell r="J57">
            <v>7009.4134184327877</v>
          </cell>
          <cell r="K57">
            <v>1.721545323289145E-4</v>
          </cell>
          <cell r="L57"/>
          <cell r="M57">
            <v>5650.1324095788532</v>
          </cell>
          <cell r="N57"/>
          <cell r="O57"/>
          <cell r="P57">
            <v>1.6330967752873263E-4</v>
          </cell>
          <cell r="Q57"/>
          <cell r="R57">
            <v>6049</v>
          </cell>
          <cell r="S57"/>
          <cell r="T57">
            <v>1.585721250359305E-4</v>
          </cell>
          <cell r="U57"/>
          <cell r="V57">
            <v>4583</v>
          </cell>
          <cell r="W57"/>
          <cell r="X57">
            <v>1.3870222125073907E-4</v>
          </cell>
          <cell r="Y57"/>
          <cell r="Z57">
            <v>5734.7746261993316</v>
          </cell>
          <cell r="AA57"/>
          <cell r="AB57">
            <v>1.4715517288628092E-4</v>
          </cell>
          <cell r="AC57"/>
          <cell r="AD57">
            <v>5068.8427784302812</v>
          </cell>
        </row>
        <row r="58">
          <cell r="A58">
            <v>158</v>
          </cell>
          <cell r="B58"/>
          <cell r="C58" t="str">
            <v>Virginia Retirement System1</v>
          </cell>
          <cell r="D58"/>
          <cell r="E58">
            <v>0</v>
          </cell>
          <cell r="F58"/>
          <cell r="G58">
            <v>0</v>
          </cell>
          <cell r="H58">
            <v>0</v>
          </cell>
          <cell r="I58"/>
          <cell r="J58">
            <v>0</v>
          </cell>
          <cell r="K58">
            <v>0</v>
          </cell>
          <cell r="L58"/>
          <cell r="M58">
            <v>0</v>
          </cell>
          <cell r="N58"/>
          <cell r="O58"/>
          <cell r="P58">
            <v>0</v>
          </cell>
          <cell r="Q58"/>
          <cell r="R58">
            <v>0</v>
          </cell>
          <cell r="S58"/>
          <cell r="T58">
            <v>0</v>
          </cell>
          <cell r="U58"/>
          <cell r="V58">
            <v>0</v>
          </cell>
          <cell r="W58"/>
          <cell r="X58">
            <v>0</v>
          </cell>
          <cell r="Y58"/>
          <cell r="Z58">
            <v>0</v>
          </cell>
          <cell r="AA58"/>
          <cell r="AB58">
            <v>0</v>
          </cell>
          <cell r="AC58"/>
          <cell r="AD58">
            <v>0</v>
          </cell>
        </row>
        <row r="59">
          <cell r="A59">
            <v>160</v>
          </cell>
          <cell r="B59"/>
          <cell r="C59" t="str">
            <v>Va Crim Sentencing Commission</v>
          </cell>
          <cell r="D59"/>
          <cell r="E59">
            <v>8.950447099904924E-5</v>
          </cell>
          <cell r="F59"/>
          <cell r="G59">
            <v>2497.1829752848057</v>
          </cell>
          <cell r="H59">
            <v>8.9809554878704813E-5</v>
          </cell>
          <cell r="I59"/>
          <cell r="J59">
            <v>3568.7394705881538</v>
          </cell>
          <cell r="K59">
            <v>1.0672180857876931E-4</v>
          </cell>
          <cell r="L59"/>
          <cell r="M59">
            <v>3502.6225641722381</v>
          </cell>
          <cell r="N59"/>
          <cell r="O59"/>
          <cell r="P59">
            <v>1.0681285092462492E-4</v>
          </cell>
          <cell r="Q59"/>
          <cell r="R59">
            <v>3956</v>
          </cell>
          <cell r="S59"/>
          <cell r="T59">
            <v>1.0857443949245086E-4</v>
          </cell>
          <cell r="U59"/>
          <cell r="V59">
            <v>3138</v>
          </cell>
          <cell r="W59"/>
          <cell r="X59">
            <v>8.6144583668305386E-5</v>
          </cell>
          <cell r="Y59"/>
          <cell r="Z59">
            <v>3561.7293519217574</v>
          </cell>
          <cell r="AA59"/>
          <cell r="AB59">
            <v>8.8062919238569512E-5</v>
          </cell>
          <cell r="AC59"/>
          <cell r="AD59">
            <v>3033.3768325960582</v>
          </cell>
        </row>
        <row r="60">
          <cell r="A60">
            <v>161</v>
          </cell>
          <cell r="B60"/>
          <cell r="C60" t="str">
            <v>Dept of Taxation</v>
          </cell>
          <cell r="D60"/>
          <cell r="E60">
            <v>8.4024118544379373E-3</v>
          </cell>
          <cell r="F60"/>
          <cell r="G60">
            <v>234428.06376070905</v>
          </cell>
          <cell r="H60">
            <v>8.5060304262537037E-3</v>
          </cell>
          <cell r="I60"/>
          <cell r="J60">
            <v>338001.97051631514</v>
          </cell>
          <cell r="K60">
            <v>8.4020582990144994E-3</v>
          </cell>
          <cell r="L60"/>
          <cell r="M60">
            <v>275756.56162065174</v>
          </cell>
          <cell r="N60"/>
          <cell r="O60"/>
          <cell r="P60">
            <v>8.7357959176105823E-3</v>
          </cell>
          <cell r="Q60"/>
          <cell r="R60">
            <v>323570</v>
          </cell>
          <cell r="S60"/>
          <cell r="T60">
            <v>8.9548279182113475E-3</v>
          </cell>
          <cell r="U60"/>
          <cell r="V60">
            <v>258821</v>
          </cell>
          <cell r="W60"/>
          <cell r="X60">
            <v>8.9174877104490902E-3</v>
          </cell>
          <cell r="Y60"/>
          <cell r="Z60">
            <v>368701.97023650992</v>
          </cell>
          <cell r="AA60"/>
          <cell r="AB60">
            <v>8.9648859551217618E-3</v>
          </cell>
          <cell r="AC60"/>
          <cell r="AD60">
            <v>308800.54395496182</v>
          </cell>
        </row>
        <row r="61">
          <cell r="A61">
            <v>162</v>
          </cell>
          <cell r="B61"/>
          <cell r="C61" t="str">
            <v>Dept Accounts Transfer Payments</v>
          </cell>
          <cell r="D61"/>
          <cell r="E61">
            <v>1.8628219797982836E-5</v>
          </cell>
          <cell r="F61"/>
          <cell r="G61">
            <v>519.72904615994253</v>
          </cell>
          <cell r="H61">
            <v>1.8672297135979555E-5</v>
          </cell>
          <cell r="I61"/>
          <cell r="J61">
            <v>741.97632852894708</v>
          </cell>
          <cell r="K61">
            <v>1.8382213778648346E-5</v>
          </cell>
          <cell r="L61"/>
          <cell r="M61">
            <v>603.30646208089217</v>
          </cell>
          <cell r="N61"/>
          <cell r="O61"/>
          <cell r="P61">
            <v>1.8137258978418303E-5</v>
          </cell>
          <cell r="Q61"/>
          <cell r="R61">
            <v>672</v>
          </cell>
          <cell r="S61"/>
          <cell r="T61">
            <v>1.8177780187045691E-5</v>
          </cell>
          <cell r="U61"/>
          <cell r="V61">
            <v>525</v>
          </cell>
          <cell r="W61"/>
          <cell r="X61">
            <v>1.8115023849881853E-5</v>
          </cell>
          <cell r="Y61"/>
          <cell r="Z61">
            <v>748.98280784919029</v>
          </cell>
          <cell r="AA61"/>
          <cell r="AB61">
            <v>1.8079314717089829E-5</v>
          </cell>
          <cell r="AC61"/>
          <cell r="AD61">
            <v>622.75217408434492</v>
          </cell>
        </row>
        <row r="62">
          <cell r="A62">
            <v>163</v>
          </cell>
          <cell r="B62"/>
          <cell r="C62" t="str">
            <v>Dept for the Aging</v>
          </cell>
          <cell r="D62"/>
          <cell r="E62">
            <v>0</v>
          </cell>
          <cell r="F62"/>
          <cell r="G62">
            <v>0</v>
          </cell>
          <cell r="H62">
            <v>0</v>
          </cell>
          <cell r="I62"/>
          <cell r="J62">
            <v>0</v>
          </cell>
          <cell r="K62">
            <v>0</v>
          </cell>
          <cell r="L62"/>
          <cell r="M62">
            <v>0</v>
          </cell>
          <cell r="N62"/>
          <cell r="O62"/>
          <cell r="P62">
            <v>0</v>
          </cell>
          <cell r="Q62"/>
          <cell r="R62">
            <v>0</v>
          </cell>
          <cell r="S62"/>
          <cell r="T62">
            <v>0</v>
          </cell>
          <cell r="U62"/>
          <cell r="V62">
            <v>0</v>
          </cell>
          <cell r="W62"/>
          <cell r="X62">
            <v>0</v>
          </cell>
          <cell r="Y62"/>
          <cell r="Z62">
            <v>0</v>
          </cell>
          <cell r="AA62"/>
          <cell r="AB62">
            <v>0</v>
          </cell>
          <cell r="AC62"/>
          <cell r="AD62">
            <v>0</v>
          </cell>
        </row>
        <row r="63">
          <cell r="A63">
            <v>164</v>
          </cell>
          <cell r="B63"/>
          <cell r="C63" t="str">
            <v>Virginia Management Fellows Program Administration</v>
          </cell>
          <cell r="D63"/>
          <cell r="E63">
            <v>8.0268855481490956E-5</v>
          </cell>
          <cell r="F63"/>
          <cell r="G63">
            <v>2239.5084526683017</v>
          </cell>
          <cell r="H63">
            <v>8.0714622614833388E-5</v>
          </cell>
          <cell r="I63"/>
          <cell r="J63">
            <v>3207.3364573314902</v>
          </cell>
          <cell r="K63">
            <v>4.8379548683561211E-5</v>
          </cell>
          <cell r="L63"/>
          <cell r="M63">
            <v>1587.822593340321</v>
          </cell>
          <cell r="N63"/>
          <cell r="O63"/>
          <cell r="P63">
            <v>7.1737904812528959E-5</v>
          </cell>
          <cell r="Q63"/>
          <cell r="R63">
            <v>2657</v>
          </cell>
          <cell r="S63"/>
          <cell r="T63">
            <v>4.6947126871581576E-5</v>
          </cell>
          <cell r="U63"/>
          <cell r="V63">
            <v>1357</v>
          </cell>
          <cell r="W63"/>
          <cell r="X63">
            <v>1.0347649907215631E-5</v>
          </cell>
          <cell r="Y63"/>
          <cell r="Z63">
            <v>427.83337998184987</v>
          </cell>
          <cell r="AA63"/>
          <cell r="AB63">
            <v>0</v>
          </cell>
          <cell r="AC63"/>
          <cell r="AD63">
            <v>0</v>
          </cell>
        </row>
        <row r="64">
          <cell r="A64">
            <v>165</v>
          </cell>
          <cell r="B64"/>
          <cell r="C64" t="str">
            <v>Dept of Housing and Comm Dev</v>
          </cell>
          <cell r="D64"/>
          <cell r="E64">
            <v>1.5277102593881755E-3</v>
          </cell>
          <cell r="F64"/>
          <cell r="G64">
            <v>42623.25678627396</v>
          </cell>
          <cell r="H64">
            <v>1.4567218390108875E-3</v>
          </cell>
          <cell r="I64"/>
          <cell r="J64">
            <v>57885.385709428527</v>
          </cell>
          <cell r="K64">
            <v>1.1270849308551484E-3</v>
          </cell>
          <cell r="L64"/>
          <cell r="M64">
            <v>36991.062680857671</v>
          </cell>
          <cell r="N64"/>
          <cell r="O64"/>
          <cell r="P64">
            <v>9.8197736445520016E-4</v>
          </cell>
          <cell r="Q64"/>
          <cell r="R64">
            <v>36372</v>
          </cell>
          <cell r="S64"/>
          <cell r="T64">
            <v>9.9321050282839113E-4</v>
          </cell>
          <cell r="U64"/>
          <cell r="V64">
            <v>28707</v>
          </cell>
          <cell r="W64"/>
          <cell r="X64">
            <v>9.8256218532766985E-4</v>
          </cell>
          <cell r="Y64"/>
          <cell r="Z64">
            <v>40624.963596609028</v>
          </cell>
          <cell r="AA64"/>
          <cell r="AB64">
            <v>9.9081796948394057E-4</v>
          </cell>
          <cell r="AC64"/>
          <cell r="AD64">
            <v>34129.282789391153</v>
          </cell>
        </row>
        <row r="65">
          <cell r="A65">
            <v>166</v>
          </cell>
          <cell r="B65"/>
          <cell r="C65" t="str">
            <v>Secretary of the Commonwealth</v>
          </cell>
          <cell r="D65"/>
          <cell r="E65">
            <v>2.5986483524711594E-4</v>
          </cell>
          <cell r="F65"/>
          <cell r="G65">
            <v>7250.2528109593777</v>
          </cell>
          <cell r="H65">
            <v>2.4693337920256151E-4</v>
          </cell>
          <cell r="I65"/>
          <cell r="J65">
            <v>9812.3289682938685</v>
          </cell>
          <cell r="K65">
            <v>2.0297299306230025E-4</v>
          </cell>
          <cell r="L65"/>
          <cell r="M65">
            <v>6661.5979890638619</v>
          </cell>
          <cell r="N65"/>
          <cell r="O65"/>
          <cell r="P65">
            <v>1.8757594669159525E-4</v>
          </cell>
          <cell r="Q65"/>
          <cell r="R65">
            <v>6948</v>
          </cell>
          <cell r="S65"/>
          <cell r="T65">
            <v>1.6541913913512211E-4</v>
          </cell>
          <cell r="U65"/>
          <cell r="V65">
            <v>4781</v>
          </cell>
          <cell r="W65"/>
          <cell r="X65">
            <v>1.7444116704366981E-4</v>
          </cell>
          <cell r="Y65"/>
          <cell r="Z65">
            <v>7212.435168707193</v>
          </cell>
          <cell r="AA65"/>
          <cell r="AB65">
            <v>1.9531848271535485E-4</v>
          </cell>
          <cell r="AC65"/>
          <cell r="AD65">
            <v>6727.8551014361665</v>
          </cell>
        </row>
        <row r="66">
          <cell r="A66">
            <v>169</v>
          </cell>
          <cell r="B66"/>
          <cell r="C66" t="str">
            <v xml:space="preserve">Commonwealth Competition Coun </v>
          </cell>
          <cell r="D66"/>
          <cell r="E66">
            <v>0</v>
          </cell>
          <cell r="F66"/>
          <cell r="G66">
            <v>0</v>
          </cell>
          <cell r="H66">
            <v>0</v>
          </cell>
          <cell r="I66"/>
          <cell r="J66">
            <v>0</v>
          </cell>
          <cell r="K66">
            <v>0</v>
          </cell>
          <cell r="L66"/>
          <cell r="M66">
            <v>0</v>
          </cell>
          <cell r="N66"/>
          <cell r="O66"/>
          <cell r="P66">
            <v>0</v>
          </cell>
          <cell r="Q66"/>
          <cell r="R66">
            <v>0</v>
          </cell>
          <cell r="S66"/>
          <cell r="T66">
            <v>0</v>
          </cell>
          <cell r="U66"/>
          <cell r="V66">
            <v>0</v>
          </cell>
          <cell r="W66"/>
          <cell r="X66">
            <v>0</v>
          </cell>
          <cell r="Y66"/>
          <cell r="Z66">
            <v>0</v>
          </cell>
          <cell r="AA66"/>
          <cell r="AB66">
            <v>0</v>
          </cell>
          <cell r="AC66"/>
          <cell r="AD66">
            <v>0</v>
          </cell>
        </row>
        <row r="67">
          <cell r="A67">
            <v>170</v>
          </cell>
          <cell r="B67"/>
          <cell r="C67" t="str">
            <v xml:space="preserve">Human Rights Council          </v>
          </cell>
          <cell r="D67"/>
          <cell r="E67">
            <v>0</v>
          </cell>
          <cell r="F67"/>
          <cell r="G67">
            <v>0</v>
          </cell>
          <cell r="H67">
            <v>0</v>
          </cell>
          <cell r="I67"/>
          <cell r="J67">
            <v>0</v>
          </cell>
          <cell r="K67">
            <v>0</v>
          </cell>
          <cell r="L67"/>
          <cell r="M67">
            <v>0</v>
          </cell>
          <cell r="N67"/>
          <cell r="O67"/>
          <cell r="P67">
            <v>0</v>
          </cell>
          <cell r="Q67"/>
          <cell r="R67">
            <v>0</v>
          </cell>
          <cell r="S67"/>
          <cell r="T67">
            <v>0</v>
          </cell>
          <cell r="U67"/>
          <cell r="V67">
            <v>0</v>
          </cell>
          <cell r="W67"/>
          <cell r="X67">
            <v>0</v>
          </cell>
          <cell r="Y67"/>
          <cell r="Z67">
            <v>0</v>
          </cell>
          <cell r="AA67"/>
          <cell r="AB67">
            <v>0</v>
          </cell>
          <cell r="AC67"/>
          <cell r="AD67">
            <v>0</v>
          </cell>
        </row>
        <row r="68">
          <cell r="A68">
            <v>171</v>
          </cell>
          <cell r="B68"/>
          <cell r="C68" t="str">
            <v>State Corporation Commission</v>
          </cell>
          <cell r="D68"/>
          <cell r="E68">
            <v>7.6279453699346824E-3</v>
          </cell>
          <cell r="F68"/>
          <cell r="G68">
            <v>212820.37759215166</v>
          </cell>
          <cell r="H68">
            <v>7.5391815994168667E-3</v>
          </cell>
          <cell r="I68"/>
          <cell r="J68">
            <v>299582.54426390177</v>
          </cell>
          <cell r="K68">
            <v>7.4000545344370073E-3</v>
          </cell>
          <cell r="L68"/>
          <cell r="M68">
            <v>242870.67782676671</v>
          </cell>
          <cell r="N68"/>
          <cell r="O68"/>
          <cell r="P68">
            <v>7.3889164832645089E-3</v>
          </cell>
          <cell r="Q68"/>
          <cell r="R68">
            <v>273682</v>
          </cell>
          <cell r="S68"/>
          <cell r="T68">
            <v>7.4610713009204731E-3</v>
          </cell>
          <cell r="U68"/>
          <cell r="V68">
            <v>215647</v>
          </cell>
          <cell r="W68"/>
          <cell r="X68">
            <v>7.4590194616146596E-3</v>
          </cell>
          <cell r="Y68"/>
          <cell r="Z68">
            <v>308400.21997532947</v>
          </cell>
          <cell r="AA68"/>
          <cell r="AB68">
            <v>7.4365804465664383E-3</v>
          </cell>
          <cell r="AC68"/>
          <cell r="AD68">
            <v>256157.20027677238</v>
          </cell>
        </row>
        <row r="69">
          <cell r="A69">
            <v>172</v>
          </cell>
          <cell r="B69"/>
          <cell r="C69" t="str">
            <v>State Lottery Department</v>
          </cell>
          <cell r="D69"/>
          <cell r="E69">
            <v>4.0811341575012951E-3</v>
          </cell>
          <cell r="F69"/>
          <cell r="G69">
            <v>113864.01845862862</v>
          </cell>
          <cell r="H69">
            <v>3.8756696068240142E-3</v>
          </cell>
          <cell r="I69"/>
          <cell r="J69">
            <v>154006.49874628571</v>
          </cell>
          <cell r="K69">
            <v>3.4144011873486254E-3</v>
          </cell>
          <cell r="L69"/>
          <cell r="M69">
            <v>112061.05669692437</v>
          </cell>
          <cell r="N69"/>
          <cell r="O69"/>
          <cell r="P69">
            <v>3.2795826435603791E-3</v>
          </cell>
          <cell r="Q69"/>
          <cell r="R69">
            <v>121474</v>
          </cell>
          <cell r="S69"/>
          <cell r="T69">
            <v>3.1699900530523799E-3</v>
          </cell>
          <cell r="U69"/>
          <cell r="V69">
            <v>91622</v>
          </cell>
          <cell r="W69"/>
          <cell r="X69">
            <v>3.125720288327115E-3</v>
          </cell>
          <cell r="Y69"/>
          <cell r="Z69">
            <v>129235.86397142347</v>
          </cell>
          <cell r="AA69"/>
          <cell r="AB69">
            <v>3.1767763834241788E-3</v>
          </cell>
          <cell r="AC69"/>
          <cell r="AD69">
            <v>109425.85105214971</v>
          </cell>
        </row>
        <row r="70">
          <cell r="A70">
            <v>173</v>
          </cell>
          <cell r="B70"/>
          <cell r="C70" t="str">
            <v xml:space="preserve">Dept of Charitable Gaming     </v>
          </cell>
          <cell r="D70"/>
          <cell r="E70">
            <v>0</v>
          </cell>
          <cell r="F70"/>
          <cell r="G70">
            <v>0</v>
          </cell>
          <cell r="H70">
            <v>0</v>
          </cell>
          <cell r="I70"/>
          <cell r="J70">
            <v>0</v>
          </cell>
          <cell r="K70">
            <v>0</v>
          </cell>
          <cell r="L70"/>
          <cell r="M70">
            <v>0</v>
          </cell>
          <cell r="N70"/>
          <cell r="O70"/>
          <cell r="P70">
            <v>0</v>
          </cell>
          <cell r="Q70"/>
          <cell r="R70">
            <v>0</v>
          </cell>
          <cell r="S70"/>
          <cell r="T70">
            <v>0</v>
          </cell>
          <cell r="U70"/>
          <cell r="V70">
            <v>0</v>
          </cell>
          <cell r="W70"/>
          <cell r="X70">
            <v>0</v>
          </cell>
          <cell r="Y70"/>
          <cell r="Z70">
            <v>0</v>
          </cell>
          <cell r="AA70"/>
          <cell r="AB70">
            <v>0</v>
          </cell>
          <cell r="AC70"/>
          <cell r="AD70">
            <v>0</v>
          </cell>
        </row>
        <row r="71">
          <cell r="A71">
            <v>174</v>
          </cell>
          <cell r="B71"/>
          <cell r="C71" t="str">
            <v>Virginia College Savings Plan</v>
          </cell>
          <cell r="D71"/>
          <cell r="E71">
            <v>1.671106133520738E-3</v>
          </cell>
          <cell r="F71"/>
          <cell r="G71">
            <v>46624.014866992875</v>
          </cell>
          <cell r="H71">
            <v>1.6342512363879454E-3</v>
          </cell>
          <cell r="I71"/>
          <cell r="J71">
            <v>64939.826280533744</v>
          </cell>
          <cell r="K71">
            <v>1.5748473846858356E-3</v>
          </cell>
          <cell r="L71"/>
          <cell r="M71">
            <v>51686.680147075283</v>
          </cell>
          <cell r="N71"/>
          <cell r="O71"/>
          <cell r="P71">
            <v>1.4497326957553288E-3</v>
          </cell>
          <cell r="Q71"/>
          <cell r="R71">
            <v>53697</v>
          </cell>
          <cell r="S71"/>
          <cell r="T71">
            <v>1.2624675114873583E-3</v>
          </cell>
          <cell r="U71"/>
          <cell r="V71">
            <v>36489</v>
          </cell>
          <cell r="W71"/>
          <cell r="X71">
            <v>1.2019378495441049E-3</v>
          </cell>
          <cell r="Y71"/>
          <cell r="Z71">
            <v>49695.258083672503</v>
          </cell>
          <cell r="AA71"/>
          <cell r="AB71">
            <v>1.1626852020525647E-3</v>
          </cell>
          <cell r="AC71"/>
          <cell r="AD71">
            <v>40049.346376469344</v>
          </cell>
        </row>
        <row r="72">
          <cell r="A72">
            <v>175</v>
          </cell>
          <cell r="B72"/>
          <cell r="C72" t="str">
            <v>Va Off Protection &amp; Advocacy</v>
          </cell>
          <cell r="D72"/>
          <cell r="E72">
            <v>0</v>
          </cell>
          <cell r="F72"/>
          <cell r="G72">
            <v>0</v>
          </cell>
          <cell r="H72">
            <v>0</v>
          </cell>
          <cell r="I72"/>
          <cell r="J72">
            <v>0</v>
          </cell>
          <cell r="K72">
            <v>0</v>
          </cell>
          <cell r="L72"/>
          <cell r="M72">
            <v>0</v>
          </cell>
          <cell r="N72"/>
          <cell r="O72"/>
          <cell r="P72">
            <v>0</v>
          </cell>
          <cell r="Q72"/>
          <cell r="R72">
            <v>0</v>
          </cell>
          <cell r="S72"/>
          <cell r="T72">
            <v>0</v>
          </cell>
          <cell r="U72"/>
          <cell r="V72">
            <v>0</v>
          </cell>
          <cell r="W72"/>
          <cell r="X72">
            <v>0</v>
          </cell>
          <cell r="Y72"/>
          <cell r="Z72">
            <v>0</v>
          </cell>
          <cell r="AA72"/>
          <cell r="AB72">
            <v>0</v>
          </cell>
          <cell r="AC72"/>
          <cell r="AD72">
            <v>0</v>
          </cell>
        </row>
        <row r="73">
          <cell r="A73">
            <v>180</v>
          </cell>
          <cell r="B73"/>
          <cell r="C73" t="str">
            <v>Secretary of Administration</v>
          </cell>
          <cell r="D73"/>
          <cell r="E73">
            <v>2.040661856540995E-4</v>
          </cell>
          <cell r="F73"/>
          <cell r="G73">
            <v>5693.4653538384564</v>
          </cell>
          <cell r="H73">
            <v>1.2736303749649839E-4</v>
          </cell>
          <cell r="I73"/>
          <cell r="J73">
            <v>5060.9926707868326</v>
          </cell>
          <cell r="K73">
            <v>1.276571311189375E-4</v>
          </cell>
          <cell r="L73"/>
          <cell r="M73">
            <v>4189.7223621792627</v>
          </cell>
          <cell r="N73"/>
          <cell r="O73"/>
          <cell r="P73">
            <v>9.8196984624725957E-5</v>
          </cell>
          <cell r="Q73"/>
          <cell r="R73">
            <v>3637</v>
          </cell>
          <cell r="S73"/>
          <cell r="T73">
            <v>9.5807131505316578E-5</v>
          </cell>
          <cell r="U73"/>
          <cell r="V73">
            <v>2769</v>
          </cell>
          <cell r="W73"/>
          <cell r="X73">
            <v>8.1263650122196147E-5</v>
          </cell>
          <cell r="Y73"/>
          <cell r="Z73">
            <v>3359.9225344102224</v>
          </cell>
          <cell r="AA73"/>
          <cell r="AB73">
            <v>8.1726098223952934E-5</v>
          </cell>
          <cell r="AC73"/>
          <cell r="AD73">
            <v>2815.1014651173591</v>
          </cell>
        </row>
        <row r="74">
          <cell r="A74">
            <v>181</v>
          </cell>
          <cell r="B74"/>
          <cell r="C74" t="str">
            <v>Dept of Labor and Industry</v>
          </cell>
          <cell r="D74"/>
          <cell r="E74">
            <v>1.6178744172099075E-3</v>
          </cell>
          <cell r="F74"/>
          <cell r="G74">
            <v>45138.845084602806</v>
          </cell>
          <cell r="H74">
            <v>1.6479574617783131E-3</v>
          </cell>
          <cell r="I74"/>
          <cell r="J74">
            <v>65484.467077489535</v>
          </cell>
          <cell r="K74">
            <v>1.5585052876562796E-3</v>
          </cell>
          <cell r="L74"/>
          <cell r="M74">
            <v>51150.330561513612</v>
          </cell>
          <cell r="N74"/>
          <cell r="O74"/>
          <cell r="P74">
            <v>1.450713404213355E-3</v>
          </cell>
          <cell r="Q74"/>
          <cell r="R74">
            <v>53734</v>
          </cell>
          <cell r="S74"/>
          <cell r="T74">
            <v>1.4456533923057112E-3</v>
          </cell>
          <cell r="U74"/>
          <cell r="V74">
            <v>41784</v>
          </cell>
          <cell r="W74"/>
          <cell r="X74">
            <v>1.5322565315531585E-3</v>
          </cell>
          <cell r="Y74"/>
          <cell r="Z74">
            <v>63352.596654485278</v>
          </cell>
          <cell r="AA74"/>
          <cell r="AB74">
            <v>1.5955457920230165E-3</v>
          </cell>
          <cell r="AC74"/>
          <cell r="AD74">
            <v>54959.473098513714</v>
          </cell>
        </row>
        <row r="75">
          <cell r="A75">
            <v>182</v>
          </cell>
          <cell r="B75"/>
          <cell r="C75" t="str">
            <v>Virginia Employment Commission</v>
          </cell>
          <cell r="D75"/>
          <cell r="E75">
            <v>8.7286278233011591E-3</v>
          </cell>
          <cell r="F75"/>
          <cell r="G75">
            <v>243529.51930386209</v>
          </cell>
          <cell r="H75">
            <v>9.6804197717411562E-3</v>
          </cell>
          <cell r="I75"/>
          <cell r="J75">
            <v>384668.38164305629</v>
          </cell>
          <cell r="K75">
            <v>7.733767689821645E-3</v>
          </cell>
          <cell r="L75"/>
          <cell r="M75">
            <v>253823.18363206918</v>
          </cell>
          <cell r="N75"/>
          <cell r="O75"/>
          <cell r="P75">
            <v>6.0118998947104214E-3</v>
          </cell>
          <cell r="Q75"/>
          <cell r="R75">
            <v>222678</v>
          </cell>
          <cell r="S75"/>
          <cell r="T75">
            <v>5.9994761444026453E-3</v>
          </cell>
          <cell r="U75"/>
          <cell r="V75">
            <v>173403</v>
          </cell>
          <cell r="W75"/>
          <cell r="X75">
            <v>6.0738245021480083E-3</v>
          </cell>
          <cell r="Y75"/>
          <cell r="Z75">
            <v>251128.02321989188</v>
          </cell>
          <cell r="AA75"/>
          <cell r="AB75">
            <v>6.0782152911747758E-3</v>
          </cell>
          <cell r="AC75"/>
          <cell r="AD75">
            <v>209367.54773972408</v>
          </cell>
        </row>
        <row r="76">
          <cell r="A76">
            <v>183</v>
          </cell>
          <cell r="B76"/>
          <cell r="C76" t="str">
            <v>Secretary of Natural Resources</v>
          </cell>
          <cell r="D76"/>
          <cell r="E76">
            <v>3.7014276078778337E-5</v>
          </cell>
          <cell r="F76"/>
          <cell r="G76">
            <v>1032.7017079113148</v>
          </cell>
          <cell r="H76">
            <v>3.8471928201859319E-5</v>
          </cell>
          <cell r="I76"/>
          <cell r="J76">
            <v>1528.7492390875204</v>
          </cell>
          <cell r="K76">
            <v>3.9090668564145675E-5</v>
          </cell>
          <cell r="L76"/>
          <cell r="M76">
            <v>1282.9604331554888</v>
          </cell>
          <cell r="N76"/>
          <cell r="O76"/>
          <cell r="P76">
            <v>3.857007744802551E-5</v>
          </cell>
          <cell r="Q76"/>
          <cell r="R76">
            <v>1429</v>
          </cell>
          <cell r="S76"/>
          <cell r="T76">
            <v>4.2755538707423071E-5</v>
          </cell>
          <cell r="U76"/>
          <cell r="V76">
            <v>1236</v>
          </cell>
          <cell r="W76"/>
          <cell r="X76">
            <v>5.2577989553347489E-5</v>
          </cell>
          <cell r="Y76"/>
          <cell r="Z76">
            <v>2173.8867457791634</v>
          </cell>
          <cell r="AA76"/>
          <cell r="AB76">
            <v>4.8489115351273559E-5</v>
          </cell>
          <cell r="AC76"/>
          <cell r="AD76">
            <v>1670.2348776465606</v>
          </cell>
        </row>
        <row r="77">
          <cell r="A77">
            <v>184</v>
          </cell>
          <cell r="B77"/>
          <cell r="C77" t="str">
            <v xml:space="preserve">Secretary of Technology       </v>
          </cell>
          <cell r="D77"/>
          <cell r="E77">
            <v>0</v>
          </cell>
          <cell r="F77"/>
          <cell r="G77">
            <v>0</v>
          </cell>
          <cell r="H77">
            <v>0</v>
          </cell>
          <cell r="I77"/>
          <cell r="J77">
            <v>0</v>
          </cell>
          <cell r="K77">
            <v>0</v>
          </cell>
          <cell r="L77"/>
          <cell r="M77">
            <v>0</v>
          </cell>
          <cell r="N77"/>
          <cell r="O77"/>
          <cell r="P77">
            <v>0</v>
          </cell>
          <cell r="Q77"/>
          <cell r="R77">
            <v>0</v>
          </cell>
          <cell r="S77"/>
          <cell r="T77">
            <v>1.4645862778500708E-5</v>
          </cell>
          <cell r="U77"/>
          <cell r="V77">
            <v>423</v>
          </cell>
          <cell r="W77"/>
          <cell r="X77">
            <v>2.5376253124604911E-5</v>
          </cell>
          <cell r="Y77"/>
          <cell r="Z77">
            <v>1049.205205329185</v>
          </cell>
          <cell r="AA77"/>
          <cell r="AB77">
            <v>2.2925912840225235E-5</v>
          </cell>
          <cell r="AC77"/>
          <cell r="AD77">
            <v>789.69597507048729</v>
          </cell>
        </row>
        <row r="78">
          <cell r="A78">
            <v>185</v>
          </cell>
          <cell r="B78"/>
          <cell r="C78" t="str">
            <v>Secretary of Education</v>
          </cell>
          <cell r="D78"/>
          <cell r="E78">
            <v>5.722156901814479E-5</v>
          </cell>
          <cell r="F78"/>
          <cell r="G78">
            <v>1596.4870399905894</v>
          </cell>
          <cell r="H78">
            <v>1.4578251342025766E-5</v>
          </cell>
          <cell r="I78"/>
          <cell r="J78">
            <v>579.29227070223703</v>
          </cell>
          <cell r="K78">
            <v>7.0083512720897846E-6</v>
          </cell>
          <cell r="L78"/>
          <cell r="M78">
            <v>230.01492975213938</v>
          </cell>
          <cell r="N78"/>
          <cell r="O78"/>
          <cell r="P78">
            <v>3.1909780569113891E-5</v>
          </cell>
          <cell r="Q78"/>
          <cell r="R78">
            <v>1182</v>
          </cell>
          <cell r="S78"/>
          <cell r="T78">
            <v>3.0305508913661282E-5</v>
          </cell>
          <cell r="U78"/>
          <cell r="V78">
            <v>876</v>
          </cell>
          <cell r="W78"/>
          <cell r="X78">
            <v>3.1568561492203251E-5</v>
          </cell>
          <cell r="Y78"/>
          <cell r="Z78">
            <v>1305.2320561170238</v>
          </cell>
          <cell r="AA78"/>
          <cell r="AB78">
            <v>3.1332273665973818E-5</v>
          </cell>
          <cell r="AC78"/>
          <cell r="AD78">
            <v>1079.2578064945421</v>
          </cell>
        </row>
        <row r="79">
          <cell r="A79">
            <v>186</v>
          </cell>
          <cell r="B79"/>
          <cell r="C79" t="str">
            <v>Secretary of Transportation</v>
          </cell>
          <cell r="D79"/>
          <cell r="E79">
            <v>5.9160547248865435E-5</v>
          </cell>
          <cell r="F79"/>
          <cell r="G79">
            <v>1650.5847110136924</v>
          </cell>
          <cell r="H79">
            <v>5.4394691039692545E-5</v>
          </cell>
          <cell r="I79"/>
          <cell r="J79">
            <v>2161.4680215927388</v>
          </cell>
          <cell r="K79">
            <v>5.6309761839369529E-5</v>
          </cell>
          <cell r="L79"/>
          <cell r="M79">
            <v>1848.0931407395287</v>
          </cell>
          <cell r="N79"/>
          <cell r="O79"/>
          <cell r="P79">
            <v>5.2537237088738204E-5</v>
          </cell>
          <cell r="Q79"/>
          <cell r="R79">
            <v>1946</v>
          </cell>
          <cell r="S79"/>
          <cell r="T79">
            <v>3.3897700807490751E-5</v>
          </cell>
          <cell r="U79"/>
          <cell r="V79">
            <v>980</v>
          </cell>
          <cell r="W79"/>
          <cell r="X79">
            <v>4.369479668362475E-5</v>
          </cell>
          <cell r="Y79"/>
          <cell r="Z79">
            <v>1806.6027281942661</v>
          </cell>
          <cell r="AA79"/>
          <cell r="AB79">
            <v>4.8189335713983362E-5</v>
          </cell>
          <cell r="AC79"/>
          <cell r="AD79">
            <v>1659.9087992641639</v>
          </cell>
        </row>
        <row r="80">
          <cell r="A80">
            <v>187</v>
          </cell>
          <cell r="B80"/>
          <cell r="C80" t="str">
            <v>Secretary of Public Safety</v>
          </cell>
          <cell r="D80"/>
          <cell r="E80">
            <v>4.1333972197433762E-5</v>
          </cell>
          <cell r="F80"/>
          <cell r="G80">
            <v>1153.221627033844</v>
          </cell>
          <cell r="H80">
            <v>5.0446535519019962E-5</v>
          </cell>
          <cell r="I80"/>
          <cell r="J80">
            <v>2004.5811684992743</v>
          </cell>
          <cell r="K80">
            <v>4.4908810645686087E-5</v>
          </cell>
          <cell r="L80"/>
          <cell r="M80">
            <v>1473.9125544486949</v>
          </cell>
          <cell r="N80"/>
          <cell r="O80"/>
          <cell r="P80">
            <v>6.2831334472261081E-5</v>
          </cell>
          <cell r="Q80"/>
          <cell r="R80">
            <v>2327</v>
          </cell>
          <cell r="S80"/>
          <cell r="T80">
            <v>6.8393123594052629E-5</v>
          </cell>
          <cell r="U80"/>
          <cell r="V80">
            <v>1977</v>
          </cell>
          <cell r="W80"/>
          <cell r="X80">
            <v>5.5060930004830902E-5</v>
          </cell>
          <cell r="Y80"/>
          <cell r="Z80">
            <v>2276.5462689730293</v>
          </cell>
          <cell r="AA80"/>
          <cell r="AB80">
            <v>4.7329517590308585E-5</v>
          </cell>
          <cell r="AC80"/>
          <cell r="AD80">
            <v>1630.2918799165825</v>
          </cell>
        </row>
        <row r="81">
          <cell r="A81">
            <v>188</v>
          </cell>
          <cell r="B81"/>
          <cell r="C81" t="str">
            <v>Sec of Health &amp; Human Resource</v>
          </cell>
          <cell r="D81"/>
          <cell r="E81">
            <v>5.562662999115235E-5</v>
          </cell>
          <cell r="F81"/>
          <cell r="G81">
            <v>1551.9880944031097</v>
          </cell>
          <cell r="H81">
            <v>3.8282105062192301E-5</v>
          </cell>
          <cell r="I81"/>
          <cell r="J81">
            <v>1521.2062852016497</v>
          </cell>
          <cell r="K81">
            <v>3.1225637561731592E-5</v>
          </cell>
          <cell r="L81"/>
          <cell r="M81">
            <v>1024.8291718525384</v>
          </cell>
          <cell r="N81"/>
          <cell r="O81"/>
          <cell r="P81">
            <v>3.4267156436703078E-5</v>
          </cell>
          <cell r="Q81"/>
          <cell r="R81">
            <v>1269</v>
          </cell>
          <cell r="S81"/>
          <cell r="T81">
            <v>3.3187801314140156E-5</v>
          </cell>
          <cell r="U81"/>
          <cell r="V81">
            <v>959</v>
          </cell>
          <cell r="W81"/>
          <cell r="X81">
            <v>3.9949149167185229E-5</v>
          </cell>
          <cell r="Y81"/>
          <cell r="Z81">
            <v>1651.7353861844174</v>
          </cell>
          <cell r="AA81"/>
          <cell r="AB81">
            <v>4.9622687227329094E-5</v>
          </cell>
          <cell r="AC81"/>
          <cell r="AD81">
            <v>1709.2813991182595</v>
          </cell>
        </row>
        <row r="82">
          <cell r="A82">
            <v>190</v>
          </cell>
          <cell r="B82"/>
          <cell r="C82" t="str">
            <v>Secretary of Finance</v>
          </cell>
          <cell r="D82"/>
          <cell r="E82">
            <v>5.5882154254115535E-5</v>
          </cell>
          <cell r="F82"/>
          <cell r="G82">
            <v>1559.1172448480147</v>
          </cell>
          <cell r="H82">
            <v>4.7017285174904389E-5</v>
          </cell>
          <cell r="I82"/>
          <cell r="J82">
            <v>1868.3139186047413</v>
          </cell>
          <cell r="K82">
            <v>3.2983016138958116E-5</v>
          </cell>
          <cell r="L82"/>
          <cell r="M82">
            <v>1082.506547642542</v>
          </cell>
          <cell r="N82"/>
          <cell r="O82"/>
          <cell r="P82">
            <v>3.1967420163324964E-5</v>
          </cell>
          <cell r="Q82"/>
          <cell r="R82">
            <v>1184</v>
          </cell>
          <cell r="S82"/>
          <cell r="T82">
            <v>3.2037563219961255E-5</v>
          </cell>
          <cell r="U82"/>
          <cell r="V82">
            <v>926</v>
          </cell>
          <cell r="W82"/>
          <cell r="X82">
            <v>3.1572985833706249E-5</v>
          </cell>
          <cell r="Y82"/>
          <cell r="Z82">
            <v>1305.4149847043257</v>
          </cell>
          <cell r="AA82"/>
          <cell r="AB82">
            <v>3.2703934192867549E-5</v>
          </cell>
          <cell r="AC82"/>
          <cell r="AD82">
            <v>1126.5054255882733</v>
          </cell>
        </row>
        <row r="83">
          <cell r="A83">
            <v>191</v>
          </cell>
          <cell r="B83"/>
          <cell r="C83" t="str">
            <v>Va Workers Compensation Comm</v>
          </cell>
          <cell r="D83"/>
          <cell r="E83">
            <v>2.9128004029453985E-3</v>
          </cell>
          <cell r="F83"/>
          <cell r="G83">
            <v>81267.399219813684</v>
          </cell>
          <cell r="H83">
            <v>3.0006429574995566E-3</v>
          </cell>
          <cell r="I83"/>
          <cell r="J83">
            <v>119235.78703884868</v>
          </cell>
          <cell r="K83">
            <v>3.1415969449642774E-3</v>
          </cell>
          <cell r="L83"/>
          <cell r="M83">
            <v>103107.58872536098</v>
          </cell>
          <cell r="N83"/>
          <cell r="O83"/>
          <cell r="P83">
            <v>3.105332302765234E-3</v>
          </cell>
          <cell r="Q83"/>
          <cell r="R83">
            <v>115020</v>
          </cell>
          <cell r="S83"/>
          <cell r="T83">
            <v>3.124330456158125E-3</v>
          </cell>
          <cell r="U83"/>
          <cell r="V83">
            <v>90303</v>
          </cell>
          <cell r="W83"/>
          <cell r="X83">
            <v>3.2558074318032133E-3</v>
          </cell>
          <cell r="Y83"/>
          <cell r="Z83">
            <v>134614.44005242843</v>
          </cell>
          <cell r="AA83"/>
          <cell r="AB83">
            <v>3.2463483933954239E-3</v>
          </cell>
          <cell r="AC83"/>
          <cell r="AD83">
            <v>111822.29810465086</v>
          </cell>
        </row>
        <row r="84">
          <cell r="A84">
            <v>192</v>
          </cell>
          <cell r="B84"/>
          <cell r="C84" t="str">
            <v>Secretary of Commerce &amp; Trade</v>
          </cell>
          <cell r="D84"/>
          <cell r="E84">
            <v>8.0767378308252462E-5</v>
          </cell>
          <cell r="F84"/>
          <cell r="G84">
            <v>2253.4172853990481</v>
          </cell>
          <cell r="H84">
            <v>5.3966967283936289E-5</v>
          </cell>
          <cell r="I84"/>
          <cell r="J84">
            <v>2144.4716713520861</v>
          </cell>
          <cell r="K84">
            <v>4.3777011436749738E-5</v>
          </cell>
          <cell r="L84"/>
          <cell r="M84">
            <v>1436.7667685954989</v>
          </cell>
          <cell r="N84"/>
          <cell r="O84"/>
          <cell r="P84">
            <v>6.6700705492343698E-5</v>
          </cell>
          <cell r="Q84"/>
          <cell r="R84">
            <v>2471</v>
          </cell>
          <cell r="S84"/>
          <cell r="T84">
            <v>8.8643676358381423E-5</v>
          </cell>
          <cell r="U84"/>
          <cell r="V84">
            <v>2562</v>
          </cell>
          <cell r="W84"/>
          <cell r="X84">
            <v>4.9522539311375917E-5</v>
          </cell>
          <cell r="Y84"/>
          <cell r="Z84">
            <v>2047.5562633884224</v>
          </cell>
          <cell r="AA84"/>
          <cell r="AB84">
            <v>5.1644030955295472E-5</v>
          </cell>
          <cell r="AC84"/>
          <cell r="AD84">
            <v>1778.9077218445805</v>
          </cell>
        </row>
        <row r="85">
          <cell r="A85">
            <v>193</v>
          </cell>
          <cell r="B85"/>
          <cell r="C85" t="str">
            <v xml:space="preserve">Secretary of Agr and Forestry </v>
          </cell>
          <cell r="D85"/>
          <cell r="E85">
            <v>2.9877132694639946E-5</v>
          </cell>
          <cell r="F85"/>
          <cell r="G85">
            <v>833.57475087666239</v>
          </cell>
          <cell r="H85">
            <v>2.5892207819384591E-5</v>
          </cell>
          <cell r="I85"/>
          <cell r="J85">
            <v>1028.8720854980993</v>
          </cell>
          <cell r="K85">
            <v>3.1037709794802748E-5</v>
          </cell>
          <cell r="L85"/>
          <cell r="M85">
            <v>1018.6613599906016</v>
          </cell>
          <cell r="N85"/>
          <cell r="O85"/>
          <cell r="P85">
            <v>3.1655832212010019E-5</v>
          </cell>
          <cell r="Q85"/>
          <cell r="R85">
            <v>1173</v>
          </cell>
          <cell r="S85"/>
          <cell r="T85">
            <v>2.6591093758004944E-5</v>
          </cell>
          <cell r="U85"/>
          <cell r="V85">
            <v>769</v>
          </cell>
          <cell r="W85"/>
          <cell r="X85">
            <v>1.6461204996060576E-5</v>
          </cell>
          <cell r="Y85"/>
          <cell r="Z85">
            <v>680.6041019157135</v>
          </cell>
          <cell r="AA85"/>
          <cell r="AB85">
            <v>8.8941051873847236E-6</v>
          </cell>
          <cell r="AC85"/>
          <cell r="AD85">
            <v>306.36246056068728</v>
          </cell>
        </row>
        <row r="86">
          <cell r="A86">
            <v>194</v>
          </cell>
          <cell r="B86"/>
          <cell r="C86" t="str">
            <v>Dept of General Services</v>
          </cell>
          <cell r="D86"/>
          <cell r="E86">
            <v>6.388053966143151E-3</v>
          </cell>
          <cell r="F86"/>
          <cell r="G86">
            <v>178227.2933563588</v>
          </cell>
          <cell r="H86">
            <v>6.6344273201453417E-3</v>
          </cell>
          <cell r="I86"/>
          <cell r="J86">
            <v>263630.5532760761</v>
          </cell>
          <cell r="K86">
            <v>6.7414989221796558E-3</v>
          </cell>
          <cell r="L86"/>
          <cell r="M86">
            <v>221256.80360580696</v>
          </cell>
          <cell r="N86"/>
          <cell r="O86"/>
          <cell r="P86">
            <v>6.7509689727442701E-3</v>
          </cell>
          <cell r="Q86"/>
          <cell r="R86">
            <v>250053</v>
          </cell>
          <cell r="S86"/>
          <cell r="T86">
            <v>6.5032720581967166E-3</v>
          </cell>
          <cell r="U86"/>
          <cell r="V86">
            <v>187964</v>
          </cell>
          <cell r="W86"/>
          <cell r="X86">
            <v>6.4722453031761341E-3</v>
          </cell>
          <cell r="Y86"/>
          <cell r="Z86">
            <v>267601.10836360895</v>
          </cell>
          <cell r="AA86"/>
          <cell r="AB86">
            <v>6.5464007183406421E-3</v>
          </cell>
          <cell r="AC86"/>
          <cell r="AD86">
            <v>225494.45836684783</v>
          </cell>
        </row>
        <row r="87">
          <cell r="A87">
            <v>195</v>
          </cell>
          <cell r="B87"/>
          <cell r="C87" t="str">
            <v>Secretary of labor</v>
          </cell>
          <cell r="D87"/>
          <cell r="E87">
            <v>3.4003097999545503E-5</v>
          </cell>
          <cell r="F87"/>
          <cell r="G87">
            <v>948.68956247233552</v>
          </cell>
          <cell r="H87">
            <v>4.3034314929926065E-5</v>
          </cell>
          <cell r="I87"/>
          <cell r="J87">
            <v>1710.0436416544799</v>
          </cell>
          <cell r="K87">
            <v>0</v>
          </cell>
          <cell r="L87"/>
          <cell r="M87">
            <v>0</v>
          </cell>
          <cell r="N87"/>
          <cell r="O87"/>
          <cell r="P87">
            <v>0</v>
          </cell>
          <cell r="Q87"/>
          <cell r="R87"/>
          <cell r="S87"/>
          <cell r="T87">
            <v>0</v>
          </cell>
          <cell r="U87"/>
          <cell r="V87"/>
          <cell r="W87"/>
          <cell r="X87">
            <v>0</v>
          </cell>
          <cell r="Y87"/>
          <cell r="Z87"/>
          <cell r="AA87"/>
          <cell r="AB87">
            <v>0</v>
          </cell>
          <cell r="AC87"/>
          <cell r="AD87"/>
        </row>
        <row r="88">
          <cell r="A88">
            <v>197</v>
          </cell>
          <cell r="B88"/>
          <cell r="C88" t="str">
            <v>Direct Aid to Public Education</v>
          </cell>
          <cell r="D88"/>
          <cell r="E88">
            <v>0</v>
          </cell>
          <cell r="F88"/>
          <cell r="G88">
            <v>0</v>
          </cell>
          <cell r="H88">
            <v>0</v>
          </cell>
          <cell r="I88"/>
          <cell r="J88">
            <v>0</v>
          </cell>
          <cell r="K88">
            <v>0</v>
          </cell>
          <cell r="L88"/>
          <cell r="M88">
            <v>0</v>
          </cell>
          <cell r="N88"/>
          <cell r="O88"/>
          <cell r="P88">
            <v>0</v>
          </cell>
          <cell r="Q88"/>
          <cell r="R88">
            <v>0</v>
          </cell>
          <cell r="S88"/>
          <cell r="T88">
            <v>0</v>
          </cell>
          <cell r="U88"/>
          <cell r="V88">
            <v>0</v>
          </cell>
          <cell r="W88"/>
          <cell r="X88">
            <v>0</v>
          </cell>
          <cell r="Y88"/>
          <cell r="Z88">
            <v>0</v>
          </cell>
          <cell r="AA88"/>
          <cell r="AB88">
            <v>0</v>
          </cell>
          <cell r="AC88"/>
          <cell r="AD88">
            <v>0</v>
          </cell>
        </row>
        <row r="89">
          <cell r="A89">
            <v>199</v>
          </cell>
          <cell r="B89"/>
          <cell r="C89" t="str">
            <v>Dept Conservation &amp; Recreation</v>
          </cell>
          <cell r="D89"/>
          <cell r="E89">
            <v>5.1474602881517771E-3</v>
          </cell>
          <cell r="F89"/>
          <cell r="G89">
            <v>143614.61560578109</v>
          </cell>
          <cell r="H89">
            <v>4.9634075902804968E-3</v>
          </cell>
          <cell r="I89"/>
          <cell r="J89">
            <v>197229.66670944818</v>
          </cell>
          <cell r="K89">
            <v>4.8655413101069194E-3</v>
          </cell>
          <cell r="L89"/>
          <cell r="M89">
            <v>159687.64966266631</v>
          </cell>
          <cell r="N89"/>
          <cell r="O89"/>
          <cell r="P89">
            <v>4.8460739439892759E-3</v>
          </cell>
          <cell r="Q89"/>
          <cell r="R89">
            <v>179496</v>
          </cell>
          <cell r="S89"/>
          <cell r="T89">
            <v>4.8783489523248858E-3</v>
          </cell>
          <cell r="U89"/>
          <cell r="V89">
            <v>140999</v>
          </cell>
          <cell r="W89"/>
          <cell r="X89">
            <v>4.7757483663486222E-3</v>
          </cell>
          <cell r="Y89"/>
          <cell r="Z89">
            <v>197457.83669129995</v>
          </cell>
          <cell r="AA89"/>
          <cell r="AB89">
            <v>4.6318363765493736E-3</v>
          </cell>
          <cell r="AC89"/>
          <cell r="AD89">
            <v>159546.21171412317</v>
          </cell>
        </row>
        <row r="90">
          <cell r="A90">
            <v>200</v>
          </cell>
          <cell r="B90"/>
          <cell r="C90" t="str">
            <v>Comp Srvs At-Risk Youth &amp; Family</v>
          </cell>
          <cell r="D90"/>
          <cell r="E90">
            <v>1.5593075881014564E-4</v>
          </cell>
          <cell r="F90"/>
          <cell r="G90">
            <v>4350.482516432874</v>
          </cell>
          <cell r="H90">
            <v>1.5730452932144365E-4</v>
          </cell>
          <cell r="I90"/>
          <cell r="J90">
            <v>6250.7701262957589</v>
          </cell>
          <cell r="K90">
            <v>1.4956002770234747E-4</v>
          </cell>
          <cell r="L90"/>
          <cell r="M90">
            <v>4908.5780563943681</v>
          </cell>
          <cell r="N90"/>
          <cell r="O90"/>
          <cell r="P90">
            <v>1.4692666706978184E-4</v>
          </cell>
          <cell r="Q90"/>
          <cell r="R90">
            <v>5442</v>
          </cell>
          <cell r="S90"/>
          <cell r="T90">
            <v>1.474405996077668E-4</v>
          </cell>
          <cell r="U90"/>
          <cell r="V90">
            <v>4261</v>
          </cell>
          <cell r="W90"/>
          <cell r="X90">
            <v>1.4716775628257866E-4</v>
          </cell>
          <cell r="Y90"/>
          <cell r="Z90">
            <v>6084.7901851429233</v>
          </cell>
          <cell r="AA90"/>
          <cell r="AB90">
            <v>1.3777043157227011E-4</v>
          </cell>
          <cell r="AC90"/>
          <cell r="AD90">
            <v>4745.5800802598196</v>
          </cell>
        </row>
        <row r="91">
          <cell r="A91">
            <v>201</v>
          </cell>
          <cell r="B91"/>
          <cell r="C91" t="str">
            <v>Dept of Education</v>
          </cell>
          <cell r="D91"/>
          <cell r="E91">
            <v>5.6168834106134794E-3</v>
          </cell>
          <cell r="F91"/>
          <cell r="G91">
            <v>156711.56390938986</v>
          </cell>
          <cell r="H91">
            <v>5.3244329656430105E-3</v>
          </cell>
          <cell r="I91"/>
          <cell r="J91">
            <v>211575.64034978303</v>
          </cell>
          <cell r="K91">
            <v>3.6094202646538829E-3</v>
          </cell>
          <cell r="L91"/>
          <cell r="M91">
            <v>118461.60621637219</v>
          </cell>
          <cell r="N91"/>
          <cell r="O91"/>
          <cell r="P91">
            <v>3.2733350127617613E-3</v>
          </cell>
          <cell r="Q91"/>
          <cell r="R91">
            <v>121243</v>
          </cell>
          <cell r="S91"/>
          <cell r="T91">
            <v>3.1489199347173079E-3</v>
          </cell>
          <cell r="U91"/>
          <cell r="V91">
            <v>91013</v>
          </cell>
          <cell r="W91"/>
          <cell r="X91">
            <v>3.085611862865822E-3</v>
          </cell>
          <cell r="Y91"/>
          <cell r="Z91">
            <v>127577.5431560962</v>
          </cell>
          <cell r="AA91"/>
          <cell r="AB91">
            <v>2.9540092674243362E-3</v>
          </cell>
          <cell r="AC91"/>
          <cell r="AD91">
            <v>101752.51232364881</v>
          </cell>
        </row>
        <row r="92">
          <cell r="A92">
            <v>202</v>
          </cell>
          <cell r="B92"/>
          <cell r="C92" t="str">
            <v xml:space="preserve">The Library of Virginia       </v>
          </cell>
          <cell r="D92"/>
          <cell r="E92">
            <v>1.230926343375934E-3</v>
          </cell>
          <cell r="F92"/>
          <cell r="G92">
            <v>34342.958225412149</v>
          </cell>
          <cell r="H92">
            <v>1.1487980363567099E-3</v>
          </cell>
          <cell r="I92"/>
          <cell r="J92">
            <v>45649.495776005344</v>
          </cell>
          <cell r="K92">
            <v>1.0977309522694513E-3</v>
          </cell>
          <cell r="L92"/>
          <cell r="M92">
            <v>36027.661581197666</v>
          </cell>
          <cell r="N92"/>
          <cell r="O92"/>
          <cell r="P92">
            <v>1.0887125272311057E-3</v>
          </cell>
          <cell r="Q92"/>
          <cell r="R92">
            <v>40325</v>
          </cell>
          <cell r="S92"/>
          <cell r="T92">
            <v>1.1058593300969472E-3</v>
          </cell>
          <cell r="U92"/>
          <cell r="V92">
            <v>31963</v>
          </cell>
          <cell r="W92"/>
          <cell r="X92">
            <v>1.1190840910857308E-3</v>
          </cell>
          <cell r="Y92"/>
          <cell r="Z92">
            <v>46269.591014985956</v>
          </cell>
          <cell r="AA92"/>
          <cell r="AB92">
            <v>1.1712419346577901E-3</v>
          </cell>
          <cell r="AC92"/>
          <cell r="AD92">
            <v>40344.087848496791</v>
          </cell>
        </row>
        <row r="93">
          <cell r="A93">
            <v>203</v>
          </cell>
          <cell r="B93"/>
          <cell r="C93" t="str">
            <v>Woodrow Wilson Rehab Center</v>
          </cell>
          <cell r="D93"/>
          <cell r="E93">
            <v>1.8983765944010501E-3</v>
          </cell>
          <cell r="F93"/>
          <cell r="G93">
            <v>52964.88163443598</v>
          </cell>
          <cell r="H93">
            <v>1.9098288444740596E-3</v>
          </cell>
          <cell r="I93"/>
          <cell r="J93">
            <v>75890.38369633921</v>
          </cell>
          <cell r="K93">
            <v>2.2402970678164682E-3</v>
          </cell>
          <cell r="L93"/>
          <cell r="M93">
            <v>73526.818601384628</v>
          </cell>
          <cell r="N93"/>
          <cell r="O93"/>
          <cell r="P93">
            <v>2.4281146861020583E-3</v>
          </cell>
          <cell r="Q93"/>
          <cell r="R93">
            <v>89936</v>
          </cell>
          <cell r="S93"/>
          <cell r="T93">
            <v>2.6987390127294138E-3</v>
          </cell>
          <cell r="U93"/>
          <cell r="V93">
            <v>78002</v>
          </cell>
          <cell r="W93"/>
          <cell r="X93">
            <v>2.9391652742482323E-3</v>
          </cell>
          <cell r="Y93"/>
          <cell r="Z93">
            <v>121522.57033068349</v>
          </cell>
          <cell r="AA93"/>
          <cell r="AB93">
            <v>2.9407081123922867E-3</v>
          </cell>
          <cell r="AC93"/>
          <cell r="AD93">
            <v>101294.34655001959</v>
          </cell>
        </row>
        <row r="94">
          <cell r="A94">
            <v>204</v>
          </cell>
          <cell r="B94"/>
          <cell r="C94" t="str">
            <v>College of William and Mary</v>
          </cell>
          <cell r="D94"/>
          <cell r="E94">
            <v>2.2795033913004845E-2</v>
          </cell>
          <cell r="F94"/>
          <cell r="G94">
            <v>635983.5433159552</v>
          </cell>
          <cell r="H94">
            <v>2.2464511704032668E-2</v>
          </cell>
          <cell r="I94"/>
          <cell r="J94">
            <v>892666.59559717332</v>
          </cell>
          <cell r="K94">
            <v>2.2604035611827621E-2</v>
          </cell>
          <cell r="L94"/>
          <cell r="M94">
            <v>741867.16126445599</v>
          </cell>
          <cell r="N94"/>
          <cell r="O94"/>
          <cell r="P94">
            <v>2.3022557083946436E-2</v>
          </cell>
          <cell r="Q94"/>
          <cell r="R94">
            <v>852746</v>
          </cell>
          <cell r="S94"/>
          <cell r="T94">
            <v>2.2790337076469838E-2</v>
          </cell>
          <cell r="U94"/>
          <cell r="V94">
            <v>658709</v>
          </cell>
          <cell r="W94"/>
          <cell r="X94">
            <v>2.2544900204101777E-2</v>
          </cell>
          <cell r="Y94"/>
          <cell r="Z94">
            <v>932140.23881387606</v>
          </cell>
          <cell r="AA94"/>
          <cell r="AB94">
            <v>2.2005933473778133E-2</v>
          </cell>
          <cell r="AC94"/>
          <cell r="AD94">
            <v>758006.76784483355</v>
          </cell>
        </row>
        <row r="95">
          <cell r="A95">
            <v>206</v>
          </cell>
          <cell r="B95"/>
          <cell r="C95" t="str">
            <v>VCU Health System Authority</v>
          </cell>
          <cell r="D95"/>
          <cell r="E95">
            <v>2.1154628268137184E-3</v>
          </cell>
          <cell r="F95"/>
          <cell r="G95">
            <v>59021.607490682814</v>
          </cell>
          <cell r="H95">
            <v>2.5415130047314908E-3</v>
          </cell>
          <cell r="I95"/>
          <cell r="J95">
            <v>100991.45672471204</v>
          </cell>
          <cell r="K95">
            <v>3.04404465697728E-3</v>
          </cell>
          <cell r="L95"/>
          <cell r="M95">
            <v>99905.910927353165</v>
          </cell>
          <cell r="N95"/>
          <cell r="O95"/>
          <cell r="P95">
            <v>3.495101263097778E-3</v>
          </cell>
          <cell r="Q95"/>
          <cell r="R95">
            <v>129457</v>
          </cell>
          <cell r="S95"/>
          <cell r="T95">
            <v>3.9108848633148882E-3</v>
          </cell>
          <cell r="U95"/>
          <cell r="V95">
            <v>113036</v>
          </cell>
          <cell r="W95"/>
          <cell r="X95">
            <v>4.3232355661048218E-3</v>
          </cell>
          <cell r="Y95"/>
          <cell r="Z95">
            <v>178748.26663922894</v>
          </cell>
          <cell r="AA95"/>
          <cell r="AB95">
            <v>4.7453101986761883E-3</v>
          </cell>
          <cell r="AC95"/>
          <cell r="AD95">
            <v>163454.88140304317</v>
          </cell>
        </row>
        <row r="96">
          <cell r="A96">
            <v>207</v>
          </cell>
          <cell r="B96"/>
          <cell r="C96" t="str">
            <v>University of Virginia</v>
          </cell>
          <cell r="D96"/>
          <cell r="E96">
            <v>0</v>
          </cell>
          <cell r="F96"/>
          <cell r="G96">
            <v>0</v>
          </cell>
          <cell r="H96">
            <v>0</v>
          </cell>
          <cell r="I96"/>
          <cell r="J96">
            <v>0</v>
          </cell>
          <cell r="K96">
            <v>0</v>
          </cell>
          <cell r="L96"/>
          <cell r="M96">
            <v>0</v>
          </cell>
          <cell r="N96"/>
          <cell r="O96"/>
          <cell r="P96">
            <v>0</v>
          </cell>
          <cell r="Q96"/>
          <cell r="R96">
            <v>0</v>
          </cell>
          <cell r="S96"/>
          <cell r="T96">
            <v>0</v>
          </cell>
          <cell r="U96"/>
          <cell r="V96">
            <v>0</v>
          </cell>
          <cell r="W96"/>
          <cell r="X96">
            <v>0</v>
          </cell>
          <cell r="Y96"/>
          <cell r="Z96">
            <v>0</v>
          </cell>
          <cell r="AA96"/>
          <cell r="AB96">
            <v>0</v>
          </cell>
          <cell r="AC96"/>
          <cell r="AD96">
            <v>0</v>
          </cell>
        </row>
        <row r="97">
          <cell r="A97">
            <v>208</v>
          </cell>
          <cell r="B97"/>
          <cell r="C97" t="str">
            <v>VPI &amp; State University</v>
          </cell>
          <cell r="D97"/>
          <cell r="E97">
            <v>8.3395609857011194E-2</v>
          </cell>
          <cell r="F97"/>
          <cell r="G97">
            <v>2326745.1874067192</v>
          </cell>
          <cell r="H97">
            <v>8.1869479242141316E-2</v>
          </cell>
          <cell r="I97"/>
          <cell r="J97">
            <v>3253226.7017972418</v>
          </cell>
          <cell r="K97">
            <v>8.0850303358122835E-2</v>
          </cell>
          <cell r="L97"/>
          <cell r="M97">
            <v>2653516.6582499943</v>
          </cell>
          <cell r="N97"/>
          <cell r="O97"/>
          <cell r="P97">
            <v>7.9929233781795964E-2</v>
          </cell>
          <cell r="Q97"/>
          <cell r="R97">
            <v>2960544</v>
          </cell>
          <cell r="S97"/>
          <cell r="T97">
            <v>7.7783340070988305E-2</v>
          </cell>
          <cell r="U97"/>
          <cell r="V97">
            <v>2248173</v>
          </cell>
          <cell r="W97"/>
          <cell r="X97">
            <v>7.5859414311795118E-2</v>
          </cell>
          <cell r="Y97"/>
          <cell r="Z97">
            <v>3136479.2894497858</v>
          </cell>
          <cell r="AA97"/>
          <cell r="AB97">
            <v>7.3547115915441483E-2</v>
          </cell>
          <cell r="AC97"/>
          <cell r="AD97">
            <v>2533371.8147336422</v>
          </cell>
        </row>
        <row r="98">
          <cell r="A98">
            <v>209</v>
          </cell>
          <cell r="B98"/>
          <cell r="C98" t="str">
            <v xml:space="preserve">UVA Medical Center            </v>
          </cell>
          <cell r="D98"/>
          <cell r="E98">
            <v>0</v>
          </cell>
          <cell r="F98"/>
          <cell r="G98">
            <v>0</v>
          </cell>
          <cell r="H98">
            <v>0</v>
          </cell>
          <cell r="I98"/>
          <cell r="J98">
            <v>0</v>
          </cell>
          <cell r="K98">
            <v>0</v>
          </cell>
          <cell r="L98"/>
          <cell r="M98">
            <v>0</v>
          </cell>
          <cell r="N98"/>
          <cell r="O98"/>
          <cell r="P98">
            <v>0</v>
          </cell>
          <cell r="Q98"/>
          <cell r="R98">
            <v>0</v>
          </cell>
          <cell r="S98"/>
          <cell r="T98">
            <v>0</v>
          </cell>
          <cell r="U98"/>
          <cell r="V98">
            <v>0</v>
          </cell>
          <cell r="W98"/>
          <cell r="X98">
            <v>0</v>
          </cell>
          <cell r="Y98"/>
          <cell r="Z98">
            <v>0</v>
          </cell>
          <cell r="AA98"/>
          <cell r="AB98">
            <v>0</v>
          </cell>
          <cell r="AC98"/>
          <cell r="AD98">
            <v>0</v>
          </cell>
        </row>
        <row r="99">
          <cell r="A99">
            <v>211</v>
          </cell>
          <cell r="B99"/>
          <cell r="C99" t="str">
            <v>Virginia Military Institute</v>
          </cell>
          <cell r="D99"/>
          <cell r="E99">
            <v>6.5271042577121187E-3</v>
          </cell>
          <cell r="F99"/>
          <cell r="G99">
            <v>182106.80928375982</v>
          </cell>
          <cell r="H99">
            <v>6.5844491255604345E-3</v>
          </cell>
          <cell r="I99"/>
          <cell r="J99">
            <v>261644.58245231709</v>
          </cell>
          <cell r="K99">
            <v>6.4657352407269152E-3</v>
          </cell>
          <cell r="L99"/>
          <cell r="M99">
            <v>212206.20648888624</v>
          </cell>
          <cell r="N99"/>
          <cell r="O99"/>
          <cell r="P99">
            <v>6.4350037536950377E-3</v>
          </cell>
          <cell r="Q99"/>
          <cell r="R99">
            <v>238350</v>
          </cell>
          <cell r="S99"/>
          <cell r="T99">
            <v>6.5438836669483962E-3</v>
          </cell>
          <cell r="U99"/>
          <cell r="V99">
            <v>189138</v>
          </cell>
          <cell r="W99"/>
          <cell r="X99">
            <v>6.4562787395601095E-3</v>
          </cell>
          <cell r="Y99"/>
          <cell r="Z99">
            <v>266940.95567775366</v>
          </cell>
          <cell r="AA99"/>
          <cell r="AB99">
            <v>6.4018240359037222E-3</v>
          </cell>
          <cell r="AC99"/>
          <cell r="AD99">
            <v>220514.43314363592</v>
          </cell>
        </row>
        <row r="100">
          <cell r="A100">
            <v>212</v>
          </cell>
          <cell r="B100"/>
          <cell r="C100" t="str">
            <v>Virginia State University</v>
          </cell>
          <cell r="D100"/>
          <cell r="E100">
            <v>6.6475021131313832E-3</v>
          </cell>
          <cell r="F100"/>
          <cell r="G100">
            <v>185465.92052655999</v>
          </cell>
          <cell r="H100">
            <v>6.218024981164509E-3</v>
          </cell>
          <cell r="I100"/>
          <cell r="J100">
            <v>247084.07929818888</v>
          </cell>
          <cell r="K100">
            <v>6.3097772037342603E-3</v>
          </cell>
          <cell r="L100"/>
          <cell r="M100">
            <v>207087.64499982286</v>
          </cell>
          <cell r="N100"/>
          <cell r="O100"/>
          <cell r="P100">
            <v>6.5326251777340907E-3</v>
          </cell>
          <cell r="Q100"/>
          <cell r="R100">
            <v>241966</v>
          </cell>
          <cell r="S100"/>
          <cell r="T100">
            <v>6.7553416299476875E-3</v>
          </cell>
          <cell r="U100"/>
          <cell r="V100">
            <v>195250</v>
          </cell>
          <cell r="W100"/>
          <cell r="X100">
            <v>6.6713981872506588E-3</v>
          </cell>
          <cell r="Y100"/>
          <cell r="Z100">
            <v>275835.27286383259</v>
          </cell>
          <cell r="AA100"/>
          <cell r="AB100">
            <v>6.6732595566842143E-3</v>
          </cell>
          <cell r="AC100"/>
          <cell r="AD100">
            <v>229864.18247511817</v>
          </cell>
        </row>
        <row r="101">
          <cell r="A101">
            <v>213</v>
          </cell>
          <cell r="B101"/>
          <cell r="C101" t="str">
            <v>Norfolk State University</v>
          </cell>
          <cell r="D101"/>
          <cell r="E101">
            <v>8.3986975671122496E-3</v>
          </cell>
          <cell r="F101"/>
          <cell r="G101">
            <v>234324.43480260795</v>
          </cell>
          <cell r="H101">
            <v>8.4932724876396644E-3</v>
          </cell>
          <cell r="I101"/>
          <cell r="J101">
            <v>337495.01155012549</v>
          </cell>
          <cell r="K101">
            <v>8.5971264745651702E-3</v>
          </cell>
          <cell r="L101"/>
          <cell r="M101">
            <v>282158.72255040583</v>
          </cell>
          <cell r="N101"/>
          <cell r="O101"/>
          <cell r="P101">
            <v>8.5564632682476084E-3</v>
          </cell>
          <cell r="Q101"/>
          <cell r="R101">
            <v>316928</v>
          </cell>
          <cell r="S101"/>
          <cell r="T101">
            <v>8.5795639957039222E-3</v>
          </cell>
          <cell r="U101"/>
          <cell r="V101">
            <v>247975</v>
          </cell>
          <cell r="W101"/>
          <cell r="X101">
            <v>8.3217642849629948E-3</v>
          </cell>
          <cell r="Y101"/>
          <cell r="Z101">
            <v>344071.22132777894</v>
          </cell>
          <cell r="AA101"/>
          <cell r="AB101">
            <v>8.3952776544638143E-3</v>
          </cell>
          <cell r="AC101"/>
          <cell r="AD101">
            <v>289180.06534932554</v>
          </cell>
        </row>
        <row r="102">
          <cell r="A102">
            <v>214</v>
          </cell>
          <cell r="B102"/>
          <cell r="C102" t="str">
            <v xml:space="preserve">Longwood University           </v>
          </cell>
          <cell r="D102"/>
          <cell r="E102">
            <v>8.0766392953251498E-3</v>
          </cell>
          <cell r="F102"/>
          <cell r="G102">
            <v>225338.97939038684</v>
          </cell>
          <cell r="H102">
            <v>8.2479986102956763E-3</v>
          </cell>
          <cell r="I102"/>
          <cell r="J102">
            <v>327748.62578567228</v>
          </cell>
          <cell r="K102">
            <v>8.5945318862514913E-3</v>
          </cell>
          <cell r="L102"/>
          <cell r="M102">
            <v>282073.56785060029</v>
          </cell>
          <cell r="N102"/>
          <cell r="O102"/>
          <cell r="P102">
            <v>8.7844579361841726E-3</v>
          </cell>
          <cell r="Q102"/>
          <cell r="R102">
            <v>325373</v>
          </cell>
          <cell r="S102"/>
          <cell r="T102">
            <v>8.8414499370999752E-3</v>
          </cell>
          <cell r="U102"/>
          <cell r="V102">
            <v>255544</v>
          </cell>
          <cell r="W102"/>
          <cell r="X102">
            <v>8.761383669198753E-3</v>
          </cell>
          <cell r="Y102"/>
          <cell r="Z102">
            <v>362247.7008907345</v>
          </cell>
          <cell r="AA102"/>
          <cell r="AB102">
            <v>8.5216901970772731E-3</v>
          </cell>
          <cell r="AC102"/>
          <cell r="AD102">
            <v>293534.41654990765</v>
          </cell>
        </row>
        <row r="103">
          <cell r="A103">
            <v>215</v>
          </cell>
          <cell r="B103"/>
          <cell r="C103" t="str">
            <v xml:space="preserve">University of Mary Washington </v>
          </cell>
          <cell r="D103"/>
          <cell r="E103">
            <v>6.7804624097663937E-3</v>
          </cell>
          <cell r="F103"/>
          <cell r="G103">
            <v>189175.5250350241</v>
          </cell>
          <cell r="H103">
            <v>6.7673341880265256E-3</v>
          </cell>
          <cell r="I103"/>
          <cell r="J103">
            <v>268911.83972672629</v>
          </cell>
          <cell r="K103">
            <v>7.1293564374766182E-3</v>
          </cell>
          <cell r="L103"/>
          <cell r="M103">
            <v>233986.33380075509</v>
          </cell>
          <cell r="N103"/>
          <cell r="O103"/>
          <cell r="P103">
            <v>7.3103002535427914E-3</v>
          </cell>
          <cell r="Q103"/>
          <cell r="R103">
            <v>270770</v>
          </cell>
          <cell r="S103"/>
          <cell r="T103">
            <v>7.5429809778395718E-3</v>
          </cell>
          <cell r="U103"/>
          <cell r="V103">
            <v>218015</v>
          </cell>
          <cell r="W103"/>
          <cell r="X103">
            <v>7.6206875547391697E-3</v>
          </cell>
          <cell r="Y103"/>
          <cell r="Z103">
            <v>315084.5403124959</v>
          </cell>
          <cell r="AA103"/>
          <cell r="AB103">
            <v>7.4095829286203807E-3</v>
          </cell>
          <cell r="AC103"/>
          <cell r="AD103">
            <v>255227.25557151783</v>
          </cell>
        </row>
        <row r="104">
          <cell r="A104">
            <v>216</v>
          </cell>
          <cell r="B104"/>
          <cell r="C104" t="str">
            <v>James Madison University</v>
          </cell>
          <cell r="D104"/>
          <cell r="E104">
            <v>3.6317757855224633E-2</v>
          </cell>
          <cell r="F104"/>
          <cell r="G104">
            <v>1013268.78539449</v>
          </cell>
          <cell r="H104">
            <v>3.6396334021135512E-2</v>
          </cell>
          <cell r="I104"/>
          <cell r="J104">
            <v>1446271.8803290206</v>
          </cell>
          <cell r="K104">
            <v>3.6223154955510928E-2</v>
          </cell>
          <cell r="L104"/>
          <cell r="M104">
            <v>1188848.2924184634</v>
          </cell>
          <cell r="N104"/>
          <cell r="O104"/>
          <cell r="P104">
            <v>3.6405911170944723E-2</v>
          </cell>
          <cell r="Q104"/>
          <cell r="R104">
            <v>1348459</v>
          </cell>
          <cell r="S104"/>
          <cell r="T104">
            <v>3.5735312480436432E-2</v>
          </cell>
          <cell r="U104"/>
          <cell r="V104">
            <v>1032858</v>
          </cell>
          <cell r="W104"/>
          <cell r="X104">
            <v>3.4629312980163716E-2</v>
          </cell>
          <cell r="Y104"/>
          <cell r="Z104">
            <v>1431781.7235410702</v>
          </cell>
          <cell r="AA104"/>
          <cell r="AB104">
            <v>3.4163168930716553E-2</v>
          </cell>
          <cell r="AC104"/>
          <cell r="AD104">
            <v>1176769.5876826397</v>
          </cell>
        </row>
        <row r="105">
          <cell r="A105">
            <v>217</v>
          </cell>
          <cell r="B105"/>
          <cell r="C105" t="str">
            <v>Radford University</v>
          </cell>
          <cell r="D105"/>
          <cell r="E105">
            <v>1.3998546861908125E-2</v>
          </cell>
          <cell r="F105"/>
          <cell r="G105">
            <v>390560.74531354802</v>
          </cell>
          <cell r="H105">
            <v>1.4520978633776799E-2</v>
          </cell>
          <cell r="I105"/>
          <cell r="J105">
            <v>577016.43964181573</v>
          </cell>
          <cell r="K105">
            <v>1.4794882645301858E-2</v>
          </cell>
          <cell r="L105"/>
          <cell r="M105">
            <v>485569.82380472438</v>
          </cell>
          <cell r="N105"/>
          <cell r="O105"/>
          <cell r="P105">
            <v>1.5114060591334537E-2</v>
          </cell>
          <cell r="Q105"/>
          <cell r="R105">
            <v>559818</v>
          </cell>
          <cell r="S105"/>
          <cell r="T105">
            <v>1.4109691931798207E-2</v>
          </cell>
          <cell r="U105"/>
          <cell r="V105">
            <v>407813</v>
          </cell>
          <cell r="W105"/>
          <cell r="X105">
            <v>1.428686590388459E-2</v>
          </cell>
          <cell r="Y105"/>
          <cell r="Z105">
            <v>590703.99402902962</v>
          </cell>
          <cell r="AA105"/>
          <cell r="AB105">
            <v>1.4528735296163033E-2</v>
          </cell>
          <cell r="AC105"/>
          <cell r="AD105">
            <v>500450.4669543074</v>
          </cell>
        </row>
        <row r="106">
          <cell r="A106">
            <v>218</v>
          </cell>
          <cell r="B106"/>
          <cell r="C106" t="str">
            <v xml:space="preserve">Va Sch for Deaf/Blind         </v>
          </cell>
          <cell r="D106"/>
          <cell r="E106">
            <v>1.5654677269507356E-3</v>
          </cell>
          <cell r="F106"/>
          <cell r="G106">
            <v>43676.693604956403</v>
          </cell>
          <cell r="H106">
            <v>1.5433997265460902E-3</v>
          </cell>
          <cell r="I106"/>
          <cell r="J106">
            <v>61329.682910231444</v>
          </cell>
          <cell r="K106">
            <v>1.546015709848765E-3</v>
          </cell>
          <cell r="L106"/>
          <cell r="M106">
            <v>50740.421119121653</v>
          </cell>
          <cell r="N106"/>
          <cell r="O106"/>
          <cell r="P106">
            <v>1.5139732765382288E-3</v>
          </cell>
          <cell r="Q106"/>
          <cell r="R106">
            <v>56077</v>
          </cell>
          <cell r="S106"/>
          <cell r="T106">
            <v>1.5456847606547153E-3</v>
          </cell>
          <cell r="U106"/>
          <cell r="V106">
            <v>44675</v>
          </cell>
          <cell r="W106"/>
          <cell r="X106">
            <v>1.5203311614659732E-3</v>
          </cell>
          <cell r="Y106"/>
          <cell r="Z106">
            <v>62859.530940271543</v>
          </cell>
          <cell r="AA106"/>
          <cell r="AB106">
            <v>1.5606431525161332E-3</v>
          </cell>
          <cell r="AC106"/>
          <cell r="AD106">
            <v>53757.232030513078</v>
          </cell>
        </row>
        <row r="107">
          <cell r="A107">
            <v>219</v>
          </cell>
          <cell r="B107"/>
          <cell r="C107" t="str">
            <v>Va Sch for Deaf/Blind-Hampton</v>
          </cell>
          <cell r="D107"/>
          <cell r="E107">
            <v>0</v>
          </cell>
          <cell r="F107"/>
          <cell r="G107">
            <v>0</v>
          </cell>
          <cell r="H107">
            <v>0</v>
          </cell>
          <cell r="I107"/>
          <cell r="J107">
            <v>0</v>
          </cell>
          <cell r="K107">
            <v>0</v>
          </cell>
          <cell r="L107"/>
          <cell r="M107">
            <v>0</v>
          </cell>
          <cell r="N107"/>
          <cell r="O107"/>
          <cell r="P107">
            <v>0</v>
          </cell>
          <cell r="Q107"/>
          <cell r="R107">
            <v>0</v>
          </cell>
          <cell r="S107"/>
          <cell r="T107">
            <v>0</v>
          </cell>
          <cell r="U107"/>
          <cell r="V107">
            <v>0</v>
          </cell>
          <cell r="W107"/>
          <cell r="X107">
            <v>0</v>
          </cell>
          <cell r="Y107"/>
          <cell r="Z107">
            <v>0</v>
          </cell>
          <cell r="AA107"/>
          <cell r="AB107">
            <v>0</v>
          </cell>
          <cell r="AC107"/>
          <cell r="AD107">
            <v>0</v>
          </cell>
        </row>
        <row r="108">
          <cell r="A108">
            <v>220</v>
          </cell>
          <cell r="B108"/>
          <cell r="C108" t="str">
            <v xml:space="preserve">Melchers-Monroe Memorials     </v>
          </cell>
          <cell r="D108"/>
          <cell r="E108">
            <v>0</v>
          </cell>
          <cell r="F108"/>
          <cell r="G108">
            <v>0</v>
          </cell>
          <cell r="H108">
            <v>0</v>
          </cell>
          <cell r="I108"/>
          <cell r="J108">
            <v>0</v>
          </cell>
          <cell r="K108">
            <v>0</v>
          </cell>
          <cell r="L108"/>
          <cell r="M108">
            <v>0</v>
          </cell>
          <cell r="N108"/>
          <cell r="O108"/>
          <cell r="P108">
            <v>0</v>
          </cell>
          <cell r="Q108"/>
          <cell r="R108">
            <v>0</v>
          </cell>
          <cell r="S108"/>
          <cell r="T108">
            <v>0</v>
          </cell>
          <cell r="U108"/>
          <cell r="V108">
            <v>0</v>
          </cell>
          <cell r="W108"/>
          <cell r="X108">
            <v>0</v>
          </cell>
          <cell r="Y108"/>
          <cell r="Z108">
            <v>0</v>
          </cell>
          <cell r="AA108"/>
          <cell r="AB108">
            <v>0</v>
          </cell>
          <cell r="AC108"/>
          <cell r="AD108">
            <v>0</v>
          </cell>
        </row>
        <row r="109">
          <cell r="A109">
            <v>221</v>
          </cell>
          <cell r="B109"/>
          <cell r="C109" t="str">
            <v>Old Dominion University</v>
          </cell>
          <cell r="D109"/>
          <cell r="E109">
            <v>2.465508687824108E-2</v>
          </cell>
          <cell r="F109"/>
          <cell r="G109">
            <v>687879.19217091892</v>
          </cell>
          <cell r="H109">
            <v>2.5187019000131646E-2</v>
          </cell>
          <cell r="I109"/>
          <cell r="J109">
            <v>1000850.1765054052</v>
          </cell>
          <cell r="K109">
            <v>2.5165840688436025E-2</v>
          </cell>
          <cell r="L109"/>
          <cell r="M109">
            <v>825945.91129535297</v>
          </cell>
          <cell r="N109"/>
          <cell r="O109"/>
          <cell r="P109">
            <v>2.536406953278101E-2</v>
          </cell>
          <cell r="Q109"/>
          <cell r="R109">
            <v>939474</v>
          </cell>
          <cell r="S109"/>
          <cell r="T109">
            <v>2.5221800604244012E-2</v>
          </cell>
          <cell r="U109"/>
          <cell r="V109">
            <v>728986</v>
          </cell>
          <cell r="W109"/>
          <cell r="X109">
            <v>2.5097169202068895E-2</v>
          </cell>
          <cell r="Y109"/>
          <cell r="Z109">
            <v>1037666.2163850466</v>
          </cell>
          <cell r="AA109"/>
          <cell r="AB109">
            <v>2.5047384894889866E-2</v>
          </cell>
          <cell r="AC109"/>
          <cell r="AD109">
            <v>862771.27438217727</v>
          </cell>
        </row>
        <row r="110">
          <cell r="A110">
            <v>222</v>
          </cell>
          <cell r="B110"/>
          <cell r="C110" t="str">
            <v>Dept of Professional &amp; Occ Reg</v>
          </cell>
          <cell r="D110"/>
          <cell r="E110">
            <v>1.7817489744304084E-3</v>
          </cell>
          <cell r="F110"/>
          <cell r="G110">
            <v>49710.96030751404</v>
          </cell>
          <cell r="H110">
            <v>1.7701612887015034E-3</v>
          </cell>
          <cell r="I110"/>
          <cell r="J110">
            <v>70340.449508164311</v>
          </cell>
          <cell r="K110">
            <v>1.7795591328529639E-3</v>
          </cell>
          <cell r="L110"/>
          <cell r="M110">
            <v>58405.344287330219</v>
          </cell>
          <cell r="N110"/>
          <cell r="O110"/>
          <cell r="P110">
            <v>1.8056705557117231E-3</v>
          </cell>
          <cell r="Q110"/>
          <cell r="R110">
            <v>66881</v>
          </cell>
          <cell r="S110"/>
          <cell r="T110">
            <v>1.9352144818250972E-3</v>
          </cell>
          <cell r="U110"/>
          <cell r="V110">
            <v>55934</v>
          </cell>
          <cell r="W110"/>
          <cell r="X110">
            <v>1.9184617256915028E-3</v>
          </cell>
          <cell r="Y110"/>
          <cell r="Z110">
            <v>79320.61596866163</v>
          </cell>
          <cell r="AA110"/>
          <cell r="AB110">
            <v>1.8295522346170831E-3</v>
          </cell>
          <cell r="AC110"/>
          <cell r="AD110">
            <v>63019.956759293513</v>
          </cell>
        </row>
        <row r="111">
          <cell r="A111">
            <v>223</v>
          </cell>
          <cell r="B111"/>
          <cell r="C111" t="str">
            <v>Dept of Health Professions</v>
          </cell>
          <cell r="D111"/>
          <cell r="E111">
            <v>3.0443878829519403E-3</v>
          </cell>
          <cell r="F111"/>
          <cell r="G111">
            <v>84938.702018044365</v>
          </cell>
          <cell r="H111">
            <v>2.8193013478110198E-3</v>
          </cell>
          <cell r="I111"/>
          <cell r="J111">
            <v>112029.86155542416</v>
          </cell>
          <cell r="K111">
            <v>2.6252137675174358E-3</v>
          </cell>
          <cell r="L111"/>
          <cell r="M111">
            <v>86159.830875574349</v>
          </cell>
          <cell r="N111"/>
          <cell r="O111"/>
          <cell r="P111">
            <v>2.4643349058904355E-3</v>
          </cell>
          <cell r="Q111"/>
          <cell r="R111">
            <v>91278</v>
          </cell>
          <cell r="S111"/>
          <cell r="T111">
            <v>2.2671427237042356E-3</v>
          </cell>
          <cell r="U111"/>
          <cell r="V111">
            <v>65527</v>
          </cell>
          <cell r="W111"/>
          <cell r="X111">
            <v>2.1532217101821686E-3</v>
          </cell>
          <cell r="Y111"/>
          <cell r="Z111">
            <v>89026.989739491532</v>
          </cell>
          <cell r="AA111"/>
          <cell r="AB111">
            <v>2.1661266896392463E-3</v>
          </cell>
          <cell r="AC111"/>
          <cell r="AD111">
            <v>74613.453353950099</v>
          </cell>
        </row>
        <row r="112">
          <cell r="A112">
            <v>226</v>
          </cell>
          <cell r="B112"/>
          <cell r="C112" t="str">
            <v>Board of Accountancy</v>
          </cell>
          <cell r="D112"/>
          <cell r="E112">
            <v>1.1899664720602243E-4</v>
          </cell>
          <cell r="F112"/>
          <cell r="G112">
            <v>3320.0174047395685</v>
          </cell>
          <cell r="H112">
            <v>1.1765221618121824E-4</v>
          </cell>
          <cell r="I112"/>
          <cell r="J112">
            <v>4675.1162307301593</v>
          </cell>
          <cell r="K112">
            <v>1.230122677984934E-4</v>
          </cell>
          <cell r="L112"/>
          <cell r="M112">
            <v>4037.2773906186894</v>
          </cell>
          <cell r="N112"/>
          <cell r="O112"/>
          <cell r="P112">
            <v>1.3395942908516563E-4</v>
          </cell>
          <cell r="Q112"/>
          <cell r="R112">
            <v>4962</v>
          </cell>
          <cell r="S112"/>
          <cell r="T112">
            <v>1.259368398368981E-4</v>
          </cell>
          <cell r="U112"/>
          <cell r="V112">
            <v>3640</v>
          </cell>
          <cell r="W112"/>
          <cell r="X112">
            <v>1.2610612099169902E-4</v>
          </cell>
          <cell r="Y112"/>
          <cell r="Z112">
            <v>5213.9769381506203</v>
          </cell>
          <cell r="AA112"/>
          <cell r="AB112">
            <v>1.3501361561519626E-4</v>
          </cell>
          <cell r="AC112"/>
          <cell r="AD112">
            <v>4650.6200025310263</v>
          </cell>
        </row>
        <row r="113">
          <cell r="A113">
            <v>229</v>
          </cell>
          <cell r="B113"/>
          <cell r="C113" t="str">
            <v xml:space="preserve">Coop Ext &amp; Agric Exp Station  </v>
          </cell>
          <cell r="D113"/>
          <cell r="E113">
            <v>9.1218086850395688E-3</v>
          </cell>
          <cell r="F113"/>
          <cell r="G113">
            <v>254499.301519003</v>
          </cell>
          <cell r="H113">
            <v>9.2827013348044038E-3</v>
          </cell>
          <cell r="I113"/>
          <cell r="J113">
            <v>368864.34513498354</v>
          </cell>
          <cell r="K113">
            <v>9.3090425678511706E-3</v>
          </cell>
          <cell r="L113"/>
          <cell r="M113">
            <v>305523.89416198357</v>
          </cell>
          <cell r="N113"/>
          <cell r="O113"/>
          <cell r="P113">
            <v>9.372186323730684E-3</v>
          </cell>
          <cell r="Q113"/>
          <cell r="R113">
            <v>347142</v>
          </cell>
          <cell r="S113"/>
          <cell r="T113">
            <v>9.4391518246760148E-3</v>
          </cell>
          <cell r="U113"/>
          <cell r="V113">
            <v>272820</v>
          </cell>
          <cell r="W113"/>
          <cell r="X113">
            <v>9.4054828446786479E-3</v>
          </cell>
          <cell r="Y113"/>
          <cell r="Z113">
            <v>388878.5909730253</v>
          </cell>
          <cell r="AA113"/>
          <cell r="AB113">
            <v>9.8138291145910481E-3</v>
          </cell>
          <cell r="AC113"/>
          <cell r="AD113">
            <v>338042.86903788015</v>
          </cell>
        </row>
        <row r="114">
          <cell r="A114">
            <v>230</v>
          </cell>
          <cell r="B114"/>
          <cell r="C114" t="str">
            <v>VPI &amp; SU Research Department</v>
          </cell>
          <cell r="D114"/>
          <cell r="E114">
            <v>0</v>
          </cell>
          <cell r="F114"/>
          <cell r="G114">
            <v>0</v>
          </cell>
          <cell r="H114">
            <v>0</v>
          </cell>
          <cell r="I114"/>
          <cell r="J114">
            <v>0</v>
          </cell>
          <cell r="K114">
            <v>0</v>
          </cell>
          <cell r="L114"/>
          <cell r="M114">
            <v>0</v>
          </cell>
          <cell r="N114"/>
          <cell r="O114"/>
          <cell r="P114">
            <v>0</v>
          </cell>
          <cell r="Q114"/>
          <cell r="R114">
            <v>0</v>
          </cell>
          <cell r="S114"/>
          <cell r="T114">
            <v>0</v>
          </cell>
          <cell r="U114"/>
          <cell r="V114">
            <v>0</v>
          </cell>
          <cell r="W114"/>
          <cell r="X114">
            <v>0</v>
          </cell>
          <cell r="Y114"/>
          <cell r="Z114">
            <v>0</v>
          </cell>
          <cell r="AA114"/>
          <cell r="AB114">
            <v>0</v>
          </cell>
          <cell r="AC114"/>
          <cell r="AD114">
            <v>0</v>
          </cell>
        </row>
        <row r="115">
          <cell r="A115">
            <v>231</v>
          </cell>
          <cell r="B115"/>
          <cell r="C115" t="str">
            <v>VPI &amp; SU Extension Department</v>
          </cell>
          <cell r="D115"/>
          <cell r="E115">
            <v>0</v>
          </cell>
          <cell r="F115"/>
          <cell r="G115">
            <v>0</v>
          </cell>
          <cell r="H115">
            <v>0</v>
          </cell>
          <cell r="I115"/>
          <cell r="J115">
            <v>0</v>
          </cell>
          <cell r="K115">
            <v>0</v>
          </cell>
          <cell r="L115"/>
          <cell r="M115">
            <v>0</v>
          </cell>
          <cell r="N115"/>
          <cell r="O115"/>
          <cell r="P115">
            <v>0</v>
          </cell>
          <cell r="Q115"/>
          <cell r="R115">
            <v>0</v>
          </cell>
          <cell r="S115"/>
          <cell r="T115">
            <v>0</v>
          </cell>
          <cell r="U115"/>
          <cell r="V115">
            <v>0</v>
          </cell>
          <cell r="W115"/>
          <cell r="X115">
            <v>0</v>
          </cell>
          <cell r="Y115"/>
          <cell r="Z115">
            <v>0</v>
          </cell>
          <cell r="AA115"/>
          <cell r="AB115">
            <v>0</v>
          </cell>
          <cell r="AC115"/>
          <cell r="AD115">
            <v>0</v>
          </cell>
        </row>
        <row r="116">
          <cell r="A116">
            <v>232</v>
          </cell>
          <cell r="B116"/>
          <cell r="C116" t="str">
            <v>Dept of Minority Bus Enterpris</v>
          </cell>
          <cell r="D116"/>
          <cell r="E116">
            <v>0</v>
          </cell>
          <cell r="F116"/>
          <cell r="G116">
            <v>0</v>
          </cell>
          <cell r="H116">
            <v>0</v>
          </cell>
          <cell r="I116"/>
          <cell r="J116">
            <v>0</v>
          </cell>
          <cell r="K116">
            <v>0</v>
          </cell>
          <cell r="L116"/>
          <cell r="M116">
            <v>0</v>
          </cell>
          <cell r="N116"/>
          <cell r="O116"/>
          <cell r="P116">
            <v>0</v>
          </cell>
          <cell r="Q116"/>
          <cell r="R116">
            <v>0</v>
          </cell>
          <cell r="S116"/>
          <cell r="T116">
            <v>0</v>
          </cell>
          <cell r="U116"/>
          <cell r="V116">
            <v>0</v>
          </cell>
          <cell r="W116"/>
          <cell r="X116">
            <v>0</v>
          </cell>
          <cell r="Y116"/>
          <cell r="Z116">
            <v>0</v>
          </cell>
          <cell r="AA116"/>
          <cell r="AB116">
            <v>0</v>
          </cell>
          <cell r="AC116"/>
          <cell r="AD116">
            <v>0</v>
          </cell>
        </row>
        <row r="117">
          <cell r="A117">
            <v>233</v>
          </cell>
          <cell r="B117"/>
          <cell r="C117" t="str">
            <v xml:space="preserve">Board of Bar Examiners        </v>
          </cell>
          <cell r="D117"/>
          <cell r="E117">
            <v>8.2204493525767631E-5</v>
          </cell>
          <cell r="F117"/>
          <cell r="G117">
            <v>2293.5129321823215</v>
          </cell>
          <cell r="H117">
            <v>7.0131775347895151E-5</v>
          </cell>
          <cell r="I117"/>
          <cell r="J117">
            <v>2786.808543528371</v>
          </cell>
          <cell r="K117">
            <v>8.0773385877553212E-5</v>
          </cell>
          <cell r="L117"/>
          <cell r="M117">
            <v>2650.9922173076015</v>
          </cell>
          <cell r="N117"/>
          <cell r="O117"/>
          <cell r="P117">
            <v>8.2913303237974794E-5</v>
          </cell>
          <cell r="Q117"/>
          <cell r="R117">
            <v>3071</v>
          </cell>
          <cell r="S117"/>
          <cell r="T117">
            <v>8.9352738706103063E-5</v>
          </cell>
          <cell r="U117"/>
          <cell r="V117">
            <v>2583</v>
          </cell>
          <cell r="W117"/>
          <cell r="X117">
            <v>9.9300805561625206E-5</v>
          </cell>
          <cell r="Y117"/>
          <cell r="Z117">
            <v>4105.6857991228981</v>
          </cell>
          <cell r="AA117"/>
          <cell r="AB117">
            <v>9.3664268024078629E-5</v>
          </cell>
          <cell r="AC117"/>
          <cell r="AD117">
            <v>3226.3184450722861</v>
          </cell>
        </row>
        <row r="118">
          <cell r="A118">
            <v>234</v>
          </cell>
          <cell r="B118"/>
          <cell r="C118" t="str">
            <v>Cooper Ext &amp; Agric Res Service</v>
          </cell>
          <cell r="D118"/>
          <cell r="E118">
            <v>8.0728548640841391E-4</v>
          </cell>
          <cell r="F118"/>
          <cell r="G118">
            <v>22523.339341059498</v>
          </cell>
          <cell r="H118">
            <v>8.9831272635295539E-4</v>
          </cell>
          <cell r="I118"/>
          <cell r="J118">
            <v>35696.024635654896</v>
          </cell>
          <cell r="K118">
            <v>8.9084872304644202E-4</v>
          </cell>
          <cell r="L118"/>
          <cell r="M118">
            <v>29237.761992230993</v>
          </cell>
          <cell r="N118"/>
          <cell r="O118"/>
          <cell r="P118">
            <v>8.5758109587044597E-4</v>
          </cell>
          <cell r="Q118"/>
          <cell r="R118">
            <v>31764</v>
          </cell>
          <cell r="S118"/>
          <cell r="T118">
            <v>8.1606797630543685E-4</v>
          </cell>
          <cell r="U118"/>
          <cell r="V118">
            <v>23587</v>
          </cell>
          <cell r="W118"/>
          <cell r="X118">
            <v>7.7034245105818649E-4</v>
          </cell>
          <cell r="Y118"/>
          <cell r="Z118">
            <v>31850.537806647768</v>
          </cell>
          <cell r="AA118"/>
          <cell r="AB118">
            <v>7.9435820351922361E-4</v>
          </cell>
          <cell r="AC118"/>
          <cell r="AD118">
            <v>27362.115543888238</v>
          </cell>
        </row>
        <row r="119">
          <cell r="A119">
            <v>236</v>
          </cell>
          <cell r="B119"/>
          <cell r="C119" t="str">
            <v>Virginia Commonwealth Univ</v>
          </cell>
          <cell r="D119"/>
          <cell r="E119">
            <v>7.266417367509187E-2</v>
          </cell>
          <cell r="F119"/>
          <cell r="G119">
            <v>2027337.1306390413</v>
          </cell>
          <cell r="H119">
            <v>6.99334549287315E-2</v>
          </cell>
          <cell r="I119"/>
          <cell r="J119">
            <v>2778927.9354054518</v>
          </cell>
          <cell r="K119">
            <v>6.9660174951117593E-2</v>
          </cell>
          <cell r="L119"/>
          <cell r="M119">
            <v>2286255.3011166737</v>
          </cell>
          <cell r="N119"/>
          <cell r="O119"/>
          <cell r="P119">
            <v>6.9565168613752351E-2</v>
          </cell>
          <cell r="Q119"/>
          <cell r="R119">
            <v>2576664</v>
          </cell>
          <cell r="S119"/>
          <cell r="T119">
            <v>6.8097911722313664E-2</v>
          </cell>
          <cell r="U119"/>
          <cell r="V119">
            <v>1968234</v>
          </cell>
          <cell r="W119"/>
          <cell r="X119">
            <v>6.6528652401024027E-2</v>
          </cell>
          <cell r="Y119"/>
          <cell r="Z119">
            <v>2750690.1062162686</v>
          </cell>
          <cell r="AA119"/>
          <cell r="AB119">
            <v>6.4785456456360899E-2</v>
          </cell>
          <cell r="AC119"/>
          <cell r="AD119">
            <v>2231571.5218513361</v>
          </cell>
        </row>
        <row r="120">
          <cell r="A120">
            <v>238</v>
          </cell>
          <cell r="B120"/>
          <cell r="C120" t="str">
            <v>Virginia Museum of Fine Arts</v>
          </cell>
          <cell r="D120"/>
          <cell r="E120">
            <v>2.233503345650156E-3</v>
          </cell>
          <cell r="F120"/>
          <cell r="G120">
            <v>62314.948825947155</v>
          </cell>
          <cell r="H120">
            <v>2.3201709346596716E-3</v>
          </cell>
          <cell r="I120"/>
          <cell r="J120">
            <v>92196.043107153964</v>
          </cell>
          <cell r="K120">
            <v>2.2673645919045306E-3</v>
          </cell>
          <cell r="L120"/>
          <cell r="M120">
            <v>74415.177990057724</v>
          </cell>
          <cell r="N120"/>
          <cell r="O120"/>
          <cell r="P120">
            <v>2.279128865412997E-3</v>
          </cell>
          <cell r="Q120"/>
          <cell r="R120">
            <v>84418</v>
          </cell>
          <cell r="S120"/>
          <cell r="T120">
            <v>2.2315171543185897E-3</v>
          </cell>
          <cell r="U120"/>
          <cell r="V120">
            <v>64498</v>
          </cell>
          <cell r="W120"/>
          <cell r="X120">
            <v>2.107192630921561E-3</v>
          </cell>
          <cell r="Y120"/>
          <cell r="Z120">
            <v>87123.873888636736</v>
          </cell>
          <cell r="AA120"/>
          <cell r="AB120">
            <v>1.9537130562250434E-3</v>
          </cell>
          <cell r="AC120"/>
          <cell r="AD120">
            <v>67296.746162122276</v>
          </cell>
        </row>
        <row r="121">
          <cell r="A121">
            <v>239</v>
          </cell>
          <cell r="B121"/>
          <cell r="C121" t="str">
            <v xml:space="preserve">Frontier Culture Museum of Va </v>
          </cell>
          <cell r="D121"/>
          <cell r="E121">
            <v>2.89643432441659E-4</v>
          </cell>
          <cell r="F121"/>
          <cell r="G121">
            <v>8081.0784123180711</v>
          </cell>
          <cell r="H121">
            <v>3.1380417537381887E-4</v>
          </cell>
          <cell r="I121"/>
          <cell r="J121">
            <v>12469.556810568896</v>
          </cell>
          <cell r="K121">
            <v>3.4291822987826101E-4</v>
          </cell>
          <cell r="L121"/>
          <cell r="M121">
            <v>11254.617454792111</v>
          </cell>
          <cell r="N121"/>
          <cell r="O121"/>
          <cell r="P121">
            <v>3.6822094101841818E-4</v>
          </cell>
          <cell r="Q121"/>
          <cell r="R121">
            <v>13639</v>
          </cell>
          <cell r="S121"/>
          <cell r="T121">
            <v>3.5023661678430074E-4</v>
          </cell>
          <cell r="U121"/>
          <cell r="V121">
            <v>10123</v>
          </cell>
          <cell r="W121"/>
          <cell r="X121">
            <v>3.3631189500901699E-4</v>
          </cell>
          <cell r="Y121"/>
          <cell r="Z121">
            <v>13905.133635172027</v>
          </cell>
          <cell r="AA121"/>
          <cell r="AB121">
            <v>3.2087409897012855E-4</v>
          </cell>
          <cell r="AC121"/>
          <cell r="AD121">
            <v>11052.688991143797</v>
          </cell>
        </row>
        <row r="122">
          <cell r="A122">
            <v>241</v>
          </cell>
          <cell r="B122"/>
          <cell r="C122" t="str">
            <v>Richard Bland College</v>
          </cell>
          <cell r="D122"/>
          <cell r="E122">
            <v>1.1831600071340381E-3</v>
          </cell>
          <cell r="F122"/>
          <cell r="G122">
            <v>33010.273049760319</v>
          </cell>
          <cell r="H122">
            <v>1.1669389944860232E-3</v>
          </cell>
          <cell r="I122"/>
          <cell r="J122">
            <v>46370.358421386503</v>
          </cell>
          <cell r="K122">
            <v>1.1454214324742734E-3</v>
          </cell>
          <cell r="L122"/>
          <cell r="M122">
            <v>37592.868864377553</v>
          </cell>
          <cell r="N122"/>
          <cell r="O122"/>
          <cell r="P122">
            <v>1.2334864807605696E-3</v>
          </cell>
          <cell r="Q122"/>
          <cell r="R122">
            <v>45688</v>
          </cell>
          <cell r="S122"/>
          <cell r="T122">
            <v>1.209620182222929E-3</v>
          </cell>
          <cell r="U122"/>
          <cell r="V122">
            <v>34962</v>
          </cell>
          <cell r="W122"/>
          <cell r="X122">
            <v>1.3336956243717357E-3</v>
          </cell>
          <cell r="Y122"/>
          <cell r="Z122">
            <v>55142.907999242656</v>
          </cell>
          <cell r="AA122"/>
          <cell r="AB122">
            <v>1.3367260779719589E-3</v>
          </cell>
          <cell r="AC122"/>
          <cell r="AD122">
            <v>46044.282332526018</v>
          </cell>
        </row>
        <row r="123">
          <cell r="A123">
            <v>242</v>
          </cell>
          <cell r="B123"/>
          <cell r="C123" t="str">
            <v>Christopher Newport University</v>
          </cell>
          <cell r="D123"/>
          <cell r="E123">
            <v>9.7725755398236983E-3</v>
          </cell>
          <cell r="F123"/>
          <cell r="G123">
            <v>272655.75663803087</v>
          </cell>
          <cell r="H123">
            <v>9.8648325374666637E-3</v>
          </cell>
          <cell r="I123"/>
          <cell r="J123">
            <v>391996.34487384831</v>
          </cell>
          <cell r="K123">
            <v>9.8545401583069476E-3</v>
          </cell>
          <cell r="L123"/>
          <cell r="M123">
            <v>323427.19054045301</v>
          </cell>
          <cell r="N123"/>
          <cell r="O123"/>
          <cell r="P123">
            <v>9.8974308850830767E-3</v>
          </cell>
          <cell r="Q123"/>
          <cell r="R123">
            <v>366597</v>
          </cell>
          <cell r="S123"/>
          <cell r="T123">
            <v>9.822176087163818E-3</v>
          </cell>
          <cell r="U123"/>
          <cell r="V123">
            <v>283890</v>
          </cell>
          <cell r="W123"/>
          <cell r="X123">
            <v>9.5294033409678656E-3</v>
          </cell>
          <cell r="Y123"/>
          <cell r="Z123">
            <v>394002.20118904876</v>
          </cell>
          <cell r="AA123"/>
          <cell r="AB123">
            <v>9.3058491454769878E-3</v>
          </cell>
          <cell r="AC123"/>
          <cell r="AD123">
            <v>320545.21300902375</v>
          </cell>
        </row>
        <row r="124">
          <cell r="A124">
            <v>245</v>
          </cell>
          <cell r="B124"/>
          <cell r="C124" t="str">
            <v>St Council of Higher Education</v>
          </cell>
          <cell r="D124"/>
          <cell r="E124">
            <v>5.031573354525085E-4</v>
          </cell>
          <cell r="F124"/>
          <cell r="G124">
            <v>14038.135949599849</v>
          </cell>
          <cell r="H124">
            <v>4.801074820062895E-4</v>
          </cell>
          <cell r="I124"/>
          <cell r="J124">
            <v>19077.909065183496</v>
          </cell>
          <cell r="K124">
            <v>5.0122282439310842E-4</v>
          </cell>
          <cell r="L124"/>
          <cell r="M124">
            <v>16450.193243320744</v>
          </cell>
          <cell r="N124"/>
          <cell r="O124"/>
          <cell r="P124">
            <v>5.2967696261158016E-4</v>
          </cell>
          <cell r="Q124"/>
          <cell r="R124">
            <v>19619</v>
          </cell>
          <cell r="S124"/>
          <cell r="T124">
            <v>5.3393901645571633E-4</v>
          </cell>
          <cell r="U124"/>
          <cell r="V124">
            <v>15432</v>
          </cell>
          <cell r="W124"/>
          <cell r="X124">
            <v>4.9248672572340237E-4</v>
          </cell>
          <cell r="Y124"/>
          <cell r="Z124">
            <v>20362.329838344303</v>
          </cell>
          <cell r="AA124"/>
          <cell r="AB124">
            <v>4.5391649478385067E-4</v>
          </cell>
          <cell r="AC124"/>
          <cell r="AD124">
            <v>15635.409217816299</v>
          </cell>
        </row>
        <row r="125">
          <cell r="A125">
            <v>246</v>
          </cell>
          <cell r="B125"/>
          <cell r="C125" t="str">
            <v xml:space="preserve">UVA College at Wise           </v>
          </cell>
          <cell r="D125"/>
          <cell r="E125">
            <v>0</v>
          </cell>
          <cell r="F125"/>
          <cell r="G125">
            <v>0</v>
          </cell>
          <cell r="H125">
            <v>0</v>
          </cell>
          <cell r="I125"/>
          <cell r="J125">
            <v>0</v>
          </cell>
          <cell r="K125">
            <v>0</v>
          </cell>
          <cell r="L125"/>
          <cell r="M125">
            <v>0</v>
          </cell>
          <cell r="N125"/>
          <cell r="O125"/>
          <cell r="P125">
            <v>0</v>
          </cell>
          <cell r="Q125"/>
          <cell r="R125">
            <v>0</v>
          </cell>
          <cell r="S125"/>
          <cell r="T125">
            <v>0</v>
          </cell>
          <cell r="U125"/>
          <cell r="V125">
            <v>0</v>
          </cell>
          <cell r="W125"/>
          <cell r="X125">
            <v>0</v>
          </cell>
          <cell r="Y125"/>
          <cell r="Z125">
            <v>0</v>
          </cell>
          <cell r="AA125"/>
          <cell r="AB125">
            <v>0</v>
          </cell>
          <cell r="AC125"/>
          <cell r="AD125">
            <v>0</v>
          </cell>
        </row>
        <row r="126">
          <cell r="A126">
            <v>247</v>
          </cell>
          <cell r="B126"/>
          <cell r="C126" t="str">
            <v>George Mason University</v>
          </cell>
          <cell r="D126"/>
          <cell r="E126">
            <v>4.6897499469791375E-2</v>
          </cell>
          <cell r="F126"/>
          <cell r="G126">
            <v>1308444.5497771306</v>
          </cell>
          <cell r="H126">
            <v>4.519138385474538E-2</v>
          </cell>
          <cell r="I126"/>
          <cell r="J126">
            <v>1795758.5416245181</v>
          </cell>
          <cell r="K126">
            <v>4.3463840817941961E-2</v>
          </cell>
          <cell r="L126"/>
          <cell r="M126">
            <v>1426488.4713057533</v>
          </cell>
          <cell r="N126"/>
          <cell r="O126"/>
          <cell r="P126">
            <v>4.1845010497652865E-2</v>
          </cell>
          <cell r="Q126"/>
          <cell r="R126">
            <v>1549921</v>
          </cell>
          <cell r="S126"/>
          <cell r="T126">
            <v>4.070899725127753E-2</v>
          </cell>
          <cell r="U126"/>
          <cell r="V126">
            <v>1176612</v>
          </cell>
          <cell r="W126"/>
          <cell r="X126">
            <v>3.9731953818461473E-2</v>
          </cell>
          <cell r="Y126"/>
          <cell r="Z126">
            <v>1642755.2389051763</v>
          </cell>
          <cell r="AA126"/>
          <cell r="AB126">
            <v>3.8888181830928369E-2</v>
          </cell>
          <cell r="AC126"/>
          <cell r="AD126">
            <v>1339525.3172126985</v>
          </cell>
        </row>
        <row r="127">
          <cell r="A127">
            <v>261</v>
          </cell>
          <cell r="B127"/>
          <cell r="C127" t="str">
            <v>Virginia Community College Sys</v>
          </cell>
          <cell r="D127"/>
          <cell r="E127">
            <v>2.4467091164615501E-3</v>
          </cell>
          <cell r="F127"/>
          <cell r="G127">
            <v>68263.409446515958</v>
          </cell>
          <cell r="H127">
            <v>2.4861849475116015E-3</v>
          </cell>
          <cell r="I127"/>
          <cell r="J127">
            <v>98792.899768291842</v>
          </cell>
          <cell r="K127">
            <v>2.3762975145698684E-3</v>
          </cell>
          <cell r="L127"/>
          <cell r="M127">
            <v>77990.369583884822</v>
          </cell>
          <cell r="N127"/>
          <cell r="O127"/>
          <cell r="P127">
            <v>2.2469400757936437E-3</v>
          </cell>
          <cell r="Q127"/>
          <cell r="R127">
            <v>83226</v>
          </cell>
          <cell r="S127"/>
          <cell r="T127">
            <v>2.413597165761098E-3</v>
          </cell>
          <cell r="U127"/>
          <cell r="V127">
            <v>69760</v>
          </cell>
          <cell r="W127"/>
          <cell r="X127">
            <v>2.5394631839208374E-3</v>
          </cell>
          <cell r="Y127"/>
          <cell r="Z127">
            <v>104996.50906808376</v>
          </cell>
          <cell r="AA127"/>
          <cell r="AB127">
            <v>2.6108762894049946E-3</v>
          </cell>
          <cell r="AC127"/>
          <cell r="AD127">
            <v>89933.103711905977</v>
          </cell>
        </row>
        <row r="128">
          <cell r="A128">
            <v>262</v>
          </cell>
          <cell r="B128"/>
          <cell r="C128" t="str">
            <v>Dept f/Aging &amp; Rehab Services</v>
          </cell>
          <cell r="D128"/>
          <cell r="E128">
            <v>9.1935174777117937E-3</v>
          </cell>
          <cell r="F128"/>
          <cell r="G128">
            <v>256499.983431767</v>
          </cell>
          <cell r="H128">
            <v>9.3440871540534931E-3</v>
          </cell>
          <cell r="I128"/>
          <cell r="J128">
            <v>371303.61784248654</v>
          </cell>
          <cell r="K128">
            <v>9.0706866702749411E-3</v>
          </cell>
          <cell r="L128"/>
          <cell r="M128">
            <v>297701.02500082401</v>
          </cell>
          <cell r="N128"/>
          <cell r="O128"/>
          <cell r="P128">
            <v>8.4860134830622314E-3</v>
          </cell>
          <cell r="Q128"/>
          <cell r="R128">
            <v>314318</v>
          </cell>
          <cell r="S128"/>
          <cell r="T128">
            <v>8.7998044534965403E-3</v>
          </cell>
          <cell r="U128"/>
          <cell r="V128">
            <v>254341</v>
          </cell>
          <cell r="W128"/>
          <cell r="X128">
            <v>9.1553827833287822E-3</v>
          </cell>
          <cell r="Y128"/>
          <cell r="Z128">
            <v>378537.96720430203</v>
          </cell>
          <cell r="AA128"/>
          <cell r="AB128">
            <v>9.2099958113555265E-3</v>
          </cell>
          <cell r="AC128"/>
          <cell r="AD128">
            <v>317243.49094978289</v>
          </cell>
        </row>
        <row r="129">
          <cell r="A129">
            <v>263</v>
          </cell>
          <cell r="B129"/>
          <cell r="C129" t="str">
            <v>Va Rehab Center for the Blind</v>
          </cell>
          <cell r="D129"/>
          <cell r="E129">
            <v>1.5353918531626798E-4</v>
          </cell>
          <cell r="F129"/>
          <cell r="G129">
            <v>4283.7573959289257</v>
          </cell>
          <cell r="H129">
            <v>1.8922631582177983E-4</v>
          </cell>
          <cell r="I129"/>
          <cell r="J129">
            <v>7519.2380483258466</v>
          </cell>
          <cell r="K129">
            <v>1.8236696737499388E-4</v>
          </cell>
          <cell r="L129"/>
          <cell r="M129">
            <v>5985.3057532833845</v>
          </cell>
          <cell r="N129"/>
          <cell r="O129"/>
          <cell r="P129">
            <v>1.784630433111805E-4</v>
          </cell>
          <cell r="Q129"/>
          <cell r="R129">
            <v>6610</v>
          </cell>
          <cell r="S129"/>
          <cell r="T129">
            <v>2.0026700023147243E-4</v>
          </cell>
          <cell r="U129"/>
          <cell r="V129">
            <v>5788</v>
          </cell>
          <cell r="W129"/>
          <cell r="X129">
            <v>2.3970993776422156E-4</v>
          </cell>
          <cell r="Y129"/>
          <cell r="Z129">
            <v>9911.0342743033307</v>
          </cell>
          <cell r="AA129"/>
          <cell r="AB129">
            <v>2.4382687649989463E-4</v>
          </cell>
          <cell r="AC129"/>
          <cell r="AD129">
            <v>8398.7540355703404</v>
          </cell>
        </row>
        <row r="130">
          <cell r="A130">
            <v>268</v>
          </cell>
          <cell r="B130"/>
          <cell r="C130" t="str">
            <v>Va Institute of Marine Science</v>
          </cell>
          <cell r="D130"/>
          <cell r="E130">
            <v>3.4395344444126215E-3</v>
          </cell>
          <cell r="F130"/>
          <cell r="G130">
            <v>95963.327436281019</v>
          </cell>
          <cell r="H130">
            <v>3.4321772677232778E-3</v>
          </cell>
          <cell r="I130"/>
          <cell r="J130">
            <v>136383.55631449388</v>
          </cell>
          <cell r="K130">
            <v>3.379050450650658E-3</v>
          </cell>
          <cell r="L130"/>
          <cell r="M130">
            <v>110900.84127640867</v>
          </cell>
          <cell r="N130"/>
          <cell r="O130"/>
          <cell r="P130">
            <v>3.2553205511797055E-3</v>
          </cell>
          <cell r="Q130"/>
          <cell r="R130">
            <v>120576</v>
          </cell>
          <cell r="S130"/>
          <cell r="T130">
            <v>3.2513681424970941E-3</v>
          </cell>
          <cell r="U130"/>
          <cell r="V130">
            <v>93974</v>
          </cell>
          <cell r="W130"/>
          <cell r="X130">
            <v>3.276800047366646E-3</v>
          </cell>
          <cell r="Y130"/>
          <cell r="Z130">
            <v>135482.39961345881</v>
          </cell>
          <cell r="AA130"/>
          <cell r="AB130">
            <v>3.3764026320528772E-3</v>
          </cell>
          <cell r="AC130"/>
          <cell r="AD130">
            <v>116302.0895757432</v>
          </cell>
        </row>
        <row r="131">
          <cell r="A131">
            <v>270</v>
          </cell>
          <cell r="C131" t="str">
            <v>Va Community Coll Sys Utility</v>
          </cell>
          <cell r="D131"/>
          <cell r="E131">
            <v>1.0214774472673879E-3</v>
          </cell>
          <cell r="F131"/>
          <cell r="G131">
            <v>28499.314754685271</v>
          </cell>
          <cell r="H131">
            <v>9.8239774584938755E-4</v>
          </cell>
          <cell r="I131"/>
          <cell r="J131">
            <v>39037.289697789667</v>
          </cell>
          <cell r="K131">
            <v>1.0080174531192155E-3</v>
          </cell>
          <cell r="L131"/>
          <cell r="M131">
            <v>33083.253773467026</v>
          </cell>
          <cell r="N131"/>
          <cell r="O131"/>
          <cell r="P131">
            <v>1.0555839616191809E-3</v>
          </cell>
          <cell r="Q131"/>
          <cell r="R131">
            <v>39098</v>
          </cell>
          <cell r="S131"/>
          <cell r="T131">
            <v>9.7021160096421558E-4</v>
          </cell>
          <cell r="U131"/>
          <cell r="V131">
            <v>28042</v>
          </cell>
          <cell r="W131"/>
          <cell r="X131">
            <v>5.6353811078837471E-4</v>
          </cell>
          <cell r="Y131"/>
          <cell r="Z131">
            <v>23300.016607544119</v>
          </cell>
          <cell r="AA131"/>
          <cell r="AB131">
            <v>0</v>
          </cell>
          <cell r="AC131"/>
          <cell r="AD131">
            <v>0</v>
          </cell>
        </row>
        <row r="132">
          <cell r="A132">
            <v>275</v>
          </cell>
          <cell r="C132" t="str">
            <v>New River Community College</v>
          </cell>
          <cell r="D132"/>
          <cell r="E132">
            <v>1.485357530325333E-3</v>
          </cell>
          <cell r="F132"/>
          <cell r="G132">
            <v>41441.611748969583</v>
          </cell>
          <cell r="H132">
            <v>1.4797277404009247E-3</v>
          </cell>
          <cell r="I132"/>
          <cell r="J132">
            <v>58799.565369465483</v>
          </cell>
          <cell r="K132">
            <v>1.3919115548812191E-3</v>
          </cell>
          <cell r="L132"/>
          <cell r="M132">
            <v>45682.704260588194</v>
          </cell>
          <cell r="N132"/>
          <cell r="O132"/>
          <cell r="P132">
            <v>1.3832558657883268E-3</v>
          </cell>
          <cell r="Q132"/>
          <cell r="R132">
            <v>51235</v>
          </cell>
          <cell r="S132"/>
          <cell r="T132">
            <v>1.4011783564764223E-3</v>
          </cell>
          <cell r="U132"/>
          <cell r="V132">
            <v>40498</v>
          </cell>
          <cell r="W132"/>
          <cell r="X132">
            <v>1.4351484296404201E-3</v>
          </cell>
          <cell r="Y132"/>
          <cell r="Z132">
            <v>59337.570263229238</v>
          </cell>
          <cell r="AA132"/>
          <cell r="AB132">
            <v>1.4572346003976281E-3</v>
          </cell>
          <cell r="AC132"/>
          <cell r="AD132">
            <v>50195.266233776325</v>
          </cell>
        </row>
        <row r="133">
          <cell r="A133">
            <v>276</v>
          </cell>
          <cell r="C133" t="str">
            <v>Southside Va Community College</v>
          </cell>
          <cell r="D133"/>
          <cell r="E133">
            <v>1.7001231682060576E-3</v>
          </cell>
          <cell r="F133"/>
          <cell r="G133">
            <v>47433.592804280481</v>
          </cell>
          <cell r="H133">
            <v>1.7465303801179775E-3</v>
          </cell>
          <cell r="I133"/>
          <cell r="J133">
            <v>69401.434096031517</v>
          </cell>
          <cell r="K133">
            <v>1.7839085601794524E-3</v>
          </cell>
          <cell r="L133"/>
          <cell r="M133">
            <v>58548.09301411685</v>
          </cell>
          <cell r="N133"/>
          <cell r="O133"/>
          <cell r="P133">
            <v>1.8795511497873159E-3</v>
          </cell>
          <cell r="Q133"/>
          <cell r="R133">
            <v>69618</v>
          </cell>
          <cell r="S133"/>
          <cell r="T133">
            <v>1.9744715889491332E-3</v>
          </cell>
          <cell r="U133"/>
          <cell r="V133">
            <v>57068</v>
          </cell>
          <cell r="W133"/>
          <cell r="X133">
            <v>1.9559173159875974E-3</v>
          </cell>
          <cell r="Y133"/>
          <cell r="Z133">
            <v>80869.252803042662</v>
          </cell>
          <cell r="AA133"/>
          <cell r="AB133">
            <v>2.0714030717071869E-3</v>
          </cell>
          <cell r="AC133"/>
          <cell r="AD133">
            <v>71350.645004883423</v>
          </cell>
        </row>
        <row r="134">
          <cell r="A134">
            <v>277</v>
          </cell>
          <cell r="C134" t="str">
            <v xml:space="preserve">Paul D Camp Community College </v>
          </cell>
          <cell r="D134"/>
          <cell r="E134">
            <v>6.6379608705542019E-4</v>
          </cell>
          <cell r="F134"/>
          <cell r="G134">
            <v>18519.971898086231</v>
          </cell>
          <cell r="H134">
            <v>7.1111395376098141E-4</v>
          </cell>
          <cell r="I134"/>
          <cell r="J134">
            <v>28257.354557655864</v>
          </cell>
          <cell r="K134">
            <v>7.2071907008011227E-4</v>
          </cell>
          <cell r="L134"/>
          <cell r="M134">
            <v>23654.086366317693</v>
          </cell>
          <cell r="N134"/>
          <cell r="O134"/>
          <cell r="P134">
            <v>7.4246981409230187E-4</v>
          </cell>
          <cell r="Q134"/>
          <cell r="R134">
            <v>27501</v>
          </cell>
          <cell r="S134"/>
          <cell r="T134">
            <v>7.5420877434534807E-4</v>
          </cell>
          <cell r="U134"/>
          <cell r="V134">
            <v>21799</v>
          </cell>
          <cell r="W134"/>
          <cell r="X134">
            <v>7.473792337893176E-4</v>
          </cell>
          <cell r="Y134"/>
          <cell r="Z134">
            <v>30901.101852833079</v>
          </cell>
          <cell r="AA134"/>
          <cell r="AB134">
            <v>7.5659078882897536E-4</v>
          </cell>
          <cell r="AC134"/>
          <cell r="AD134">
            <v>26061.195681828165</v>
          </cell>
        </row>
        <row r="135">
          <cell r="A135">
            <v>278</v>
          </cell>
          <cell r="C135" t="str">
            <v>Rappahannock Community College</v>
          </cell>
          <cell r="D135"/>
          <cell r="E135">
            <v>1.2837397013346586E-3</v>
          </cell>
          <cell r="F135"/>
          <cell r="G135">
            <v>35816.455771289497</v>
          </cell>
          <cell r="H135">
            <v>1.2938013630901248E-3</v>
          </cell>
          <cell r="I135"/>
          <cell r="J135">
            <v>51411.456139566064</v>
          </cell>
          <cell r="K135">
            <v>1.1919699552124874E-3</v>
          </cell>
          <cell r="L135"/>
          <cell r="M135">
            <v>39120.59696646846</v>
          </cell>
          <cell r="N135"/>
          <cell r="O135"/>
          <cell r="P135">
            <v>1.2236969386655032E-3</v>
          </cell>
          <cell r="Q135"/>
          <cell r="R135">
            <v>45325</v>
          </cell>
          <cell r="S135"/>
          <cell r="T135">
            <v>1.1739686613227854E-3</v>
          </cell>
          <cell r="U135"/>
          <cell r="V135">
            <v>33931</v>
          </cell>
          <cell r="W135"/>
          <cell r="X135">
            <v>1.0888127465222069E-3</v>
          </cell>
          <cell r="Y135"/>
          <cell r="Z135">
            <v>45017.99362066586</v>
          </cell>
          <cell r="AA135"/>
          <cell r="AB135">
            <v>1.0734376230897842E-3</v>
          </cell>
          <cell r="AC135"/>
          <cell r="AD135">
            <v>36975.163272709418</v>
          </cell>
        </row>
        <row r="136">
          <cell r="A136">
            <v>279</v>
          </cell>
          <cell r="C136" t="str">
            <v>Danville Community College</v>
          </cell>
          <cell r="D136"/>
          <cell r="E136">
            <v>1.3159800159384023E-3</v>
          </cell>
          <cell r="F136"/>
          <cell r="G136">
            <v>36715.963514842893</v>
          </cell>
          <cell r="H136">
            <v>1.3210936201798046E-3</v>
          </cell>
          <cell r="I136"/>
          <cell r="J136">
            <v>52495.961627305369</v>
          </cell>
          <cell r="K136">
            <v>1.2367949602323808E-3</v>
          </cell>
          <cell r="L136"/>
          <cell r="M136">
            <v>40591.759010221969</v>
          </cell>
          <cell r="N136"/>
          <cell r="O136"/>
          <cell r="P136">
            <v>1.254899172331765E-3</v>
          </cell>
          <cell r="Q136"/>
          <cell r="R136">
            <v>46481</v>
          </cell>
          <cell r="S136"/>
          <cell r="T136">
            <v>1.3397820960491435E-3</v>
          </cell>
          <cell r="U136"/>
          <cell r="V136">
            <v>38724</v>
          </cell>
          <cell r="W136"/>
          <cell r="X136">
            <v>1.4782556737724464E-3</v>
          </cell>
          <cell r="Y136"/>
          <cell r="Z136">
            <v>61119.880075029803</v>
          </cell>
          <cell r="AA136"/>
          <cell r="AB136">
            <v>1.584468404268229E-3</v>
          </cell>
          <cell r="AC136"/>
          <cell r="AD136">
            <v>54577.90624073075</v>
          </cell>
        </row>
        <row r="137">
          <cell r="A137">
            <v>280</v>
          </cell>
          <cell r="C137" t="str">
            <v>Northern Va Community College</v>
          </cell>
          <cell r="D137"/>
          <cell r="E137">
            <v>1.5310527839626492E-2</v>
          </cell>
          <cell r="F137"/>
          <cell r="G137">
            <v>427165.13529414037</v>
          </cell>
          <cell r="H137">
            <v>1.563607353023953E-2</v>
          </cell>
          <cell r="I137"/>
          <cell r="J137">
            <v>621326.68230845151</v>
          </cell>
          <cell r="K137">
            <v>1.5615488709590543E-2</v>
          </cell>
          <cell r="L137"/>
          <cell r="M137">
            <v>512502.21330740675</v>
          </cell>
          <cell r="N137"/>
          <cell r="O137"/>
          <cell r="P137">
            <v>1.5852273429019598E-2</v>
          </cell>
          <cell r="Q137"/>
          <cell r="R137">
            <v>587161</v>
          </cell>
          <cell r="S137"/>
          <cell r="T137">
            <v>1.5939754225462007E-2</v>
          </cell>
          <cell r="U137"/>
          <cell r="V137">
            <v>460707</v>
          </cell>
          <cell r="W137"/>
          <cell r="X137">
            <v>1.5941093566860742E-2</v>
          </cell>
          <cell r="Y137"/>
          <cell r="Z137">
            <v>659099.60256397305</v>
          </cell>
          <cell r="AA137"/>
          <cell r="AB137">
            <v>1.6708636426371014E-2</v>
          </cell>
          <cell r="AC137"/>
          <cell r="AD137">
            <v>575538.38866865763</v>
          </cell>
        </row>
        <row r="138">
          <cell r="A138">
            <v>282</v>
          </cell>
          <cell r="C138" t="str">
            <v>Piedmont Va Community College</v>
          </cell>
          <cell r="D138"/>
          <cell r="E138">
            <v>2.1052084544307512E-3</v>
          </cell>
          <cell r="F138"/>
          <cell r="G138">
            <v>58735.509557795769</v>
          </cell>
          <cell r="H138">
            <v>2.2266817949906526E-3</v>
          </cell>
          <cell r="I138"/>
          <cell r="J138">
            <v>88481.088910367631</v>
          </cell>
          <cell r="K138">
            <v>2.1691079980522862E-3</v>
          </cell>
          <cell r="L138"/>
          <cell r="M138">
            <v>71190.384789035801</v>
          </cell>
          <cell r="N138"/>
          <cell r="O138"/>
          <cell r="P138">
            <v>2.1592719237114744E-3</v>
          </cell>
          <cell r="Q138"/>
          <cell r="R138">
            <v>79978</v>
          </cell>
          <cell r="S138"/>
          <cell r="T138">
            <v>2.194365468451366E-3</v>
          </cell>
          <cell r="U138"/>
          <cell r="V138">
            <v>63424</v>
          </cell>
          <cell r="W138"/>
          <cell r="X138">
            <v>2.159225541601739E-3</v>
          </cell>
          <cell r="Y138"/>
          <cell r="Z138">
            <v>89275.223832460295</v>
          </cell>
          <cell r="AA138"/>
          <cell r="AB138">
            <v>2.0181223017675868E-3</v>
          </cell>
          <cell r="AC138"/>
          <cell r="AD138">
            <v>69515.358887240422</v>
          </cell>
        </row>
        <row r="139">
          <cell r="A139">
            <v>283</v>
          </cell>
          <cell r="C139" t="str">
            <v xml:space="preserve">J Sargeant Reynolds Comm Coll </v>
          </cell>
          <cell r="D139"/>
          <cell r="E139">
            <v>3.6410353668777568E-3</v>
          </cell>
          <cell r="F139"/>
          <cell r="G139">
            <v>101585.22171114317</v>
          </cell>
          <cell r="H139">
            <v>3.8577350502745134E-3</v>
          </cell>
          <cell r="I139"/>
          <cell r="J139">
            <v>153293.83782805558</v>
          </cell>
          <cell r="K139">
            <v>4.0392593193440997E-3</v>
          </cell>
          <cell r="L139"/>
          <cell r="M139">
            <v>132568.97557199167</v>
          </cell>
          <cell r="N139"/>
          <cell r="O139"/>
          <cell r="P139">
            <v>4.098749038280238E-3</v>
          </cell>
          <cell r="Q139"/>
          <cell r="R139">
            <v>151816</v>
          </cell>
          <cell r="S139"/>
          <cell r="T139">
            <v>4.2736192271938013E-3</v>
          </cell>
          <cell r="U139"/>
          <cell r="V139">
            <v>123520</v>
          </cell>
          <cell r="W139"/>
          <cell r="X139">
            <v>4.5139264546207088E-3</v>
          </cell>
          <cell r="Y139"/>
          <cell r="Z139">
            <v>186632.56192337882</v>
          </cell>
          <cell r="AA139"/>
          <cell r="AB139">
            <v>4.8396530675512391E-3</v>
          </cell>
          <cell r="AC139"/>
          <cell r="AD139">
            <v>166704.57463647946</v>
          </cell>
        </row>
        <row r="140">
          <cell r="A140">
            <v>284</v>
          </cell>
          <cell r="C140" t="str">
            <v>Eastern Shore Community Coll</v>
          </cell>
          <cell r="D140"/>
          <cell r="E140">
            <v>5.5037922130403828E-4</v>
          </cell>
          <cell r="F140"/>
          <cell r="G140">
            <v>15355.630909271029</v>
          </cell>
          <cell r="H140">
            <v>5.7084294276712555E-4</v>
          </cell>
          <cell r="I140"/>
          <cell r="J140">
            <v>22683.441022629806</v>
          </cell>
          <cell r="K140">
            <v>5.1853926763768734E-4</v>
          </cell>
          <cell r="L140"/>
          <cell r="M140">
            <v>17018.520988581015</v>
          </cell>
          <cell r="N140"/>
          <cell r="O140"/>
          <cell r="P140">
            <v>5.4924435181158339E-4</v>
          </cell>
          <cell r="Q140"/>
          <cell r="R140">
            <v>20344</v>
          </cell>
          <cell r="S140"/>
          <cell r="T140">
            <v>5.4837140709883454E-4</v>
          </cell>
          <cell r="U140"/>
          <cell r="V140">
            <v>15850</v>
          </cell>
          <cell r="W140"/>
          <cell r="X140">
            <v>5.8150093729055332E-4</v>
          </cell>
          <cell r="Y140"/>
          <cell r="Z140">
            <v>24042.706671990116</v>
          </cell>
          <cell r="AA140"/>
          <cell r="AB140">
            <v>6.3232104407306056E-4</v>
          </cell>
          <cell r="AC140"/>
          <cell r="AD140">
            <v>21780.654359844382</v>
          </cell>
        </row>
        <row r="141">
          <cell r="A141">
            <v>285</v>
          </cell>
          <cell r="C141" t="str">
            <v xml:space="preserve">Patrick Henry Comm Coll       </v>
          </cell>
          <cell r="D141"/>
          <cell r="E141">
            <v>2.1923046510037027E-3</v>
          </cell>
          <cell r="F141"/>
          <cell r="G141">
            <v>61165.501455031197</v>
          </cell>
          <cell r="H141">
            <v>2.1970983974728521E-3</v>
          </cell>
          <cell r="I141"/>
          <cell r="J141">
            <v>87305.540957385761</v>
          </cell>
          <cell r="K141">
            <v>2.1495279563898346E-3</v>
          </cell>
          <cell r="L141"/>
          <cell r="M141">
            <v>70547.765472069135</v>
          </cell>
          <cell r="N141"/>
          <cell r="O141"/>
          <cell r="P141">
            <v>2.0729896279596842E-3</v>
          </cell>
          <cell r="Q141"/>
          <cell r="R141">
            <v>76783</v>
          </cell>
          <cell r="S141"/>
          <cell r="T141">
            <v>1.9934639118331485E-3</v>
          </cell>
          <cell r="U141"/>
          <cell r="V141">
            <v>57617</v>
          </cell>
          <cell r="W141"/>
          <cell r="X141">
            <v>1.992871185957252E-3</v>
          </cell>
          <cell r="Y141"/>
          <cell r="Z141">
            <v>82397.14553562364</v>
          </cell>
          <cell r="AA141"/>
          <cell r="AB141">
            <v>2.0324047290528886E-3</v>
          </cell>
          <cell r="AC141"/>
          <cell r="AD141">
            <v>70007.325136089203</v>
          </cell>
        </row>
        <row r="142">
          <cell r="A142">
            <v>286</v>
          </cell>
          <cell r="C142" t="str">
            <v>Va Western Community College</v>
          </cell>
          <cell r="D142"/>
          <cell r="E142">
            <v>2.6195637649366462E-3</v>
          </cell>
          <cell r="F142"/>
          <cell r="G142">
            <v>73086.07004159881</v>
          </cell>
          <cell r="H142">
            <v>2.6870675645997467E-3</v>
          </cell>
          <cell r="I142"/>
          <cell r="J142">
            <v>106775.32129933873</v>
          </cell>
          <cell r="K142">
            <v>2.6468542424443239E-3</v>
          </cell>
          <cell r="L142"/>
          <cell r="M142">
            <v>86870.073859531796</v>
          </cell>
          <cell r="N142"/>
          <cell r="O142"/>
          <cell r="P142">
            <v>2.6767242802116795E-3</v>
          </cell>
          <cell r="Q142"/>
          <cell r="R142">
            <v>99145</v>
          </cell>
          <cell r="S142"/>
          <cell r="T142">
            <v>2.682844965818147E-3</v>
          </cell>
          <cell r="U142"/>
          <cell r="V142">
            <v>77542</v>
          </cell>
          <cell r="W142"/>
          <cell r="X142">
            <v>2.7772069443211256E-3</v>
          </cell>
          <cell r="Y142"/>
          <cell r="Z142">
            <v>114826.24987819008</v>
          </cell>
          <cell r="AA142"/>
          <cell r="AB142">
            <v>2.8283206299800252E-3</v>
          </cell>
          <cell r="AC142"/>
          <cell r="AD142">
            <v>97423.096444176641</v>
          </cell>
        </row>
        <row r="143">
          <cell r="A143">
            <v>287</v>
          </cell>
          <cell r="C143" t="str">
            <v xml:space="preserve">Dabney S Lancaster Comm Coll  </v>
          </cell>
          <cell r="D143"/>
          <cell r="E143">
            <v>7.608009467143888E-4</v>
          </cell>
          <cell r="F143"/>
          <cell r="G143">
            <v>21226.416407018547</v>
          </cell>
          <cell r="H143">
            <v>7.2161390882719174E-4</v>
          </cell>
          <cell r="I143"/>
          <cell r="J143">
            <v>28674.588605133275</v>
          </cell>
          <cell r="K143">
            <v>6.8041279668123761E-4</v>
          </cell>
          <cell r="L143"/>
          <cell r="M143">
            <v>22331.229636613822</v>
          </cell>
          <cell r="N143"/>
          <cell r="O143"/>
          <cell r="P143">
            <v>6.9977224048490064E-4</v>
          </cell>
          <cell r="Q143"/>
          <cell r="R143">
            <v>25919</v>
          </cell>
          <cell r="S143"/>
          <cell r="T143">
            <v>7.8642381243864692E-4</v>
          </cell>
          <cell r="U143"/>
          <cell r="V143">
            <v>22730</v>
          </cell>
          <cell r="W143"/>
          <cell r="X143">
            <v>8.067008046615372E-4</v>
          </cell>
          <cell r="Y143"/>
          <cell r="Z143">
            <v>33353.808351377906</v>
          </cell>
          <cell r="AA143"/>
          <cell r="AB143">
            <v>8.312831506757368E-4</v>
          </cell>
          <cell r="AC143"/>
          <cell r="AD143">
            <v>28634.016137439583</v>
          </cell>
        </row>
        <row r="144">
          <cell r="A144">
            <v>288</v>
          </cell>
          <cell r="C144" t="str">
            <v>Wytheville Community College</v>
          </cell>
          <cell r="D144"/>
          <cell r="E144">
            <v>1.1852626545005131E-3</v>
          </cell>
          <cell r="F144"/>
          <cell r="G144">
            <v>33068.937104728531</v>
          </cell>
          <cell r="H144">
            <v>1.0922307407359377E-3</v>
          </cell>
          <cell r="I144"/>
          <cell r="J144">
            <v>43401.695518015811</v>
          </cell>
          <cell r="K144">
            <v>1.0564689561279521E-3</v>
          </cell>
          <cell r="L144"/>
          <cell r="M144">
            <v>34673.437916394119</v>
          </cell>
          <cell r="N144"/>
          <cell r="O144"/>
          <cell r="P144">
            <v>1.2963370284309011E-3</v>
          </cell>
          <cell r="Q144"/>
          <cell r="R144">
            <v>48016</v>
          </cell>
          <cell r="S144"/>
          <cell r="T144">
            <v>1.2819704932050338E-3</v>
          </cell>
          <cell r="U144"/>
          <cell r="V144">
            <v>37053</v>
          </cell>
          <cell r="W144"/>
          <cell r="X144">
            <v>1.3409957878516851E-3</v>
          </cell>
          <cell r="Y144"/>
          <cell r="Z144">
            <v>55444.740168290911</v>
          </cell>
          <cell r="AA144"/>
          <cell r="AB144">
            <v>1.3702541651869585E-3</v>
          </cell>
          <cell r="AC144"/>
          <cell r="AD144">
            <v>47199.176172959786</v>
          </cell>
        </row>
        <row r="145">
          <cell r="A145">
            <v>290</v>
          </cell>
          <cell r="C145" t="str">
            <v>John Tyler Community College</v>
          </cell>
          <cell r="D145"/>
          <cell r="E145">
            <v>3.1782834317912608E-3</v>
          </cell>
          <cell r="F145"/>
          <cell r="G145">
            <v>88674.4001490519</v>
          </cell>
          <cell r="H145">
            <v>3.1304853007198281E-3</v>
          </cell>
          <cell r="I145"/>
          <cell r="J145">
            <v>124395.29925143742</v>
          </cell>
          <cell r="K145">
            <v>3.0543959215448739E-3</v>
          </cell>
          <cell r="L145"/>
          <cell r="M145">
            <v>100245.64067261334</v>
          </cell>
          <cell r="N145"/>
          <cell r="O145"/>
          <cell r="P145">
            <v>3.0395012033246835E-3</v>
          </cell>
          <cell r="Q145"/>
          <cell r="R145">
            <v>112582</v>
          </cell>
          <cell r="S145"/>
          <cell r="T145">
            <v>3.0073502374053755E-3</v>
          </cell>
          <cell r="U145"/>
          <cell r="V145">
            <v>86921</v>
          </cell>
          <cell r="W145"/>
          <cell r="X145">
            <v>2.9463256285366872E-3</v>
          </cell>
          <cell r="Y145"/>
          <cell r="Z145">
            <v>121818.62195637301</v>
          </cell>
          <cell r="AA145"/>
          <cell r="AB145">
            <v>3.1522734947427742E-3</v>
          </cell>
          <cell r="AC145"/>
          <cell r="AD145">
            <v>108581.8352563924</v>
          </cell>
        </row>
        <row r="146">
          <cell r="A146">
            <v>291</v>
          </cell>
          <cell r="C146" t="str">
            <v>Blue Ridge Community College</v>
          </cell>
          <cell r="D146"/>
          <cell r="E146">
            <v>2.2786751920717036E-3</v>
          </cell>
          <cell r="F146"/>
          <cell r="G146">
            <v>63575.2474969182</v>
          </cell>
          <cell r="H146">
            <v>2.1487904807326137E-3</v>
          </cell>
          <cell r="I146"/>
          <cell r="J146">
            <v>85385.941540089771</v>
          </cell>
          <cell r="K146">
            <v>2.053814313041438E-3</v>
          </cell>
          <cell r="L146"/>
          <cell r="M146">
            <v>67406.432211737556</v>
          </cell>
          <cell r="N146"/>
          <cell r="O146"/>
          <cell r="P146">
            <v>2.0643102745705093E-3</v>
          </cell>
          <cell r="Q146"/>
          <cell r="R146">
            <v>76461</v>
          </cell>
          <cell r="S146"/>
          <cell r="T146">
            <v>2.0733418363107822E-3</v>
          </cell>
          <cell r="U146"/>
          <cell r="V146">
            <v>59926</v>
          </cell>
          <cell r="W146"/>
          <cell r="X146">
            <v>1.9640501405384114E-3</v>
          </cell>
          <cell r="Y146"/>
          <cell r="Z146">
            <v>81205.512132221134</v>
          </cell>
          <cell r="AA146"/>
          <cell r="AB146">
            <v>2.0272757018824027E-3</v>
          </cell>
          <cell r="AC146"/>
          <cell r="AD146">
            <v>69830.652907559517</v>
          </cell>
        </row>
        <row r="147">
          <cell r="A147">
            <v>292</v>
          </cell>
          <cell r="C147" t="str">
            <v>Central Va Community College</v>
          </cell>
          <cell r="D147"/>
          <cell r="E147">
            <v>1.9064389694301662E-3</v>
          </cell>
          <cell r="F147"/>
          <cell r="G147">
            <v>53189.822639486825</v>
          </cell>
          <cell r="H147">
            <v>1.8007062357477482E-3</v>
          </cell>
          <cell r="I147"/>
          <cell r="J147">
            <v>71554.206310524387</v>
          </cell>
          <cell r="K147">
            <v>1.6128942922742006E-3</v>
          </cell>
          <cell r="L147"/>
          <cell r="M147">
            <v>52935.384219754334</v>
          </cell>
          <cell r="N147"/>
          <cell r="O147"/>
          <cell r="P147">
            <v>1.6264181005667822E-3</v>
          </cell>
          <cell r="Q147"/>
          <cell r="R147">
            <v>60242</v>
          </cell>
          <cell r="S147"/>
          <cell r="T147">
            <v>1.5811537838077475E-3</v>
          </cell>
          <cell r="U147"/>
          <cell r="V147">
            <v>45700</v>
          </cell>
          <cell r="W147"/>
          <cell r="X147">
            <v>1.559438800879288E-3</v>
          </cell>
          <cell r="Y147"/>
          <cell r="Z147">
            <v>64476.47330915113</v>
          </cell>
          <cell r="AA147"/>
          <cell r="AB147">
            <v>1.5739558746081426E-3</v>
          </cell>
          <cell r="AC147"/>
          <cell r="AD147">
            <v>54215.796238034876</v>
          </cell>
        </row>
        <row r="148">
          <cell r="A148">
            <v>293</v>
          </cell>
          <cell r="C148" t="str">
            <v>Thomas Nelson Comm College</v>
          </cell>
          <cell r="D148"/>
          <cell r="E148">
            <v>2.2926630578524107E-3</v>
          </cell>
          <cell r="F148"/>
          <cell r="G148">
            <v>63965.510239083582</v>
          </cell>
          <cell r="H148">
            <v>2.5298409539469872E-3</v>
          </cell>
          <cell r="I148"/>
          <cell r="J148">
            <v>100527.64740738913</v>
          </cell>
          <cell r="K148">
            <v>2.7516417494580819E-3</v>
          </cell>
          <cell r="L148"/>
          <cell r="M148">
            <v>90309.212414224181</v>
          </cell>
          <cell r="N148"/>
          <cell r="O148"/>
          <cell r="P148">
            <v>3.1367792958677835E-3</v>
          </cell>
          <cell r="Q148"/>
          <cell r="R148">
            <v>116185</v>
          </cell>
          <cell r="S148"/>
          <cell r="T148">
            <v>3.6336423225013558E-3</v>
          </cell>
          <cell r="U148"/>
          <cell r="V148">
            <v>105023</v>
          </cell>
          <cell r="W148"/>
          <cell r="X148">
            <v>3.9328077804360144E-3</v>
          </cell>
          <cell r="Y148"/>
          <cell r="Z148">
            <v>162605.66028133157</v>
          </cell>
          <cell r="AA148"/>
          <cell r="AB148">
            <v>4.1088577863541698E-3</v>
          </cell>
          <cell r="AC148"/>
          <cell r="AD148">
            <v>141531.91973790308</v>
          </cell>
        </row>
        <row r="149">
          <cell r="A149">
            <v>294</v>
          </cell>
          <cell r="C149" t="str">
            <v>Southwest Virginia Comm Coll</v>
          </cell>
          <cell r="D149"/>
          <cell r="E149">
            <v>1.862139746717104E-3</v>
          </cell>
          <cell r="F149"/>
          <cell r="G149">
            <v>51953.870250263899</v>
          </cell>
          <cell r="H149">
            <v>1.7991669275802299E-3</v>
          </cell>
          <cell r="I149"/>
          <cell r="J149">
            <v>71493.039212855991</v>
          </cell>
          <cell r="K149">
            <v>1.6743678350967504E-3</v>
          </cell>
          <cell r="L149"/>
          <cell r="M149">
            <v>54952.953272015562</v>
          </cell>
          <cell r="N149"/>
          <cell r="O149"/>
          <cell r="P149">
            <v>1.5223477248275915E-3</v>
          </cell>
          <cell r="Q149"/>
          <cell r="R149">
            <v>56387</v>
          </cell>
          <cell r="S149"/>
          <cell r="T149">
            <v>1.4597509246972488E-3</v>
          </cell>
          <cell r="U149"/>
          <cell r="V149">
            <v>42191</v>
          </cell>
          <cell r="W149"/>
          <cell r="X149">
            <v>1.466967408861693E-3</v>
          </cell>
          <cell r="Y149"/>
          <cell r="Z149">
            <v>60653.156077387554</v>
          </cell>
          <cell r="AA149"/>
          <cell r="AB149">
            <v>1.5698553518524109E-3</v>
          </cell>
          <cell r="AC149"/>
          <cell r="AD149">
            <v>54074.551423119388</v>
          </cell>
        </row>
        <row r="150">
          <cell r="A150">
            <v>295</v>
          </cell>
          <cell r="C150" t="str">
            <v xml:space="preserve">Tidewater Community College   </v>
          </cell>
          <cell r="D150"/>
          <cell r="E150">
            <v>7.5760589137141583E-3</v>
          </cell>
          <cell r="F150"/>
          <cell r="G150">
            <v>211372.74069004509</v>
          </cell>
          <cell r="H150">
            <v>7.8304838579810743E-3</v>
          </cell>
          <cell r="I150"/>
          <cell r="J150">
            <v>311157.94812169403</v>
          </cell>
          <cell r="K150">
            <v>7.9855155570952348E-3</v>
          </cell>
          <cell r="L150"/>
          <cell r="M150">
            <v>262085.57884573247</v>
          </cell>
          <cell r="N150"/>
          <cell r="O150"/>
          <cell r="P150">
            <v>8.0925764726111245E-3</v>
          </cell>
          <cell r="Q150"/>
          <cell r="R150">
            <v>299746</v>
          </cell>
          <cell r="S150"/>
          <cell r="T150">
            <v>8.5349148335838124E-3</v>
          </cell>
          <cell r="U150"/>
          <cell r="V150">
            <v>246685</v>
          </cell>
          <cell r="W150"/>
          <cell r="X150">
            <v>9.6228383545648132E-3</v>
          </cell>
          <cell r="Y150"/>
          <cell r="Z150">
            <v>397865.3602671267</v>
          </cell>
          <cell r="AA150"/>
          <cell r="AB150">
            <v>1.0247874364285712E-2</v>
          </cell>
          <cell r="AC150"/>
          <cell r="AD150">
            <v>352993.80203108845</v>
          </cell>
        </row>
        <row r="151">
          <cell r="A151">
            <v>296</v>
          </cell>
          <cell r="C151" t="str">
            <v>VA Highlands Community College</v>
          </cell>
          <cell r="D151"/>
          <cell r="E151">
            <v>1.2813865399848865E-3</v>
          </cell>
          <cell r="F151"/>
          <cell r="G151">
            <v>35750.80235314001</v>
          </cell>
          <cell r="H151">
            <v>1.2899493625222966E-3</v>
          </cell>
          <cell r="I151"/>
          <cell r="J151">
            <v>51258.390171410414</v>
          </cell>
          <cell r="K151">
            <v>1.2706050278501204E-3</v>
          </cell>
          <cell r="L151"/>
          <cell r="M151">
            <v>41701.40948664429</v>
          </cell>
          <cell r="N151"/>
          <cell r="O151"/>
          <cell r="P151">
            <v>1.3672136807560153E-3</v>
          </cell>
          <cell r="Q151"/>
          <cell r="R151">
            <v>50641</v>
          </cell>
          <cell r="S151"/>
          <cell r="T151">
            <v>1.3688243522087175E-3</v>
          </cell>
          <cell r="U151"/>
          <cell r="V151">
            <v>39563</v>
          </cell>
          <cell r="W151"/>
          <cell r="X151">
            <v>1.3810183810878203E-3</v>
          </cell>
          <cell r="Y151"/>
          <cell r="Z151">
            <v>57099.512169024543</v>
          </cell>
          <cell r="AA151"/>
          <cell r="AB151">
            <v>1.4017021094525298E-3</v>
          </cell>
          <cell r="AC151"/>
          <cell r="AD151">
            <v>48282.418318380012</v>
          </cell>
        </row>
        <row r="152">
          <cell r="A152">
            <v>297</v>
          </cell>
          <cell r="C152" t="str">
            <v>Germanna Community College</v>
          </cell>
          <cell r="D152"/>
          <cell r="E152">
            <v>2.7536279931913866E-3</v>
          </cell>
          <cell r="F152"/>
          <cell r="G152">
            <v>76826.474343815062</v>
          </cell>
          <cell r="H152">
            <v>2.5454188852297925E-3</v>
          </cell>
          <cell r="I152"/>
          <cell r="J152">
            <v>101146.66370597942</v>
          </cell>
          <cell r="K152">
            <v>2.4790101974541557E-3</v>
          </cell>
          <cell r="L152"/>
          <cell r="M152">
            <v>81361.412161669083</v>
          </cell>
          <cell r="N152"/>
          <cell r="O152"/>
          <cell r="P152">
            <v>2.4446956760367775E-3</v>
          </cell>
          <cell r="Q152"/>
          <cell r="R152">
            <v>90550</v>
          </cell>
          <cell r="S152"/>
          <cell r="T152">
            <v>2.3615091275821275E-3</v>
          </cell>
          <cell r="U152"/>
          <cell r="V152">
            <v>68255</v>
          </cell>
          <cell r="W152"/>
          <cell r="X152">
            <v>2.331224472135753E-3</v>
          </cell>
          <cell r="Y152"/>
          <cell r="Z152">
            <v>96386.682420976809</v>
          </cell>
          <cell r="AA152"/>
          <cell r="AB152">
            <v>2.4163038820570436E-3</v>
          </cell>
          <cell r="AC152"/>
          <cell r="AD152">
            <v>83230.947596540471</v>
          </cell>
        </row>
        <row r="153">
          <cell r="A153">
            <v>298</v>
          </cell>
          <cell r="C153" t="str">
            <v>Lord Fairfax Community College</v>
          </cell>
          <cell r="D153"/>
          <cell r="E153">
            <v>2.5013052989347399E-3</v>
          </cell>
          <cell r="F153"/>
          <cell r="G153">
            <v>69786.647960366739</v>
          </cell>
          <cell r="H153">
            <v>2.5568795609024397E-3</v>
          </cell>
          <cell r="I153"/>
          <cell r="J153">
            <v>101602.07366417178</v>
          </cell>
          <cell r="K153">
            <v>2.598052279545909E-3</v>
          </cell>
          <cell r="L153"/>
          <cell r="M153">
            <v>85268.387580970273</v>
          </cell>
          <cell r="N153"/>
          <cell r="O153"/>
          <cell r="P153">
            <v>2.5127839085723764E-3</v>
          </cell>
          <cell r="Q153"/>
          <cell r="R153">
            <v>93072</v>
          </cell>
          <cell r="S153"/>
          <cell r="T153">
            <v>2.5023772968569987E-3</v>
          </cell>
          <cell r="U153"/>
          <cell r="V153">
            <v>72326</v>
          </cell>
          <cell r="W153"/>
          <cell r="X153">
            <v>2.4659739866877122E-3</v>
          </cell>
          <cell r="Y153"/>
          <cell r="Z153">
            <v>101958.02864728056</v>
          </cell>
          <cell r="AA153"/>
          <cell r="AB153">
            <v>2.6695424896775221E-3</v>
          </cell>
          <cell r="AC153"/>
          <cell r="AD153">
            <v>91953.894009363939</v>
          </cell>
        </row>
        <row r="154">
          <cell r="A154">
            <v>299</v>
          </cell>
          <cell r="C154" t="str">
            <v>Mountain Empire Community Coll</v>
          </cell>
          <cell r="D154"/>
          <cell r="E154">
            <v>1.6262541099512E-3</v>
          </cell>
          <cell r="F154"/>
          <cell r="G154">
            <v>45372.639283016593</v>
          </cell>
          <cell r="H154">
            <v>1.5811795048718709E-3</v>
          </cell>
          <cell r="I154"/>
          <cell r="J154">
            <v>62830.928365499298</v>
          </cell>
          <cell r="K154">
            <v>1.5343667278635944E-3</v>
          </cell>
          <cell r="L154"/>
          <cell r="M154">
            <v>50358.100132490508</v>
          </cell>
          <cell r="N154"/>
          <cell r="O154"/>
          <cell r="P154">
            <v>1.4779192926809824E-3</v>
          </cell>
          <cell r="Q154"/>
          <cell r="R154">
            <v>54741</v>
          </cell>
          <cell r="S154"/>
          <cell r="T154">
            <v>1.4971278027386607E-3</v>
          </cell>
          <cell r="U154"/>
          <cell r="V154">
            <v>43271</v>
          </cell>
          <cell r="W154"/>
          <cell r="X154">
            <v>1.4690848987050286E-3</v>
          </cell>
          <cell r="Y154"/>
          <cell r="Z154">
            <v>60740.705699270271</v>
          </cell>
          <cell r="AA154"/>
          <cell r="AB154">
            <v>1.4266117730758524E-3</v>
          </cell>
          <cell r="AC154"/>
          <cell r="AD154">
            <v>49140.445706025981</v>
          </cell>
        </row>
        <row r="155">
          <cell r="A155">
            <v>301</v>
          </cell>
          <cell r="C155" t="str">
            <v>Dept of Agri &amp; Cons Services</v>
          </cell>
          <cell r="D155"/>
          <cell r="E155">
            <v>5.2371351086594681E-3</v>
          </cell>
          <cell r="F155"/>
          <cell r="G155">
            <v>146116.55134802917</v>
          </cell>
          <cell r="H155">
            <v>4.9746427991671635E-3</v>
          </cell>
          <cell r="I155"/>
          <cell r="J155">
            <v>197676.1173512346</v>
          </cell>
          <cell r="K155">
            <v>4.9967005005582205E-3</v>
          </cell>
          <cell r="L155"/>
          <cell r="M155">
            <v>163992.31003238086</v>
          </cell>
          <cell r="N155"/>
          <cell r="O155"/>
          <cell r="P155">
            <v>4.9795680795385634E-3</v>
          </cell>
          <cell r="Q155"/>
          <cell r="R155">
            <v>184441</v>
          </cell>
          <cell r="S155"/>
          <cell r="T155">
            <v>4.9497583116200504E-3</v>
          </cell>
          <cell r="U155"/>
          <cell r="V155">
            <v>143063</v>
          </cell>
          <cell r="W155"/>
          <cell r="X155">
            <v>4.9425088765430846E-3</v>
          </cell>
          <cell r="Y155"/>
          <cell r="Z155">
            <v>204352.70783245092</v>
          </cell>
          <cell r="AA155"/>
          <cell r="AB155">
            <v>4.9934554442277231E-3</v>
          </cell>
          <cell r="AC155"/>
          <cell r="AD155">
            <v>172002.38409183902</v>
          </cell>
        </row>
        <row r="156">
          <cell r="A156">
            <v>305</v>
          </cell>
          <cell r="C156" t="str">
            <v>State Milk Commission</v>
          </cell>
          <cell r="D156"/>
          <cell r="E156">
            <v>0</v>
          </cell>
          <cell r="F156"/>
          <cell r="G156">
            <v>0</v>
          </cell>
          <cell r="H156">
            <v>0</v>
          </cell>
          <cell r="I156"/>
          <cell r="J156">
            <v>0</v>
          </cell>
          <cell r="K156">
            <v>0</v>
          </cell>
          <cell r="L156"/>
          <cell r="M156">
            <v>0</v>
          </cell>
          <cell r="N156"/>
          <cell r="O156"/>
          <cell r="P156">
            <v>0</v>
          </cell>
          <cell r="Q156"/>
          <cell r="R156">
            <v>0</v>
          </cell>
          <cell r="S156"/>
          <cell r="T156">
            <v>0</v>
          </cell>
          <cell r="U156"/>
          <cell r="V156">
            <v>0</v>
          </cell>
          <cell r="W156"/>
          <cell r="X156">
            <v>0</v>
          </cell>
          <cell r="Y156"/>
          <cell r="Z156">
            <v>0</v>
          </cell>
          <cell r="AA156"/>
          <cell r="AB156">
            <v>0</v>
          </cell>
          <cell r="AC156"/>
          <cell r="AD156">
            <v>0</v>
          </cell>
        </row>
        <row r="157">
          <cell r="A157">
            <v>310</v>
          </cell>
          <cell r="C157" t="str">
            <v>Va Economic Dev Partnership</v>
          </cell>
          <cell r="D157"/>
          <cell r="E157">
            <v>1.8175273815249206E-3</v>
          </cell>
          <cell r="F157"/>
          <cell r="G157">
            <v>50709.181157064384</v>
          </cell>
          <cell r="H157">
            <v>1.6278469849597035E-3</v>
          </cell>
          <cell r="I157"/>
          <cell r="J157">
            <v>64685.342168209558</v>
          </cell>
          <cell r="K157">
            <v>1.4836939525106178E-3</v>
          </cell>
          <cell r="L157"/>
          <cell r="M157">
            <v>48695.013564672779</v>
          </cell>
          <cell r="N157"/>
          <cell r="O157"/>
          <cell r="P157">
            <v>1.3617663214248498E-3</v>
          </cell>
          <cell r="Q157"/>
          <cell r="R157">
            <v>50439</v>
          </cell>
          <cell r="S157"/>
          <cell r="T157">
            <v>1.2268988680044811E-3</v>
          </cell>
          <cell r="U157"/>
          <cell r="V157">
            <v>35461</v>
          </cell>
          <cell r="W157"/>
          <cell r="X157">
            <v>1.2969178431939006E-3</v>
          </cell>
          <cell r="Y157"/>
          <cell r="Z157">
            <v>53622.295824436296</v>
          </cell>
          <cell r="AA157"/>
          <cell r="AB157">
            <v>1.187523535472802E-3</v>
          </cell>
          <cell r="AC157"/>
          <cell r="AD157">
            <v>40904.916755111131</v>
          </cell>
        </row>
        <row r="158">
          <cell r="A158">
            <v>311</v>
          </cell>
          <cell r="C158" t="str">
            <v>Va National Defense Industrial</v>
          </cell>
          <cell r="D158"/>
          <cell r="E158">
            <v>0</v>
          </cell>
          <cell r="F158"/>
          <cell r="G158">
            <v>0</v>
          </cell>
          <cell r="H158">
            <v>0</v>
          </cell>
          <cell r="I158"/>
          <cell r="J158">
            <v>0</v>
          </cell>
          <cell r="K158">
            <v>0</v>
          </cell>
          <cell r="L158"/>
          <cell r="M158">
            <v>0</v>
          </cell>
          <cell r="N158"/>
          <cell r="O158"/>
          <cell r="P158">
            <v>0</v>
          </cell>
          <cell r="Q158"/>
          <cell r="R158">
            <v>0</v>
          </cell>
          <cell r="S158"/>
          <cell r="T158">
            <v>0</v>
          </cell>
          <cell r="U158"/>
          <cell r="V158">
            <v>0</v>
          </cell>
          <cell r="W158"/>
          <cell r="X158">
            <v>0</v>
          </cell>
          <cell r="Y158"/>
          <cell r="Z158">
            <v>0</v>
          </cell>
          <cell r="AA158"/>
          <cell r="AB158">
            <v>0</v>
          </cell>
          <cell r="AC158"/>
          <cell r="AD158">
            <v>0</v>
          </cell>
        </row>
        <row r="159">
          <cell r="A159">
            <v>319</v>
          </cell>
          <cell r="C159" t="str">
            <v xml:space="preserve">Chippokes Plantation Farm Fd  </v>
          </cell>
          <cell r="D159"/>
          <cell r="E159">
            <v>0</v>
          </cell>
          <cell r="F159"/>
          <cell r="G159">
            <v>0</v>
          </cell>
          <cell r="H159">
            <v>0</v>
          </cell>
          <cell r="I159"/>
          <cell r="J159">
            <v>0</v>
          </cell>
          <cell r="K159">
            <v>0</v>
          </cell>
          <cell r="L159"/>
          <cell r="M159">
            <v>0</v>
          </cell>
          <cell r="N159"/>
          <cell r="O159"/>
          <cell r="P159">
            <v>0</v>
          </cell>
          <cell r="Q159"/>
          <cell r="R159">
            <v>0</v>
          </cell>
          <cell r="S159"/>
          <cell r="T159">
            <v>0</v>
          </cell>
          <cell r="U159"/>
          <cell r="V159">
            <v>0</v>
          </cell>
          <cell r="W159"/>
          <cell r="X159">
            <v>0</v>
          </cell>
          <cell r="Y159"/>
          <cell r="Z159">
            <v>0</v>
          </cell>
          <cell r="AA159"/>
          <cell r="AB159">
            <v>0</v>
          </cell>
          <cell r="AC159"/>
          <cell r="AD159">
            <v>0</v>
          </cell>
        </row>
        <row r="160">
          <cell r="A160">
            <v>320</v>
          </cell>
          <cell r="C160" t="str">
            <v xml:space="preserve">Virginia Tourism Authority    </v>
          </cell>
          <cell r="D160"/>
          <cell r="E160">
            <v>8.8666251210936672E-4</v>
          </cell>
          <cell r="F160"/>
          <cell r="G160">
            <v>24737.965660802445</v>
          </cell>
          <cell r="H160">
            <v>8.6524288287253702E-4</v>
          </cell>
          <cell r="I160"/>
          <cell r="J160">
            <v>34381.936665013753</v>
          </cell>
          <cell r="K160">
            <v>8.4121208997599186E-4</v>
          </cell>
          <cell r="L160"/>
          <cell r="M160">
            <v>27608.681738462848</v>
          </cell>
          <cell r="N160"/>
          <cell r="O160"/>
          <cell r="P160">
            <v>8.1987644769202438E-4</v>
          </cell>
          <cell r="Q160"/>
          <cell r="R160">
            <v>30368</v>
          </cell>
          <cell r="S160"/>
          <cell r="T160">
            <v>8.3950219389666695E-4</v>
          </cell>
          <cell r="U160"/>
          <cell r="V160">
            <v>24264</v>
          </cell>
          <cell r="W160"/>
          <cell r="X160">
            <v>7.848843767102458E-4</v>
          </cell>
          <cell r="Y160"/>
          <cell r="Z160">
            <v>32451.787487391884</v>
          </cell>
          <cell r="AA160"/>
          <cell r="AB160">
            <v>7.3282530022000488E-4</v>
          </cell>
          <cell r="AC160"/>
          <cell r="AD160">
            <v>25242.580046722091</v>
          </cell>
        </row>
        <row r="161">
          <cell r="A161">
            <v>325</v>
          </cell>
          <cell r="C161" t="str">
            <v>Dept of Business Assistance</v>
          </cell>
          <cell r="D161"/>
          <cell r="E161">
            <v>0</v>
          </cell>
          <cell r="F161"/>
          <cell r="G161">
            <v>0</v>
          </cell>
          <cell r="H161">
            <v>0</v>
          </cell>
          <cell r="I161"/>
          <cell r="J161">
            <v>0</v>
          </cell>
          <cell r="K161">
            <v>0</v>
          </cell>
          <cell r="L161"/>
          <cell r="M161">
            <v>0</v>
          </cell>
          <cell r="N161"/>
          <cell r="O161"/>
          <cell r="P161">
            <v>0</v>
          </cell>
          <cell r="Q161"/>
          <cell r="R161">
            <v>0</v>
          </cell>
          <cell r="S161"/>
          <cell r="T161">
            <v>0</v>
          </cell>
          <cell r="U161"/>
          <cell r="V161">
            <v>0</v>
          </cell>
          <cell r="W161"/>
          <cell r="X161">
            <v>0</v>
          </cell>
          <cell r="Y161"/>
          <cell r="Z161">
            <v>0</v>
          </cell>
          <cell r="AA161"/>
          <cell r="AB161">
            <v>0</v>
          </cell>
          <cell r="AC161"/>
          <cell r="AD161">
            <v>0</v>
          </cell>
        </row>
        <row r="162">
          <cell r="A162">
            <v>326</v>
          </cell>
          <cell r="C162" t="str">
            <v xml:space="preserve">Off of Workforce Development  </v>
          </cell>
          <cell r="D162"/>
          <cell r="E162">
            <v>0</v>
          </cell>
          <cell r="F162"/>
          <cell r="G162">
            <v>0</v>
          </cell>
          <cell r="H162">
            <v>0</v>
          </cell>
          <cell r="I162"/>
          <cell r="J162">
            <v>0</v>
          </cell>
          <cell r="K162">
            <v>0</v>
          </cell>
          <cell r="L162"/>
          <cell r="M162">
            <v>0</v>
          </cell>
          <cell r="N162"/>
          <cell r="O162"/>
          <cell r="P162">
            <v>0</v>
          </cell>
          <cell r="Q162"/>
          <cell r="R162">
            <v>0</v>
          </cell>
          <cell r="S162"/>
          <cell r="T162">
            <v>0</v>
          </cell>
          <cell r="U162"/>
          <cell r="V162">
            <v>0</v>
          </cell>
          <cell r="W162"/>
          <cell r="X162">
            <v>0</v>
          </cell>
          <cell r="Y162"/>
          <cell r="Z162">
            <v>0</v>
          </cell>
          <cell r="AA162"/>
          <cell r="AB162">
            <v>0</v>
          </cell>
          <cell r="AC162"/>
          <cell r="AD162">
            <v>0</v>
          </cell>
        </row>
        <row r="163">
          <cell r="A163">
            <v>330</v>
          </cell>
          <cell r="C163" t="str">
            <v>Virginia-Israel Advisory Board</v>
          </cell>
          <cell r="D163"/>
          <cell r="E163">
            <v>9.9053228995729068E-6</v>
          </cell>
          <cell r="F163"/>
          <cell r="G163">
            <v>276.35942018779087</v>
          </cell>
          <cell r="H163">
            <v>1.2736386641850565E-5</v>
          </cell>
          <cell r="I163"/>
          <cell r="J163">
            <v>506.10256094500886</v>
          </cell>
          <cell r="K163">
            <v>1.2536983009983055E-5</v>
          </cell>
          <cell r="L163"/>
          <cell r="M163">
            <v>411.46528682560506</v>
          </cell>
          <cell r="N163"/>
          <cell r="O163"/>
          <cell r="P163">
            <v>1.2370793487997266E-5</v>
          </cell>
          <cell r="Q163"/>
          <cell r="R163">
            <v>458</v>
          </cell>
          <cell r="S163"/>
          <cell r="T163">
            <v>6.9298915164577803E-6</v>
          </cell>
          <cell r="U163"/>
          <cell r="V163">
            <v>200</v>
          </cell>
          <cell r="W163"/>
          <cell r="X163">
            <v>3.0890752373943701E-6</v>
          </cell>
          <cell r="Y163"/>
          <cell r="Z163">
            <v>127.72073965423618</v>
          </cell>
          <cell r="AA163"/>
          <cell r="AB163">
            <v>1.2330485917093896E-5</v>
          </cell>
          <cell r="AC163"/>
          <cell r="AD163">
            <v>424.73052947787056</v>
          </cell>
        </row>
        <row r="164">
          <cell r="A164">
            <v>350</v>
          </cell>
          <cell r="C164" t="str">
            <v>Dept Small Bus/Supplier Div</v>
          </cell>
          <cell r="D164"/>
          <cell r="E164">
            <v>4.4625976451942808E-4</v>
          </cell>
          <cell r="F164"/>
          <cell r="G164">
            <v>12450.688485990378</v>
          </cell>
          <cell r="H164">
            <v>4.3426063470566385E-4</v>
          </cell>
          <cell r="I164"/>
          <cell r="J164">
            <v>17256.104539097749</v>
          </cell>
          <cell r="K164">
            <v>3.5308410624334451E-4</v>
          </cell>
          <cell r="L164"/>
          <cell r="M164">
            <v>11588.262736999315</v>
          </cell>
          <cell r="N164"/>
          <cell r="O164"/>
          <cell r="P164">
            <v>3.5931102925239897E-4</v>
          </cell>
          <cell r="Q164"/>
          <cell r="R164">
            <v>13309</v>
          </cell>
          <cell r="S164"/>
          <cell r="T164">
            <v>3.523813838856736E-4</v>
          </cell>
          <cell r="U164"/>
          <cell r="V164">
            <v>10185</v>
          </cell>
          <cell r="W164"/>
          <cell r="X164">
            <v>3.1810749946077453E-4</v>
          </cell>
          <cell r="Y164"/>
          <cell r="Z164">
            <v>13152.455669859337</v>
          </cell>
          <cell r="AA164"/>
          <cell r="AB164">
            <v>3.1394446613257479E-4</v>
          </cell>
          <cell r="AC164"/>
          <cell r="AD164">
            <v>10813.993886670971</v>
          </cell>
        </row>
        <row r="165">
          <cell r="A165">
            <v>360</v>
          </cell>
          <cell r="C165" t="str">
            <v>Fort Monroe Authority</v>
          </cell>
          <cell r="D165"/>
          <cell r="E165">
            <v>2.2612978720969849E-4</v>
          </cell>
          <cell r="F165"/>
          <cell r="G165">
            <v>6309.0418670910112</v>
          </cell>
          <cell r="H165">
            <v>2.3859773949735818E-4</v>
          </cell>
          <cell r="I165"/>
          <cell r="J165">
            <v>9481.097770580689</v>
          </cell>
          <cell r="K165">
            <v>2.2936076040782298E-4</v>
          </cell>
          <cell r="L165"/>
          <cell r="M165">
            <v>7527.6476798759995</v>
          </cell>
          <cell r="N165"/>
          <cell r="O165"/>
          <cell r="P165">
            <v>2.3724456977278517E-4</v>
          </cell>
          <cell r="Q165"/>
          <cell r="R165">
            <v>8787</v>
          </cell>
          <cell r="S165"/>
          <cell r="T165">
            <v>2.6411023733217547E-4</v>
          </cell>
          <cell r="U165"/>
          <cell r="V165">
            <v>7634</v>
          </cell>
          <cell r="W165"/>
          <cell r="X165">
            <v>3.0135517279381659E-4</v>
          </cell>
          <cell r="Y165"/>
          <cell r="Z165">
            <v>12459.814866899154</v>
          </cell>
          <cell r="AA165"/>
          <cell r="AB165">
            <v>2.2229865007147257E-4</v>
          </cell>
          <cell r="AC165"/>
          <cell r="AD165">
            <v>7657.2021558518627</v>
          </cell>
        </row>
        <row r="166">
          <cell r="A166">
            <v>400</v>
          </cell>
          <cell r="C166" t="str">
            <v>Jamestown-Yorktown Commemor</v>
          </cell>
          <cell r="D166"/>
          <cell r="E166">
            <v>2.3352913522968801E-5</v>
          </cell>
          <cell r="F166"/>
          <cell r="G166">
            <v>651.54843575887367</v>
          </cell>
          <cell r="H166">
            <v>7.7802619603260272E-6</v>
          </cell>
          <cell r="I166"/>
          <cell r="J166">
            <v>309.16229333093742</v>
          </cell>
          <cell r="K166">
            <v>0</v>
          </cell>
          <cell r="L166"/>
          <cell r="M166">
            <v>0</v>
          </cell>
          <cell r="N166"/>
          <cell r="O166"/>
          <cell r="P166">
            <v>0</v>
          </cell>
          <cell r="Q166"/>
          <cell r="R166">
            <v>0</v>
          </cell>
          <cell r="S166"/>
          <cell r="T166">
            <v>8.6318922946784017E-5</v>
          </cell>
          <cell r="U166"/>
          <cell r="V166">
            <v>2495</v>
          </cell>
          <cell r="W166"/>
          <cell r="X166">
            <v>5.9295909691502188E-5</v>
          </cell>
          <cell r="Y166"/>
          <cell r="Z166">
            <v>2451.6455127384761</v>
          </cell>
          <cell r="AA166"/>
          <cell r="AB166">
            <v>3.1417098772345318E-5</v>
          </cell>
          <cell r="AC166"/>
          <cell r="AD166">
            <v>1082.1796550400434</v>
          </cell>
        </row>
        <row r="167">
          <cell r="A167">
            <v>402</v>
          </cell>
          <cell r="C167" t="str">
            <v>Marine Resources Commission</v>
          </cell>
          <cell r="D167"/>
          <cell r="E167">
            <v>1.7647507656170798E-3</v>
          </cell>
          <cell r="F167"/>
          <cell r="G167">
            <v>49236.708717786962</v>
          </cell>
          <cell r="H167">
            <v>1.7321833980159826E-3</v>
          </cell>
          <cell r="I167"/>
          <cell r="J167">
            <v>68831.331712378</v>
          </cell>
          <cell r="K167">
            <v>1.7888378547147076E-3</v>
          </cell>
          <cell r="L167"/>
          <cell r="M167">
            <v>58709.873052279268</v>
          </cell>
          <cell r="N167"/>
          <cell r="O167"/>
          <cell r="P167">
            <v>1.777904143074304E-3</v>
          </cell>
          <cell r="Q167"/>
          <cell r="R167">
            <v>65853</v>
          </cell>
          <cell r="S167"/>
          <cell r="T167">
            <v>1.7280192643684248E-3</v>
          </cell>
          <cell r="U167"/>
          <cell r="V167">
            <v>49945</v>
          </cell>
          <cell r="W167"/>
          <cell r="X167">
            <v>1.6989834167521981E-3</v>
          </cell>
          <cell r="Y167"/>
          <cell r="Z167">
            <v>70246.07753837276</v>
          </cell>
          <cell r="AA167"/>
          <cell r="AB167">
            <v>1.7410266329801235E-3</v>
          </cell>
          <cell r="AC167"/>
          <cell r="AD167">
            <v>59970.642570994722</v>
          </cell>
        </row>
        <row r="168">
          <cell r="A168">
            <v>403</v>
          </cell>
          <cell r="C168" t="str">
            <v>Dept Game and Inland Fisheries</v>
          </cell>
          <cell r="D168"/>
          <cell r="E168">
            <v>5.2189636593576979E-3</v>
          </cell>
          <cell r="F168"/>
          <cell r="G168">
            <v>145609.56624073643</v>
          </cell>
          <cell r="H168">
            <v>5.1702932605453599E-3</v>
          </cell>
          <cell r="I168"/>
          <cell r="J168">
            <v>205450.63003980278</v>
          </cell>
          <cell r="K168">
            <v>5.1021550664924293E-3</v>
          </cell>
          <cell r="L168"/>
          <cell r="M168">
            <v>167453.34154088952</v>
          </cell>
          <cell r="N168"/>
          <cell r="O168"/>
          <cell r="P168">
            <v>5.1832705822626923E-3</v>
          </cell>
          <cell r="Q168"/>
          <cell r="R168">
            <v>191986</v>
          </cell>
          <cell r="S168"/>
          <cell r="T168">
            <v>5.325135248787383E-3</v>
          </cell>
          <cell r="U168"/>
          <cell r="V168">
            <v>153912</v>
          </cell>
          <cell r="W168"/>
          <cell r="X168">
            <v>5.3614046451787925E-3</v>
          </cell>
          <cell r="Y168"/>
          <cell r="Z168">
            <v>221672.34989248405</v>
          </cell>
          <cell r="AA168"/>
          <cell r="AB168">
            <v>5.3011845434752583E-3</v>
          </cell>
          <cell r="AC168"/>
          <cell r="AD168">
            <v>182602.28616690324</v>
          </cell>
        </row>
        <row r="169">
          <cell r="A169">
            <v>405</v>
          </cell>
          <cell r="C169" t="str">
            <v>Virginia Racing Commission</v>
          </cell>
          <cell r="D169"/>
          <cell r="E169">
            <v>5.2922749064764134E-5</v>
          </cell>
          <cell r="F169"/>
          <cell r="G169">
            <v>1476.5495677998333</v>
          </cell>
          <cell r="H169">
            <v>5.0081809835816954E-5</v>
          </cell>
          <cell r="I169"/>
          <cell r="J169">
            <v>1990.0881566661601</v>
          </cell>
          <cell r="K169">
            <v>4.9301410567279746E-5</v>
          </cell>
          <cell r="L169"/>
          <cell r="M169">
            <v>1618.0782109873894</v>
          </cell>
          <cell r="N169"/>
          <cell r="O169"/>
          <cell r="P169">
            <v>3.3531207414964566E-5</v>
          </cell>
          <cell r="Q169"/>
          <cell r="R169">
            <v>1242</v>
          </cell>
          <cell r="S169"/>
          <cell r="T169">
            <v>3.0575069806183557E-5</v>
          </cell>
          <cell r="U169"/>
          <cell r="V169">
            <v>884</v>
          </cell>
          <cell r="W169"/>
          <cell r="X169">
            <v>3.0473094536060533E-5</v>
          </cell>
          <cell r="Y169"/>
          <cell r="Z169">
            <v>1259.9389379010559</v>
          </cell>
          <cell r="AA169"/>
          <cell r="AB169">
            <v>2.1161936196363305E-5</v>
          </cell>
          <cell r="AC169"/>
          <cell r="AD169">
            <v>728.9348064538126</v>
          </cell>
        </row>
        <row r="170">
          <cell r="A170">
            <v>407</v>
          </cell>
          <cell r="C170" t="str">
            <v>Virginia Port Authority</v>
          </cell>
          <cell r="D170"/>
          <cell r="E170">
            <v>0</v>
          </cell>
          <cell r="F170"/>
          <cell r="G170">
            <v>0</v>
          </cell>
          <cell r="H170">
            <v>0</v>
          </cell>
          <cell r="I170"/>
          <cell r="J170">
            <v>0</v>
          </cell>
          <cell r="K170">
            <v>0</v>
          </cell>
          <cell r="L170"/>
          <cell r="M170">
            <v>0</v>
          </cell>
          <cell r="N170"/>
          <cell r="O170"/>
          <cell r="P170">
            <v>1.8137258978418303E-5</v>
          </cell>
          <cell r="Q170"/>
          <cell r="R170">
            <v>672</v>
          </cell>
          <cell r="S170"/>
          <cell r="T170">
            <v>1.8177780187045691E-5</v>
          </cell>
          <cell r="U170"/>
          <cell r="V170">
            <v>525</v>
          </cell>
          <cell r="W170"/>
          <cell r="X170">
            <v>3.3210877058116727E-5</v>
          </cell>
          <cell r="Y170"/>
          <cell r="Z170">
            <v>1373.1351477235153</v>
          </cell>
          <cell r="AA170"/>
          <cell r="AB170">
            <v>3.9171848553694631E-5</v>
          </cell>
          <cell r="AC170"/>
          <cell r="AD170">
            <v>1349.2963771827474</v>
          </cell>
        </row>
        <row r="171">
          <cell r="A171">
            <v>408</v>
          </cell>
          <cell r="C171" t="str">
            <v>Chesapeake Bay Local Asst Dept</v>
          </cell>
          <cell r="D171"/>
          <cell r="E171">
            <v>0</v>
          </cell>
          <cell r="F171"/>
          <cell r="G171">
            <v>0</v>
          </cell>
          <cell r="H171">
            <v>0</v>
          </cell>
          <cell r="I171"/>
          <cell r="J171">
            <v>0</v>
          </cell>
          <cell r="K171">
            <v>0</v>
          </cell>
          <cell r="L171"/>
          <cell r="M171">
            <v>0</v>
          </cell>
          <cell r="N171"/>
          <cell r="O171"/>
          <cell r="P171">
            <v>0</v>
          </cell>
          <cell r="Q171"/>
          <cell r="R171">
            <v>0</v>
          </cell>
          <cell r="S171"/>
          <cell r="T171">
            <v>0</v>
          </cell>
          <cell r="U171"/>
          <cell r="V171">
            <v>0</v>
          </cell>
          <cell r="W171"/>
          <cell r="X171">
            <v>0</v>
          </cell>
          <cell r="Y171"/>
          <cell r="Z171">
            <v>0</v>
          </cell>
          <cell r="AA171"/>
          <cell r="AB171">
            <v>0</v>
          </cell>
          <cell r="AC171"/>
          <cell r="AD171">
            <v>0</v>
          </cell>
        </row>
        <row r="172">
          <cell r="A172">
            <v>409</v>
          </cell>
          <cell r="C172" t="str">
            <v xml:space="preserve">Dept Mines Minerals &amp; Energy  </v>
          </cell>
          <cell r="D172"/>
          <cell r="E172">
            <v>2.0736027752513604E-3</v>
          </cell>
          <cell r="F172"/>
          <cell r="G172">
            <v>57853.708200968278</v>
          </cell>
          <cell r="H172">
            <v>2.0724525663162164E-3</v>
          </cell>
          <cell r="I172"/>
          <cell r="J172">
            <v>82352.521224755648</v>
          </cell>
          <cell r="K172">
            <v>2.0911247469485956E-3</v>
          </cell>
          <cell r="L172"/>
          <cell r="M172">
            <v>68630.965129822536</v>
          </cell>
          <cell r="N172"/>
          <cell r="O172"/>
          <cell r="P172">
            <v>2.1475827810767557E-3</v>
          </cell>
          <cell r="Q172"/>
          <cell r="R172">
            <v>79546</v>
          </cell>
          <cell r="S172"/>
          <cell r="T172">
            <v>2.1322609828219943E-3</v>
          </cell>
          <cell r="U172"/>
          <cell r="V172">
            <v>61629</v>
          </cell>
          <cell r="W172"/>
          <cell r="X172">
            <v>2.2341269886426217E-3</v>
          </cell>
          <cell r="Y172"/>
          <cell r="Z172">
            <v>92372.095058330291</v>
          </cell>
          <cell r="AA172"/>
          <cell r="AB172">
            <v>2.2933614574315105E-3</v>
          </cell>
          <cell r="AC172"/>
          <cell r="AD172">
            <v>78996.126563728918</v>
          </cell>
        </row>
        <row r="173">
          <cell r="A173">
            <v>411</v>
          </cell>
          <cell r="C173" t="str">
            <v xml:space="preserve">Dept of Forestry              </v>
          </cell>
          <cell r="D173"/>
          <cell r="E173">
            <v>2.7845288930311014E-3</v>
          </cell>
          <cell r="F173"/>
          <cell r="G173">
            <v>77688.612292225895</v>
          </cell>
          <cell r="H173">
            <v>2.8714123587206572E-3</v>
          </cell>
          <cell r="I173"/>
          <cell r="J173">
            <v>114100.58355974364</v>
          </cell>
          <cell r="K173">
            <v>2.8508439077952795E-3</v>
          </cell>
          <cell r="L173"/>
          <cell r="M173">
            <v>93565.039155110004</v>
          </cell>
          <cell r="N173"/>
          <cell r="O173"/>
          <cell r="P173">
            <v>2.9501439605251981E-3</v>
          </cell>
          <cell r="Q173"/>
          <cell r="R173">
            <v>109272</v>
          </cell>
          <cell r="S173"/>
          <cell r="T173">
            <v>2.8816837956066287E-3</v>
          </cell>
          <cell r="U173"/>
          <cell r="V173">
            <v>83289</v>
          </cell>
          <cell r="W173"/>
          <cell r="X173">
            <v>2.8484742372514443E-3</v>
          </cell>
          <cell r="Y173"/>
          <cell r="Z173">
            <v>117772.86356245023</v>
          </cell>
          <cell r="AA173"/>
          <cell r="AB173">
            <v>2.8991823671367829E-3</v>
          </cell>
          <cell r="AC173"/>
          <cell r="AD173">
            <v>99863.968875699182</v>
          </cell>
        </row>
        <row r="174">
          <cell r="A174">
            <v>413</v>
          </cell>
          <cell r="C174" t="str">
            <v>Comm on Va Alcohol Saf Act Pro</v>
          </cell>
          <cell r="D174"/>
          <cell r="E174">
            <v>8.5134672083734357E-5</v>
          </cell>
          <cell r="F174"/>
          <cell r="G174">
            <v>2375.2651835260203</v>
          </cell>
          <cell r="H174">
            <v>9.1641472514792659E-5</v>
          </cell>
          <cell r="I174"/>
          <cell r="J174">
            <v>3641.5339163862973</v>
          </cell>
          <cell r="K174">
            <v>1.0944252859187435E-4</v>
          </cell>
          <cell r="L174"/>
          <cell r="M174">
            <v>3591.916921488747</v>
          </cell>
          <cell r="N174"/>
          <cell r="O174"/>
          <cell r="P174">
            <v>1.0701083040039339E-4</v>
          </cell>
          <cell r="Q174"/>
          <cell r="R174">
            <v>3964</v>
          </cell>
          <cell r="S174"/>
          <cell r="T174">
            <v>9.0287830373641522E-5</v>
          </cell>
          <cell r="U174"/>
          <cell r="V174">
            <v>2610</v>
          </cell>
          <cell r="W174"/>
          <cell r="X174">
            <v>1.0082631851185949E-4</v>
          </cell>
          <cell r="Y174"/>
          <cell r="Z174">
            <v>4168.7595760246177</v>
          </cell>
          <cell r="AA174"/>
          <cell r="AB174">
            <v>9.4945319914620992E-5</v>
          </cell>
          <cell r="AC174"/>
          <cell r="AD174">
            <v>3270.444998674232</v>
          </cell>
        </row>
        <row r="175">
          <cell r="A175">
            <v>417</v>
          </cell>
          <cell r="C175" t="str">
            <v xml:space="preserve">Gunston Hall                  </v>
          </cell>
          <cell r="D175"/>
          <cell r="E175">
            <v>4.4298387666451114E-5</v>
          </cell>
          <cell r="F175"/>
          <cell r="G175">
            <v>1235.9290913456514</v>
          </cell>
          <cell r="H175">
            <v>3.4653084514322348E-5</v>
          </cell>
          <cell r="I175"/>
          <cell r="J175">
            <v>1377.0008174621605</v>
          </cell>
          <cell r="K175">
            <v>3.0180183543005795E-5</v>
          </cell>
          <cell r="L175"/>
          <cell r="M175">
            <v>990.51724550347535</v>
          </cell>
          <cell r="N175"/>
          <cell r="O175"/>
          <cell r="P175">
            <v>3.8600985636225655E-5</v>
          </cell>
          <cell r="Q175"/>
          <cell r="R175">
            <v>1430</v>
          </cell>
          <cell r="S175"/>
          <cell r="T175">
            <v>3.9982075238707847E-5</v>
          </cell>
          <cell r="U175"/>
          <cell r="V175">
            <v>1156</v>
          </cell>
          <cell r="W175"/>
          <cell r="X175">
            <v>4.7863411247751042E-5</v>
          </cell>
          <cell r="Y175"/>
          <cell r="Z175">
            <v>1978.9580431501831</v>
          </cell>
          <cell r="AA175"/>
          <cell r="AB175">
            <v>4.1867937445979781E-5</v>
          </cell>
          <cell r="AC175"/>
          <cell r="AD175">
            <v>1442.1646769755557</v>
          </cell>
        </row>
        <row r="176">
          <cell r="A176">
            <v>423</v>
          </cell>
          <cell r="C176" t="str">
            <v>Dept of Historic Resources</v>
          </cell>
          <cell r="D176"/>
          <cell r="E176">
            <v>4.8793026050109116E-4</v>
          </cell>
          <cell r="F176"/>
          <cell r="G176">
            <v>13613.29915756441</v>
          </cell>
          <cell r="H176">
            <v>5.0609170016848207E-4</v>
          </cell>
          <cell r="I176"/>
          <cell r="J176">
            <v>20110.437342303128</v>
          </cell>
          <cell r="K176">
            <v>4.4241921029530476E-4</v>
          </cell>
          <cell r="L176"/>
          <cell r="M176">
            <v>14520.251572197138</v>
          </cell>
          <cell r="N176"/>
          <cell r="O176"/>
          <cell r="P176">
            <v>4.4079587298166451E-4</v>
          </cell>
          <cell r="Q176"/>
          <cell r="R176">
            <v>16327</v>
          </cell>
          <cell r="S176"/>
          <cell r="T176">
            <v>4.2863697922683561E-4</v>
          </cell>
          <cell r="U176"/>
          <cell r="V176">
            <v>12389</v>
          </cell>
          <cell r="W176"/>
          <cell r="X176">
            <v>4.1066295396692646E-4</v>
          </cell>
          <cell r="Y176"/>
          <cell r="Z176">
            <v>16979.248544781651</v>
          </cell>
          <cell r="AA176"/>
          <cell r="AB176">
            <v>3.6544390883837334E-4</v>
          </cell>
          <cell r="AC176"/>
          <cell r="AD176">
            <v>12587.921184858445</v>
          </cell>
        </row>
        <row r="177">
          <cell r="A177">
            <v>425</v>
          </cell>
          <cell r="C177" t="str">
            <v>Jamestown-Yorktown Foundation</v>
          </cell>
          <cell r="D177"/>
          <cell r="E177">
            <v>1.5176972154757847E-3</v>
          </cell>
          <cell r="F177"/>
          <cell r="G177">
            <v>42343.89193991822</v>
          </cell>
          <cell r="H177">
            <v>1.4516239686661182E-3</v>
          </cell>
          <cell r="I177"/>
          <cell r="J177">
            <v>57682.8129303975</v>
          </cell>
          <cell r="K177">
            <v>1.4982854431347284E-3</v>
          </cell>
          <cell r="L177"/>
          <cell r="M177">
            <v>49173.908037934962</v>
          </cell>
          <cell r="N177"/>
          <cell r="O177"/>
          <cell r="P177">
            <v>1.5238263057225712E-3</v>
          </cell>
          <cell r="Q177"/>
          <cell r="R177">
            <v>56442</v>
          </cell>
          <cell r="S177"/>
          <cell r="T177">
            <v>1.4967854101764196E-3</v>
          </cell>
          <cell r="U177"/>
          <cell r="V177">
            <v>43262</v>
          </cell>
          <cell r="W177"/>
          <cell r="X177">
            <v>1.4116003144248545E-3</v>
          </cell>
          <cell r="Y177"/>
          <cell r="Z177">
            <v>58363.95115017322</v>
          </cell>
          <cell r="AA177"/>
          <cell r="AB177">
            <v>1.2455545113692064E-3</v>
          </cell>
          <cell r="AC177"/>
          <cell r="AD177">
            <v>42903.826391302217</v>
          </cell>
        </row>
        <row r="178">
          <cell r="A178">
            <v>440</v>
          </cell>
          <cell r="C178" t="str">
            <v>Dept of Environmental Quality</v>
          </cell>
          <cell r="D178"/>
          <cell r="E178">
            <v>9.2474589836419666E-3</v>
          </cell>
          <cell r="F178"/>
          <cell r="G178">
            <v>258004.95640983735</v>
          </cell>
          <cell r="H178">
            <v>9.0372973167052745E-3</v>
          </cell>
          <cell r="I178"/>
          <cell r="J178">
            <v>359112.78800039907</v>
          </cell>
          <cell r="K178">
            <v>8.8412666533640334E-3</v>
          </cell>
          <cell r="L178"/>
          <cell r="M178">
            <v>290171.43251540599</v>
          </cell>
          <cell r="N178"/>
          <cell r="O178"/>
          <cell r="P178">
            <v>8.8313339626936577E-3</v>
          </cell>
          <cell r="Q178"/>
          <cell r="R178">
            <v>327109</v>
          </cell>
          <cell r="S178"/>
          <cell r="T178">
            <v>8.9103813453334426E-3</v>
          </cell>
          <cell r="U178"/>
          <cell r="V178">
            <v>257537</v>
          </cell>
          <cell r="W178"/>
          <cell r="X178">
            <v>8.9925033055007503E-3</v>
          </cell>
          <cell r="Y178"/>
          <cell r="Z178">
            <v>371803.56101993233</v>
          </cell>
          <cell r="AA178"/>
          <cell r="AB178">
            <v>9.0123754837081807E-3</v>
          </cell>
          <cell r="AC178"/>
          <cell r="AD178">
            <v>310436.34750372561</v>
          </cell>
        </row>
        <row r="179">
          <cell r="A179">
            <v>450</v>
          </cell>
          <cell r="C179" t="str">
            <v>Gov Adv Cncl Self-Det &amp; Fed</v>
          </cell>
          <cell r="D179"/>
          <cell r="E179">
            <v>0</v>
          </cell>
          <cell r="F179"/>
          <cell r="G179">
            <v>0</v>
          </cell>
          <cell r="H179">
            <v>0</v>
          </cell>
          <cell r="I179"/>
          <cell r="J179">
            <v>0</v>
          </cell>
          <cell r="K179">
            <v>0</v>
          </cell>
          <cell r="L179"/>
          <cell r="M179">
            <v>0</v>
          </cell>
          <cell r="N179"/>
          <cell r="O179"/>
          <cell r="P179">
            <v>0</v>
          </cell>
          <cell r="Q179"/>
          <cell r="R179">
            <v>0</v>
          </cell>
          <cell r="S179"/>
          <cell r="T179">
            <v>0</v>
          </cell>
          <cell r="U179"/>
          <cell r="V179">
            <v>0</v>
          </cell>
          <cell r="W179"/>
          <cell r="X179">
            <v>0</v>
          </cell>
          <cell r="Y179"/>
          <cell r="Z179">
            <v>0</v>
          </cell>
          <cell r="AA179"/>
          <cell r="AB179">
            <v>0</v>
          </cell>
          <cell r="AC179"/>
          <cell r="AD179">
            <v>0</v>
          </cell>
        </row>
        <row r="180">
          <cell r="A180">
            <v>451</v>
          </cell>
          <cell r="C180" t="str">
            <v xml:space="preserve">Govs Comm On Comp &amp; Equit Tax </v>
          </cell>
          <cell r="D180"/>
          <cell r="E180">
            <v>0</v>
          </cell>
          <cell r="F180"/>
          <cell r="G180">
            <v>0</v>
          </cell>
          <cell r="H180">
            <v>0</v>
          </cell>
          <cell r="I180"/>
          <cell r="J180">
            <v>0</v>
          </cell>
          <cell r="K180">
            <v>0</v>
          </cell>
          <cell r="L180"/>
          <cell r="M180">
            <v>0</v>
          </cell>
          <cell r="N180"/>
          <cell r="O180"/>
          <cell r="P180">
            <v>0</v>
          </cell>
          <cell r="Q180"/>
          <cell r="R180">
            <v>0</v>
          </cell>
          <cell r="S180"/>
          <cell r="T180">
            <v>0</v>
          </cell>
          <cell r="U180"/>
          <cell r="V180">
            <v>0</v>
          </cell>
          <cell r="W180"/>
          <cell r="X180">
            <v>0</v>
          </cell>
          <cell r="Y180"/>
          <cell r="Z180">
            <v>0</v>
          </cell>
          <cell r="AA180"/>
          <cell r="AB180">
            <v>0</v>
          </cell>
          <cell r="AC180"/>
          <cell r="AD180">
            <v>0</v>
          </cell>
        </row>
        <row r="181">
          <cell r="A181">
            <v>452</v>
          </cell>
          <cell r="C181" t="str">
            <v xml:space="preserve">Govs Comm On Env Stewardship  </v>
          </cell>
          <cell r="D181"/>
          <cell r="E181">
            <v>0</v>
          </cell>
          <cell r="F181"/>
          <cell r="G181">
            <v>0</v>
          </cell>
          <cell r="H181">
            <v>0</v>
          </cell>
          <cell r="I181"/>
          <cell r="J181">
            <v>0</v>
          </cell>
          <cell r="K181">
            <v>0</v>
          </cell>
          <cell r="L181"/>
          <cell r="M181">
            <v>0</v>
          </cell>
          <cell r="N181"/>
          <cell r="O181"/>
          <cell r="P181">
            <v>0</v>
          </cell>
          <cell r="Q181"/>
          <cell r="R181">
            <v>0</v>
          </cell>
          <cell r="S181"/>
          <cell r="T181">
            <v>0</v>
          </cell>
          <cell r="U181"/>
          <cell r="V181">
            <v>0</v>
          </cell>
          <cell r="W181"/>
          <cell r="X181">
            <v>0</v>
          </cell>
          <cell r="Y181"/>
          <cell r="Z181">
            <v>0</v>
          </cell>
          <cell r="AA181"/>
          <cell r="AB181">
            <v>0</v>
          </cell>
          <cell r="AC181"/>
          <cell r="AD181">
            <v>0</v>
          </cell>
        </row>
        <row r="182">
          <cell r="A182">
            <v>453</v>
          </cell>
          <cell r="C182" t="str">
            <v xml:space="preserve">Govs Comm on Phy Fitness &amp; Sp </v>
          </cell>
          <cell r="D182"/>
          <cell r="E182">
            <v>0</v>
          </cell>
          <cell r="F182"/>
          <cell r="G182">
            <v>0</v>
          </cell>
          <cell r="H182">
            <v>0</v>
          </cell>
          <cell r="I182"/>
          <cell r="J182">
            <v>0</v>
          </cell>
          <cell r="K182">
            <v>0</v>
          </cell>
          <cell r="L182"/>
          <cell r="M182">
            <v>0</v>
          </cell>
          <cell r="N182"/>
          <cell r="O182"/>
          <cell r="P182">
            <v>0</v>
          </cell>
          <cell r="Q182"/>
          <cell r="R182">
            <v>0</v>
          </cell>
          <cell r="S182"/>
          <cell r="T182">
            <v>0</v>
          </cell>
          <cell r="U182"/>
          <cell r="V182">
            <v>0</v>
          </cell>
          <cell r="W182"/>
          <cell r="X182">
            <v>0</v>
          </cell>
          <cell r="Y182"/>
          <cell r="Z182">
            <v>0</v>
          </cell>
          <cell r="AA182"/>
          <cell r="AB182">
            <v>0</v>
          </cell>
          <cell r="AC182"/>
          <cell r="AD182">
            <v>0</v>
          </cell>
        </row>
        <row r="183">
          <cell r="A183">
            <v>454</v>
          </cell>
          <cell r="C183" t="str">
            <v>Secretary of Veterans Affairs and Homeland Security</v>
          </cell>
          <cell r="D183"/>
          <cell r="E183">
            <v>3.6046457056639999E-5</v>
          </cell>
          <cell r="F183"/>
          <cell r="G183">
            <v>1005.6994681543052</v>
          </cell>
          <cell r="H183">
            <v>3.4192203878274906E-5</v>
          </cell>
          <cell r="I183"/>
          <cell r="J183">
            <v>1358.6869206912249</v>
          </cell>
          <cell r="K183">
            <v>3.1169767144536534E-5</v>
          </cell>
          <cell r="L183"/>
          <cell r="M183">
            <v>1022.9954980557463</v>
          </cell>
          <cell r="N183"/>
          <cell r="O183"/>
          <cell r="P183">
            <v>3.9282636489504454E-5</v>
          </cell>
          <cell r="Q183"/>
          <cell r="R183">
            <v>1455</v>
          </cell>
          <cell r="S183"/>
          <cell r="T183">
            <v>4.2680195600817469E-5</v>
          </cell>
          <cell r="U183"/>
          <cell r="V183">
            <v>1234</v>
          </cell>
          <cell r="W183"/>
          <cell r="X183">
            <v>3.7287465318980623E-5</v>
          </cell>
          <cell r="Y183"/>
          <cell r="Z183">
            <v>1541.6855480635516</v>
          </cell>
          <cell r="AA183"/>
          <cell r="AB183">
            <v>2.4741941253906044E-5</v>
          </cell>
          <cell r="AC183"/>
          <cell r="AD183">
            <v>852.25009620371964</v>
          </cell>
        </row>
        <row r="184">
          <cell r="A184">
            <v>501</v>
          </cell>
          <cell r="C184" t="str">
            <v>Dept of Transportation</v>
          </cell>
          <cell r="D184"/>
          <cell r="E184">
            <v>8.7652363502316574E-2</v>
          </cell>
          <cell r="F184"/>
          <cell r="G184">
            <v>2445509.0057320748</v>
          </cell>
          <cell r="H184">
            <v>8.8228735125984101E-2</v>
          </cell>
          <cell r="I184"/>
          <cell r="J184">
            <v>3505922.8376025083</v>
          </cell>
          <cell r="K184">
            <v>8.8074081647180585E-2</v>
          </cell>
          <cell r="L184"/>
          <cell r="M184">
            <v>2890601.9285502643</v>
          </cell>
          <cell r="N184"/>
          <cell r="O184"/>
          <cell r="P184">
            <v>8.8342688204667272E-2</v>
          </cell>
          <cell r="Q184"/>
          <cell r="R184">
            <v>3272170</v>
          </cell>
          <cell r="S184"/>
          <cell r="T184">
            <v>8.9733507698266463E-2</v>
          </cell>
          <cell r="U184"/>
          <cell r="V184">
            <v>2593568</v>
          </cell>
          <cell r="W184"/>
          <cell r="X184">
            <v>9.0558419129972034E-2</v>
          </cell>
          <cell r="Y184"/>
          <cell r="Z184">
            <v>3744223.5570003209</v>
          </cell>
          <cell r="AA184"/>
          <cell r="AB184">
            <v>8.9977648410965214E-2</v>
          </cell>
          <cell r="AC184"/>
          <cell r="AD184">
            <v>3099330.756931752</v>
          </cell>
        </row>
        <row r="185">
          <cell r="A185">
            <v>502</v>
          </cell>
          <cell r="C185" t="str">
            <v>Central Garage</v>
          </cell>
          <cell r="D185"/>
          <cell r="E185">
            <v>0</v>
          </cell>
          <cell r="F185"/>
          <cell r="G185">
            <v>0</v>
          </cell>
          <cell r="H185">
            <v>0</v>
          </cell>
          <cell r="I185"/>
          <cell r="J185">
            <v>0</v>
          </cell>
          <cell r="K185">
            <v>0</v>
          </cell>
          <cell r="L185"/>
          <cell r="M185">
            <v>0</v>
          </cell>
          <cell r="N185"/>
          <cell r="O185"/>
          <cell r="P185">
            <v>0</v>
          </cell>
          <cell r="Q185"/>
          <cell r="R185">
            <v>0</v>
          </cell>
          <cell r="S185"/>
          <cell r="T185">
            <v>0</v>
          </cell>
          <cell r="U185"/>
          <cell r="V185">
            <v>0</v>
          </cell>
          <cell r="W185"/>
          <cell r="X185">
            <v>0</v>
          </cell>
          <cell r="Y185"/>
          <cell r="Z185">
            <v>0</v>
          </cell>
          <cell r="AA185"/>
          <cell r="AB185">
            <v>0</v>
          </cell>
          <cell r="AC185"/>
          <cell r="AD185">
            <v>0</v>
          </cell>
        </row>
        <row r="186">
          <cell r="A186">
            <v>505</v>
          </cell>
          <cell r="C186" t="str">
            <v>Dept of Rail &amp; Public Trans</v>
          </cell>
          <cell r="D186"/>
          <cell r="E186">
            <v>6.8253286291283192E-4</v>
          </cell>
          <cell r="F186"/>
          <cell r="G186">
            <v>19042.729668291398</v>
          </cell>
          <cell r="H186">
            <v>6.4062159733991968E-4</v>
          </cell>
          <cell r="I186"/>
          <cell r="J186">
            <v>25456.217695610663</v>
          </cell>
          <cell r="K186">
            <v>7.3425579494929786E-4</v>
          </cell>
          <cell r="L186"/>
          <cell r="M186">
            <v>24098.363300931349</v>
          </cell>
          <cell r="N186"/>
          <cell r="O186"/>
          <cell r="P186">
            <v>7.1303101786632369E-4</v>
          </cell>
          <cell r="Q186"/>
          <cell r="R186">
            <v>26410</v>
          </cell>
          <cell r="S186"/>
          <cell r="T186">
            <v>6.4286673140358458E-4</v>
          </cell>
          <cell r="U186"/>
          <cell r="V186">
            <v>18581</v>
          </cell>
          <cell r="W186"/>
          <cell r="X186">
            <v>6.4998089507398225E-4</v>
          </cell>
          <cell r="Y186"/>
          <cell r="Z186">
            <v>26874.075346250025</v>
          </cell>
          <cell r="AA186"/>
          <cell r="AB186">
            <v>6.1156588281861509E-4</v>
          </cell>
          <cell r="AC186"/>
          <cell r="AD186">
            <v>21065.731145279224</v>
          </cell>
        </row>
        <row r="187">
          <cell r="A187">
            <v>506</v>
          </cell>
          <cell r="C187" t="str">
            <v>Motor Vehicle Dealer Board</v>
          </cell>
          <cell r="D187"/>
          <cell r="E187">
            <v>2.5638352592589528E-4</v>
          </cell>
          <cell r="F187"/>
          <cell r="G187">
            <v>7153.1239606168638</v>
          </cell>
          <cell r="H187">
            <v>2.5524498016955377E-4</v>
          </cell>
          <cell r="I187"/>
          <cell r="J187">
            <v>10142.604944772595</v>
          </cell>
          <cell r="K187">
            <v>2.4266977100086511E-4</v>
          </cell>
          <cell r="L187"/>
          <cell r="M187">
            <v>7964.4510046209134</v>
          </cell>
          <cell r="N187"/>
          <cell r="O187"/>
          <cell r="P187">
            <v>2.4111728221861916E-4</v>
          </cell>
          <cell r="Q187"/>
          <cell r="R187">
            <v>8931</v>
          </cell>
          <cell r="S187"/>
          <cell r="T187">
            <v>2.4090121191513324E-4</v>
          </cell>
          <cell r="U187"/>
          <cell r="V187">
            <v>6963</v>
          </cell>
          <cell r="W187"/>
          <cell r="X187">
            <v>2.538111990025821E-4</v>
          </cell>
          <cell r="Y187"/>
          <cell r="Z187">
            <v>10494.064267752172</v>
          </cell>
          <cell r="AA187"/>
          <cell r="AB187">
            <v>2.642465930155073E-4</v>
          </cell>
          <cell r="AC187"/>
          <cell r="AD187">
            <v>9102.1226672510165</v>
          </cell>
        </row>
        <row r="188">
          <cell r="A188">
            <v>507</v>
          </cell>
          <cell r="C188" t="str">
            <v>BRD Towing and Recovery Operator</v>
          </cell>
          <cell r="D188"/>
          <cell r="E188">
            <v>0</v>
          </cell>
          <cell r="F188"/>
          <cell r="G188">
            <v>0</v>
          </cell>
          <cell r="H188">
            <v>0</v>
          </cell>
          <cell r="I188"/>
          <cell r="J188">
            <v>0</v>
          </cell>
          <cell r="K188">
            <v>0</v>
          </cell>
          <cell r="L188"/>
          <cell r="M188">
            <v>0</v>
          </cell>
          <cell r="N188"/>
          <cell r="O188"/>
          <cell r="P188">
            <v>0</v>
          </cell>
          <cell r="Q188"/>
          <cell r="R188">
            <v>0</v>
          </cell>
          <cell r="S188"/>
          <cell r="T188">
            <v>0</v>
          </cell>
          <cell r="U188"/>
          <cell r="V188">
            <v>0</v>
          </cell>
          <cell r="W188"/>
          <cell r="X188">
            <v>0</v>
          </cell>
          <cell r="Y188"/>
          <cell r="Z188">
            <v>0</v>
          </cell>
          <cell r="AA188"/>
          <cell r="AB188">
            <v>0</v>
          </cell>
          <cell r="AC188"/>
          <cell r="AD188">
            <v>0</v>
          </cell>
        </row>
        <row r="189">
          <cell r="A189">
            <v>522</v>
          </cell>
          <cell r="C189" t="str">
            <v>Virginia Passenger Rail Authority</v>
          </cell>
          <cell r="D189"/>
          <cell r="E189">
            <v>3.7972492064890288E-4</v>
          </cell>
          <cell r="F189"/>
          <cell r="G189">
            <v>10594.360220797091</v>
          </cell>
          <cell r="H189">
            <v>1.5909914546720393E-4</v>
          </cell>
          <cell r="I189"/>
          <cell r="J189">
            <v>6322.0823322473343</v>
          </cell>
          <cell r="K189">
            <v>3.6476610256594852E-6</v>
          </cell>
          <cell r="L189"/>
          <cell r="M189">
            <v>119.71667258146738</v>
          </cell>
          <cell r="N189"/>
          <cell r="O189"/>
          <cell r="P189">
            <v>0</v>
          </cell>
          <cell r="Q189"/>
          <cell r="R189"/>
          <cell r="S189"/>
          <cell r="T189">
            <v>0</v>
          </cell>
          <cell r="U189"/>
          <cell r="V189"/>
          <cell r="W189"/>
          <cell r="X189">
            <v>0</v>
          </cell>
          <cell r="Y189"/>
          <cell r="Z189"/>
          <cell r="AA189"/>
          <cell r="AB189">
            <v>0</v>
          </cell>
          <cell r="AC189"/>
          <cell r="AD189"/>
        </row>
        <row r="190">
          <cell r="A190">
            <v>601</v>
          </cell>
          <cell r="C190" t="str">
            <v>Dept of Health</v>
          </cell>
          <cell r="D190"/>
          <cell r="E190">
            <v>3.2379280555605176E-2</v>
          </cell>
          <cell r="F190"/>
          <cell r="G190">
            <v>903384.90639519552</v>
          </cell>
          <cell r="H190">
            <v>3.3390781358586842E-2</v>
          </cell>
          <cell r="I190"/>
          <cell r="J190">
            <v>1326840.9975877004</v>
          </cell>
          <cell r="K190">
            <v>3.3431325445660139E-2</v>
          </cell>
          <cell r="L190"/>
          <cell r="M190">
            <v>1097220.1128856193</v>
          </cell>
          <cell r="N190"/>
          <cell r="O190"/>
          <cell r="P190">
            <v>3.3533685917515647E-2</v>
          </cell>
          <cell r="Q190"/>
          <cell r="R190">
            <v>1242073</v>
          </cell>
          <cell r="S190"/>
          <cell r="T190">
            <v>3.3716770196996794E-2</v>
          </cell>
          <cell r="U190"/>
          <cell r="V190">
            <v>974516</v>
          </cell>
          <cell r="W190"/>
          <cell r="X190">
            <v>3.3772491465219601E-2</v>
          </cell>
          <cell r="Y190"/>
          <cell r="Z190">
            <v>1396355.6269813008</v>
          </cell>
          <cell r="AA190"/>
          <cell r="AB190">
            <v>3.3981418609333985E-2</v>
          </cell>
          <cell r="AC190"/>
          <cell r="AD190">
            <v>1170509.0955371861</v>
          </cell>
        </row>
        <row r="191">
          <cell r="A191">
            <v>602</v>
          </cell>
          <cell r="C191" t="str">
            <v>Dept of Medical Asst Services</v>
          </cell>
          <cell r="D191"/>
          <cell r="E191">
            <v>5.4549503367635312E-3</v>
          </cell>
          <cell r="F191"/>
          <cell r="G191">
            <v>152193.6162511335</v>
          </cell>
          <cell r="H191">
            <v>5.6220433206826161E-3</v>
          </cell>
          <cell r="I191"/>
          <cell r="J191">
            <v>223401.70743496166</v>
          </cell>
          <cell r="K191">
            <v>5.2295091429241571E-3</v>
          </cell>
          <cell r="L191"/>
          <cell r="M191">
            <v>171633.11761186799</v>
          </cell>
          <cell r="N191"/>
          <cell r="O191"/>
          <cell r="P191">
            <v>5.0348185543374118E-3</v>
          </cell>
          <cell r="Q191"/>
          <cell r="R191">
            <v>186487</v>
          </cell>
          <cell r="S191"/>
          <cell r="T191">
            <v>4.7944552402651736E-3</v>
          </cell>
          <cell r="U191"/>
          <cell r="V191">
            <v>138574</v>
          </cell>
          <cell r="W191"/>
          <cell r="X191">
            <v>4.6308945406721121E-3</v>
          </cell>
          <cell r="Y191"/>
          <cell r="Z191">
            <v>191468.71815731595</v>
          </cell>
          <cell r="AA191"/>
          <cell r="AB191">
            <v>4.4142975716513384E-3</v>
          </cell>
          <cell r="AC191"/>
          <cell r="AD191">
            <v>152052.96510506319</v>
          </cell>
        </row>
        <row r="192">
          <cell r="A192">
            <v>606</v>
          </cell>
          <cell r="C192" t="str">
            <v>Va Bd for People With Disabil</v>
          </cell>
          <cell r="D192"/>
          <cell r="E192">
            <v>9.4593245046427195E-5</v>
          </cell>
          <cell r="F192"/>
          <cell r="G192">
            <v>2639.1602393738631</v>
          </cell>
          <cell r="H192">
            <v>1.0146419830105555E-4</v>
          </cell>
          <cell r="I192"/>
          <cell r="J192">
            <v>4031.8570759826762</v>
          </cell>
          <cell r="K192">
            <v>1.0471893877447357E-4</v>
          </cell>
          <cell r="L192"/>
          <cell r="M192">
            <v>3436.8881368508755</v>
          </cell>
          <cell r="N192"/>
          <cell r="O192"/>
          <cell r="P192">
            <v>9.9224473043271205E-5</v>
          </cell>
          <cell r="Q192"/>
          <cell r="R192">
            <v>3675</v>
          </cell>
          <cell r="S192"/>
          <cell r="T192">
            <v>1.0673523054564514E-4</v>
          </cell>
          <cell r="U192"/>
          <cell r="V192">
            <v>3085</v>
          </cell>
          <cell r="W192"/>
          <cell r="X192">
            <v>1.0259959458626176E-4</v>
          </cell>
          <cell r="Y192"/>
          <cell r="Z192">
            <v>4242.077353815248</v>
          </cell>
          <cell r="AA192"/>
          <cell r="AB192">
            <v>8.5918193537699132E-5</v>
          </cell>
          <cell r="AC192"/>
          <cell r="AD192">
            <v>2959.5005483490081</v>
          </cell>
        </row>
        <row r="193">
          <cell r="A193">
            <v>701</v>
          </cell>
          <cell r="C193" t="str">
            <v>Dept of Corrections</v>
          </cell>
          <cell r="D193"/>
          <cell r="E193">
            <v>4.3475641292040207E-3</v>
          </cell>
          <cell r="F193"/>
          <cell r="G193">
            <v>121297.43918069206</v>
          </cell>
          <cell r="H193">
            <v>4.1399415476528426E-3</v>
          </cell>
          <cell r="I193"/>
          <cell r="J193">
            <v>164507.8057339279</v>
          </cell>
          <cell r="K193">
            <v>3.9588160768408804E-3</v>
          </cell>
          <cell r="L193"/>
          <cell r="M193">
            <v>129928.81869984692</v>
          </cell>
          <cell r="N193"/>
          <cell r="O193"/>
          <cell r="P193">
            <v>3.8676986364940486E-3</v>
          </cell>
          <cell r="Q193"/>
          <cell r="R193">
            <v>143258</v>
          </cell>
          <cell r="S193"/>
          <cell r="T193">
            <v>3.8487175917633456E-3</v>
          </cell>
          <cell r="U193"/>
          <cell r="V193">
            <v>111240</v>
          </cell>
          <cell r="W193"/>
          <cell r="X193">
            <v>3.7675701285868847E-3</v>
          </cell>
          <cell r="Y193"/>
          <cell r="Z193">
            <v>155773.75315992994</v>
          </cell>
          <cell r="AA193"/>
          <cell r="AB193">
            <v>3.6576123184993586E-3</v>
          </cell>
          <cell r="AC193"/>
          <cell r="AD193">
            <v>125988.51554644572</v>
          </cell>
        </row>
        <row r="194">
          <cell r="A194">
            <v>702</v>
          </cell>
          <cell r="C194" t="str">
            <v>Dept f/t Blind &amp; Vision Impair</v>
          </cell>
          <cell r="D194"/>
          <cell r="E194">
            <v>2.3457770325910916E-3</v>
          </cell>
          <cell r="F194"/>
          <cell r="G194">
            <v>65447.395020778451</v>
          </cell>
          <cell r="H194">
            <v>2.3821801032582342E-3</v>
          </cell>
          <cell r="I194"/>
          <cell r="J194">
            <v>94660.085689426225</v>
          </cell>
          <cell r="K194">
            <v>2.3877238614077312E-3</v>
          </cell>
          <cell r="L194"/>
          <cell r="M194">
            <v>78365.383658265113</v>
          </cell>
          <cell r="N194"/>
          <cell r="O194"/>
          <cell r="P194">
            <v>2.4209180903900524E-3</v>
          </cell>
          <cell r="Q194"/>
          <cell r="R194">
            <v>89670</v>
          </cell>
          <cell r="S194"/>
          <cell r="T194">
            <v>2.4888766492989029E-3</v>
          </cell>
          <cell r="U194"/>
          <cell r="V194">
            <v>71936</v>
          </cell>
          <cell r="W194"/>
          <cell r="X194">
            <v>2.5889520982367905E-3</v>
          </cell>
          <cell r="Y194"/>
          <cell r="Z194">
            <v>107042.67507420869</v>
          </cell>
          <cell r="AA194"/>
          <cell r="AB194">
            <v>2.5466713952550738E-3</v>
          </cell>
          <cell r="AC194"/>
          <cell r="AD194">
            <v>87721.529985556539</v>
          </cell>
        </row>
        <row r="195">
          <cell r="A195">
            <v>703</v>
          </cell>
          <cell r="C195" t="str">
            <v>Central State Hospital</v>
          </cell>
          <cell r="D195"/>
          <cell r="E195">
            <v>6.6126481026352385E-3</v>
          </cell>
          <cell r="F195"/>
          <cell r="G195">
            <v>184493.49042714859</v>
          </cell>
          <cell r="H195">
            <v>6.8526932606481463E-3</v>
          </cell>
          <cell r="I195"/>
          <cell r="J195">
            <v>272303.73151428718</v>
          </cell>
          <cell r="K195">
            <v>7.2227133650451508E-3</v>
          </cell>
          <cell r="L195"/>
          <cell r="M195">
            <v>237050.31936638567</v>
          </cell>
          <cell r="N195"/>
          <cell r="O195"/>
          <cell r="P195">
            <v>7.6112323981366251E-3</v>
          </cell>
          <cell r="Q195"/>
          <cell r="R195">
            <v>281917</v>
          </cell>
          <cell r="S195"/>
          <cell r="T195">
            <v>7.5392021024704861E-3</v>
          </cell>
          <cell r="U195"/>
          <cell r="V195">
            <v>217906</v>
          </cell>
          <cell r="W195"/>
          <cell r="X195">
            <v>7.6507129059151264E-3</v>
          </cell>
          <cell r="Y195"/>
          <cell r="Z195">
            <v>316325.96687736199</v>
          </cell>
          <cell r="AA195"/>
          <cell r="AB195">
            <v>7.6775676098462141E-3</v>
          </cell>
          <cell r="AC195"/>
          <cell r="AD195">
            <v>264458.13879171718</v>
          </cell>
        </row>
        <row r="196">
          <cell r="A196">
            <v>704</v>
          </cell>
          <cell r="C196" t="str">
            <v>Eastern State Hospital</v>
          </cell>
          <cell r="D196"/>
          <cell r="E196">
            <v>5.5015893600805898E-3</v>
          </cell>
          <cell r="F196"/>
          <cell r="G196">
            <v>153494.84929246959</v>
          </cell>
          <cell r="H196">
            <v>5.7344575786998347E-3</v>
          </cell>
          <cell r="I196"/>
          <cell r="J196">
            <v>227868.68425257035</v>
          </cell>
          <cell r="K196">
            <v>6.1979246285097447E-3</v>
          </cell>
          <cell r="L196"/>
          <cell r="M196">
            <v>203416.63005864524</v>
          </cell>
          <cell r="N196"/>
          <cell r="O196"/>
          <cell r="P196">
            <v>6.1672494607429608E-3</v>
          </cell>
          <cell r="Q196"/>
          <cell r="R196">
            <v>228432</v>
          </cell>
          <cell r="S196"/>
          <cell r="T196">
            <v>5.9940564636008151E-3</v>
          </cell>
          <cell r="U196"/>
          <cell r="V196">
            <v>173246</v>
          </cell>
          <cell r="W196"/>
          <cell r="X196">
            <v>6.6426081122223394E-3</v>
          </cell>
          <cell r="Y196"/>
          <cell r="Z196">
            <v>274644.91996054124</v>
          </cell>
          <cell r="AA196"/>
          <cell r="AB196">
            <v>6.8162640828882716E-3</v>
          </cell>
          <cell r="AC196"/>
          <cell r="AD196">
            <v>234790.05389176519</v>
          </cell>
        </row>
        <row r="197">
          <cell r="A197">
            <v>705</v>
          </cell>
          <cell r="C197" t="str">
            <v>Southwestern Va Ment Hlth Inst</v>
          </cell>
          <cell r="D197"/>
          <cell r="E197">
            <v>5.1538066423953074E-3</v>
          </cell>
          <cell r="F197"/>
          <cell r="G197">
            <v>143791.67947304019</v>
          </cell>
          <cell r="H197">
            <v>5.0621164518293545E-3</v>
          </cell>
          <cell r="I197"/>
          <cell r="J197">
            <v>201152.03566876429</v>
          </cell>
          <cell r="K197">
            <v>5.120282477307809E-3</v>
          </cell>
          <cell r="L197"/>
          <cell r="M197">
            <v>168048.28533913958</v>
          </cell>
          <cell r="N197"/>
          <cell r="O197"/>
          <cell r="P197">
            <v>5.1643898560545945E-3</v>
          </cell>
          <cell r="Q197"/>
          <cell r="R197">
            <v>191287</v>
          </cell>
          <cell r="S197"/>
          <cell r="T197">
            <v>5.2265362366095145E-3</v>
          </cell>
          <cell r="U197"/>
          <cell r="V197">
            <v>151063</v>
          </cell>
          <cell r="W197"/>
          <cell r="X197">
            <v>5.2849493694020564E-3</v>
          </cell>
          <cell r="Y197"/>
          <cell r="Z197">
            <v>218511.23414675362</v>
          </cell>
          <cell r="AA197"/>
          <cell r="AB197">
            <v>5.3501614031881686E-3</v>
          </cell>
          <cell r="AC197"/>
          <cell r="AD197">
            <v>184289.32167368647</v>
          </cell>
        </row>
        <row r="198">
          <cell r="A198">
            <v>706</v>
          </cell>
          <cell r="C198" t="str">
            <v>Western State Hospital</v>
          </cell>
          <cell r="D198"/>
          <cell r="E198">
            <v>6.2839754266424798E-3</v>
          </cell>
          <cell r="F198"/>
          <cell r="G198">
            <v>175323.49252906445</v>
          </cell>
          <cell r="H198">
            <v>6.504150621793256E-3</v>
          </cell>
          <cell r="I198"/>
          <cell r="J198">
            <v>258453.78120394069</v>
          </cell>
          <cell r="K198">
            <v>6.7409444506150683E-3</v>
          </cell>
          <cell r="L198"/>
          <cell r="M198">
            <v>221238.60578252061</v>
          </cell>
          <cell r="N198"/>
          <cell r="O198"/>
          <cell r="P198">
            <v>6.8401883817315115E-3</v>
          </cell>
          <cell r="Q198"/>
          <cell r="R198">
            <v>253358</v>
          </cell>
          <cell r="S198"/>
          <cell r="T198">
            <v>6.9832143444394533E-3</v>
          </cell>
          <cell r="U198"/>
          <cell r="V198">
            <v>201836</v>
          </cell>
          <cell r="W198"/>
          <cell r="X198">
            <v>6.8839807175233884E-3</v>
          </cell>
          <cell r="Y198"/>
          <cell r="Z198">
            <v>284624.69879795262</v>
          </cell>
          <cell r="AA198"/>
          <cell r="AB198">
            <v>6.8754951412555E-3</v>
          </cell>
          <cell r="AC198"/>
          <cell r="AD198">
            <v>236830.30104431024</v>
          </cell>
        </row>
        <row r="199">
          <cell r="A199">
            <v>707</v>
          </cell>
          <cell r="C199" t="str">
            <v>Central Virginia Training Ctr</v>
          </cell>
          <cell r="D199"/>
          <cell r="E199">
            <v>7.1045765663097536E-6</v>
          </cell>
          <cell r="F199"/>
          <cell r="G199">
            <v>198.21833982108623</v>
          </cell>
          <cell r="H199">
            <v>1.7670959351185835E-5</v>
          </cell>
          <cell r="I199"/>
          <cell r="J199">
            <v>702.18642331439628</v>
          </cell>
          <cell r="K199">
            <v>3.7480330766718887E-4</v>
          </cell>
          <cell r="L199"/>
          <cell r="M199">
            <v>12301.089534034059</v>
          </cell>
          <cell r="N199"/>
          <cell r="O199"/>
          <cell r="P199">
            <v>1.8380389469652121E-3</v>
          </cell>
          <cell r="Q199"/>
          <cell r="R199">
            <v>68080</v>
          </cell>
          <cell r="S199"/>
          <cell r="T199">
            <v>3.4875871989095033E-3</v>
          </cell>
          <cell r="U199"/>
          <cell r="V199">
            <v>100802</v>
          </cell>
          <cell r="W199"/>
          <cell r="X199">
            <v>5.1236918551690255E-3</v>
          </cell>
          <cell r="Y199"/>
          <cell r="Z199">
            <v>211843.88958248886</v>
          </cell>
          <cell r="AA199"/>
          <cell r="AB199">
            <v>6.7293501582723703E-3</v>
          </cell>
          <cell r="AC199"/>
          <cell r="AD199">
            <v>231796.2548258309</v>
          </cell>
        </row>
        <row r="200">
          <cell r="A200">
            <v>708</v>
          </cell>
          <cell r="C200" t="str">
            <v xml:space="preserve">COV Center for Child &amp; Adoles </v>
          </cell>
          <cell r="D200"/>
          <cell r="E200">
            <v>9.3216670708208852E-4</v>
          </cell>
          <cell r="F200"/>
          <cell r="G200">
            <v>26007.536886927322</v>
          </cell>
          <cell r="H200">
            <v>1.1096571680949759E-3</v>
          </cell>
          <cell r="I200"/>
          <cell r="J200">
            <v>44094.165035669357</v>
          </cell>
          <cell r="K200">
            <v>1.2550916753422913E-3</v>
          </cell>
          <cell r="L200"/>
          <cell r="M200">
            <v>41192.25939573504</v>
          </cell>
          <cell r="N200"/>
          <cell r="O200"/>
          <cell r="P200">
            <v>1.4464472388852976E-3</v>
          </cell>
          <cell r="Q200"/>
          <cell r="R200">
            <v>53576</v>
          </cell>
          <cell r="S200"/>
          <cell r="T200">
            <v>1.4350342000024655E-3</v>
          </cell>
          <cell r="U200"/>
          <cell r="V200">
            <v>41477</v>
          </cell>
          <cell r="W200"/>
          <cell r="X200">
            <v>1.2806884736925974E-3</v>
          </cell>
          <cell r="Y200"/>
          <cell r="Z200">
            <v>52951.277180495206</v>
          </cell>
          <cell r="AA200"/>
          <cell r="AB200">
            <v>1.1391346679745129E-3</v>
          </cell>
          <cell r="AC200"/>
          <cell r="AD200">
            <v>39238.134971200168</v>
          </cell>
        </row>
        <row r="201">
          <cell r="A201">
            <v>709</v>
          </cell>
          <cell r="C201" t="str">
            <v>Powhatan Correctional Center</v>
          </cell>
          <cell r="D201"/>
          <cell r="E201">
            <v>0</v>
          </cell>
          <cell r="F201"/>
          <cell r="G201">
            <v>0</v>
          </cell>
          <cell r="H201">
            <v>0</v>
          </cell>
          <cell r="I201"/>
          <cell r="J201">
            <v>0</v>
          </cell>
          <cell r="K201">
            <v>0</v>
          </cell>
          <cell r="L201"/>
          <cell r="M201">
            <v>0</v>
          </cell>
          <cell r="N201"/>
          <cell r="O201"/>
          <cell r="P201">
            <v>0</v>
          </cell>
          <cell r="Q201"/>
          <cell r="R201">
            <v>0</v>
          </cell>
          <cell r="S201"/>
          <cell r="T201">
            <v>0</v>
          </cell>
          <cell r="U201"/>
          <cell r="V201">
            <v>0</v>
          </cell>
          <cell r="W201"/>
          <cell r="X201">
            <v>0</v>
          </cell>
          <cell r="Y201"/>
          <cell r="Z201">
            <v>0</v>
          </cell>
          <cell r="AA201"/>
          <cell r="AB201">
            <v>0</v>
          </cell>
          <cell r="AC201"/>
          <cell r="AD201">
            <v>0</v>
          </cell>
        </row>
        <row r="202">
          <cell r="A202">
            <v>711</v>
          </cell>
          <cell r="C202" t="str">
            <v>Virginia Corr Enterprises</v>
          </cell>
          <cell r="D202"/>
          <cell r="E202">
            <v>1.760634820871506E-3</v>
          </cell>
          <cell r="F202"/>
          <cell r="G202">
            <v>49121.873480718539</v>
          </cell>
          <cell r="H202">
            <v>1.7777832265584389E-3</v>
          </cell>
          <cell r="I202"/>
          <cell r="J202">
            <v>70643.320516813139</v>
          </cell>
          <cell r="K202">
            <v>1.9280440782850428E-3</v>
          </cell>
          <cell r="L202"/>
          <cell r="M202">
            <v>63278.638014604498</v>
          </cell>
          <cell r="N202"/>
          <cell r="O202"/>
          <cell r="P202">
            <v>2.0387024229684726E-3</v>
          </cell>
          <cell r="Q202"/>
          <cell r="R202">
            <v>75513</v>
          </cell>
          <cell r="S202"/>
          <cell r="T202">
            <v>2.2889152072219977E-3</v>
          </cell>
          <cell r="U202"/>
          <cell r="V202">
            <v>66157</v>
          </cell>
          <cell r="W202"/>
          <cell r="X202">
            <v>2.1932690797307202E-3</v>
          </cell>
          <cell r="Y202"/>
          <cell r="Z202">
            <v>90682.786140314041</v>
          </cell>
          <cell r="AA202"/>
          <cell r="AB202">
            <v>2.0030697010732985E-3</v>
          </cell>
          <cell r="AC202"/>
          <cell r="AD202">
            <v>68996.86358171147</v>
          </cell>
        </row>
        <row r="203">
          <cell r="A203">
            <v>716</v>
          </cell>
          <cell r="C203" t="str">
            <v>Virginia Corr Center for Women</v>
          </cell>
          <cell r="D203"/>
          <cell r="E203">
            <v>2.4377465611857855E-3</v>
          </cell>
          <cell r="F203"/>
          <cell r="G203">
            <v>68013.353329767051</v>
          </cell>
          <cell r="H203">
            <v>2.7645460756981605E-3</v>
          </cell>
          <cell r="I203"/>
          <cell r="J203">
            <v>109854.06521531458</v>
          </cell>
          <cell r="K203">
            <v>3.2443240187135999E-3</v>
          </cell>
          <cell r="L203"/>
          <cell r="M203">
            <v>106479.1036130626</v>
          </cell>
          <cell r="N203"/>
          <cell r="O203"/>
          <cell r="P203">
            <v>2.7562694262922766E-3</v>
          </cell>
          <cell r="Q203"/>
          <cell r="R203">
            <v>102091</v>
          </cell>
          <cell r="S203"/>
          <cell r="T203">
            <v>2.9231668729580457E-3</v>
          </cell>
          <cell r="U203"/>
          <cell r="V203">
            <v>84488</v>
          </cell>
          <cell r="W203"/>
          <cell r="X203">
            <v>2.6748736950933448E-3</v>
          </cell>
          <cell r="Y203"/>
          <cell r="Z203">
            <v>110595.18482533042</v>
          </cell>
          <cell r="AA203"/>
          <cell r="AB203">
            <v>2.7562935115323229E-3</v>
          </cell>
          <cell r="AC203"/>
          <cell r="AD203">
            <v>94942.081797977851</v>
          </cell>
        </row>
        <row r="204">
          <cell r="A204">
            <v>717</v>
          </cell>
          <cell r="C204" t="str">
            <v>Southampton Memorial Hospital</v>
          </cell>
          <cell r="D204"/>
          <cell r="E204">
            <v>0</v>
          </cell>
          <cell r="F204"/>
          <cell r="G204">
            <v>0</v>
          </cell>
          <cell r="H204">
            <v>0</v>
          </cell>
          <cell r="I204"/>
          <cell r="J204">
            <v>0</v>
          </cell>
          <cell r="K204">
            <v>0</v>
          </cell>
          <cell r="L204"/>
          <cell r="M204">
            <v>0</v>
          </cell>
          <cell r="N204"/>
          <cell r="O204"/>
          <cell r="P204">
            <v>0</v>
          </cell>
          <cell r="Q204"/>
          <cell r="R204">
            <v>0</v>
          </cell>
          <cell r="S204"/>
          <cell r="T204">
            <v>0</v>
          </cell>
          <cell r="U204"/>
          <cell r="V204">
            <v>0</v>
          </cell>
          <cell r="W204"/>
          <cell r="X204">
            <v>0</v>
          </cell>
          <cell r="Y204"/>
          <cell r="Z204">
            <v>0</v>
          </cell>
          <cell r="AA204"/>
          <cell r="AB204">
            <v>0</v>
          </cell>
          <cell r="AC204"/>
          <cell r="AD204">
            <v>0</v>
          </cell>
        </row>
        <row r="205">
          <cell r="A205">
            <v>718</v>
          </cell>
          <cell r="C205" t="str">
            <v>Bland Correctional Center</v>
          </cell>
          <cell r="D205"/>
          <cell r="E205">
            <v>3.0530623471469128E-3</v>
          </cell>
          <cell r="F205"/>
          <cell r="G205">
            <v>85180.720367134811</v>
          </cell>
          <cell r="H205">
            <v>2.9970570408960652E-3</v>
          </cell>
          <cell r="I205"/>
          <cell r="J205">
            <v>119093.29438159855</v>
          </cell>
          <cell r="K205">
            <v>2.9681328439171697E-3</v>
          </cell>
          <cell r="L205"/>
          <cell r="M205">
            <v>97414.476113302779</v>
          </cell>
          <cell r="N205"/>
          <cell r="O205"/>
          <cell r="P205">
            <v>2.9541361289416434E-3</v>
          </cell>
          <cell r="Q205"/>
          <cell r="R205">
            <v>109420</v>
          </cell>
          <cell r="S205"/>
          <cell r="T205">
            <v>2.9734424908503371E-3</v>
          </cell>
          <cell r="U205"/>
          <cell r="V205">
            <v>85941</v>
          </cell>
          <cell r="W205"/>
          <cell r="X205">
            <v>3.0208430427351093E-3</v>
          </cell>
          <cell r="Y205"/>
          <cell r="Z205">
            <v>124899.61498086518</v>
          </cell>
          <cell r="AA205"/>
          <cell r="AB205">
            <v>2.967126313418693E-3</v>
          </cell>
          <cell r="AC205"/>
          <cell r="AD205">
            <v>102204.33635782133</v>
          </cell>
        </row>
        <row r="206">
          <cell r="A206">
            <v>719</v>
          </cell>
          <cell r="C206" t="str">
            <v>James River Correctional Ctr</v>
          </cell>
          <cell r="D206"/>
          <cell r="E206">
            <v>0</v>
          </cell>
          <cell r="F206"/>
          <cell r="G206">
            <v>0</v>
          </cell>
          <cell r="H206">
            <v>0</v>
          </cell>
          <cell r="I206"/>
          <cell r="J206">
            <v>0</v>
          </cell>
          <cell r="K206">
            <v>0</v>
          </cell>
          <cell r="L206"/>
          <cell r="M206">
            <v>0</v>
          </cell>
          <cell r="N206"/>
          <cell r="O206"/>
          <cell r="P206">
            <v>0</v>
          </cell>
          <cell r="Q206"/>
          <cell r="R206">
            <v>0</v>
          </cell>
          <cell r="S206"/>
          <cell r="T206">
            <v>0</v>
          </cell>
          <cell r="U206"/>
          <cell r="V206">
            <v>0</v>
          </cell>
          <cell r="W206"/>
          <cell r="X206">
            <v>0</v>
          </cell>
          <cell r="Y206"/>
          <cell r="Z206">
            <v>0</v>
          </cell>
          <cell r="AA206"/>
          <cell r="AB206">
            <v>0</v>
          </cell>
          <cell r="AC206"/>
          <cell r="AD206">
            <v>0</v>
          </cell>
        </row>
        <row r="207">
          <cell r="A207">
            <v>720</v>
          </cell>
          <cell r="C207" t="str">
            <v>Dept Behav Hlth &amp; Develop Svcs</v>
          </cell>
          <cell r="D207"/>
          <cell r="E207">
            <v>6.0008178012283869E-3</v>
          </cell>
          <cell r="F207"/>
          <cell r="G207">
            <v>167423.3687295097</v>
          </cell>
          <cell r="H207">
            <v>5.8455720870096385E-3</v>
          </cell>
          <cell r="I207"/>
          <cell r="J207">
            <v>232284.0132461919</v>
          </cell>
          <cell r="K207">
            <v>5.5150069747909279E-3</v>
          </cell>
          <cell r="L207"/>
          <cell r="M207">
            <v>181003.19071347523</v>
          </cell>
          <cell r="N207"/>
          <cell r="O207"/>
          <cell r="P207">
            <v>5.2408809389984431E-3</v>
          </cell>
          <cell r="Q207"/>
          <cell r="R207">
            <v>194120</v>
          </cell>
          <cell r="S207"/>
          <cell r="T207">
            <v>4.9624326964423709E-3</v>
          </cell>
          <cell r="U207"/>
          <cell r="V207">
            <v>143429</v>
          </cell>
          <cell r="W207"/>
          <cell r="X207">
            <v>4.7127899867609371E-3</v>
          </cell>
          <cell r="Y207"/>
          <cell r="Z207">
            <v>194854.76289399288</v>
          </cell>
          <cell r="AA207"/>
          <cell r="AB207">
            <v>4.2943895724219128E-3</v>
          </cell>
          <cell r="AC207"/>
          <cell r="AD207">
            <v>147922.66656340208</v>
          </cell>
        </row>
        <row r="208">
          <cell r="A208">
            <v>721</v>
          </cell>
          <cell r="C208" t="str">
            <v>Powhatan Recpt and Class Ctr</v>
          </cell>
          <cell r="D208"/>
          <cell r="E208">
            <v>0</v>
          </cell>
          <cell r="F208"/>
          <cell r="G208">
            <v>0</v>
          </cell>
          <cell r="H208">
            <v>0</v>
          </cell>
          <cell r="I208"/>
          <cell r="J208">
            <v>0</v>
          </cell>
          <cell r="K208">
            <v>0</v>
          </cell>
          <cell r="L208"/>
          <cell r="M208">
            <v>0</v>
          </cell>
          <cell r="N208"/>
          <cell r="O208"/>
          <cell r="P208">
            <v>0</v>
          </cell>
          <cell r="Q208"/>
          <cell r="R208">
            <v>0</v>
          </cell>
          <cell r="S208"/>
          <cell r="T208">
            <v>0</v>
          </cell>
          <cell r="U208"/>
          <cell r="V208">
            <v>0</v>
          </cell>
          <cell r="W208"/>
          <cell r="X208">
            <v>0</v>
          </cell>
          <cell r="Y208"/>
          <cell r="Z208">
            <v>0</v>
          </cell>
          <cell r="AA208"/>
          <cell r="AB208">
            <v>0</v>
          </cell>
          <cell r="AC208"/>
          <cell r="AD208">
            <v>0</v>
          </cell>
        </row>
        <row r="209">
          <cell r="A209">
            <v>722</v>
          </cell>
          <cell r="C209" t="str">
            <v xml:space="preserve">Office Inspec Gen Behav &amp; Dev </v>
          </cell>
          <cell r="D209"/>
          <cell r="E209">
            <v>0</v>
          </cell>
          <cell r="F209"/>
          <cell r="G209">
            <v>0</v>
          </cell>
          <cell r="H209">
            <v>0</v>
          </cell>
          <cell r="I209"/>
          <cell r="J209">
            <v>0</v>
          </cell>
          <cell r="K209">
            <v>0</v>
          </cell>
          <cell r="L209"/>
          <cell r="M209">
            <v>0</v>
          </cell>
          <cell r="N209"/>
          <cell r="O209"/>
          <cell r="P209">
            <v>0</v>
          </cell>
          <cell r="Q209"/>
          <cell r="R209">
            <v>0</v>
          </cell>
          <cell r="S209"/>
          <cell r="T209">
            <v>0</v>
          </cell>
          <cell r="U209"/>
          <cell r="V209">
            <v>0</v>
          </cell>
          <cell r="W209"/>
          <cell r="X209">
            <v>0</v>
          </cell>
          <cell r="Y209"/>
          <cell r="Z209">
            <v>0</v>
          </cell>
          <cell r="AA209"/>
          <cell r="AB209">
            <v>0</v>
          </cell>
          <cell r="AC209"/>
          <cell r="AD209">
            <v>0</v>
          </cell>
        </row>
        <row r="210">
          <cell r="A210">
            <v>723</v>
          </cell>
          <cell r="C210" t="str">
            <v>Southeastern Va Training Centr</v>
          </cell>
          <cell r="D210"/>
          <cell r="E210">
            <v>2.5925057496007115E-3</v>
          </cell>
          <cell r="F210"/>
          <cell r="G210">
            <v>72331.148924388821</v>
          </cell>
          <cell r="H210">
            <v>2.6104851181912021E-3</v>
          </cell>
          <cell r="I210"/>
          <cell r="J210">
            <v>103732.18407834378</v>
          </cell>
          <cell r="K210">
            <v>2.692303133789562E-3</v>
          </cell>
          <cell r="L210"/>
          <cell r="M210">
            <v>88361.711927349475</v>
          </cell>
          <cell r="N210"/>
          <cell r="O210"/>
          <cell r="P210">
            <v>2.7453696954913187E-3</v>
          </cell>
          <cell r="Q210"/>
          <cell r="R210">
            <v>101687</v>
          </cell>
          <cell r="S210"/>
          <cell r="T210">
            <v>2.7258775997287526E-3</v>
          </cell>
          <cell r="U210"/>
          <cell r="V210">
            <v>78786</v>
          </cell>
          <cell r="W210"/>
          <cell r="X210">
            <v>2.7202046132647787E-3</v>
          </cell>
          <cell r="Y210"/>
          <cell r="Z210">
            <v>112469.43454510896</v>
          </cell>
          <cell r="AA210"/>
          <cell r="AB210">
            <v>2.9971997053923807E-3</v>
          </cell>
          <cell r="AC210"/>
          <cell r="AD210">
            <v>103240.23127567468</v>
          </cell>
        </row>
        <row r="211">
          <cell r="A211">
            <v>724</v>
          </cell>
          <cell r="C211" t="str">
            <v>Catawba Hospital</v>
          </cell>
          <cell r="D211"/>
          <cell r="E211">
            <v>3.0409040684908867E-3</v>
          </cell>
          <cell r="F211"/>
          <cell r="G211">
            <v>84841.503274070041</v>
          </cell>
          <cell r="H211">
            <v>3.0832798502492711E-3</v>
          </cell>
          <cell r="I211"/>
          <cell r="J211">
            <v>122519.50825627333</v>
          </cell>
          <cell r="K211">
            <v>2.8738227331704309E-3</v>
          </cell>
          <cell r="L211"/>
          <cell r="M211">
            <v>94319.206961381526</v>
          </cell>
          <cell r="N211"/>
          <cell r="O211"/>
          <cell r="P211">
            <v>2.6884084107077709E-3</v>
          </cell>
          <cell r="Q211"/>
          <cell r="R211">
            <v>99577</v>
          </cell>
          <cell r="S211"/>
          <cell r="T211">
            <v>2.6219920129040572E-3</v>
          </cell>
          <cell r="U211"/>
          <cell r="V211">
            <v>75783</v>
          </cell>
          <cell r="W211"/>
          <cell r="X211">
            <v>2.5356688686478646E-3</v>
          </cell>
          <cell r="Y211"/>
          <cell r="Z211">
            <v>104839.62951161357</v>
          </cell>
          <cell r="AA211"/>
          <cell r="AB211">
            <v>2.529650466524301E-3</v>
          </cell>
          <cell r="AC211"/>
          <cell r="AD211">
            <v>87135.234512642201</v>
          </cell>
        </row>
        <row r="212">
          <cell r="A212">
            <v>725</v>
          </cell>
          <cell r="C212" t="str">
            <v>Northern Virginia Training Ctr</v>
          </cell>
          <cell r="D212"/>
          <cell r="E212">
            <v>0</v>
          </cell>
          <cell r="F212"/>
          <cell r="G212">
            <v>0</v>
          </cell>
          <cell r="H212">
            <v>0</v>
          </cell>
          <cell r="I212"/>
          <cell r="J212">
            <v>0</v>
          </cell>
          <cell r="K212">
            <v>0</v>
          </cell>
          <cell r="L212"/>
          <cell r="M212">
            <v>0</v>
          </cell>
          <cell r="N212"/>
          <cell r="O212"/>
          <cell r="P212">
            <v>0</v>
          </cell>
          <cell r="Q212"/>
          <cell r="R212">
            <v>0</v>
          </cell>
          <cell r="S212"/>
          <cell r="T212">
            <v>0</v>
          </cell>
          <cell r="U212"/>
          <cell r="V212">
            <v>0</v>
          </cell>
          <cell r="W212"/>
          <cell r="X212">
            <v>4.5287559624704631E-6</v>
          </cell>
          <cell r="Y212"/>
          <cell r="Z212">
            <v>187.24570196229757</v>
          </cell>
          <cell r="AA212"/>
          <cell r="AB212">
            <v>7.3210910642416375E-4</v>
          </cell>
          <cell r="AC212"/>
          <cell r="AD212">
            <v>25217.910348207239</v>
          </cell>
        </row>
        <row r="213">
          <cell r="A213">
            <v>726</v>
          </cell>
          <cell r="C213" t="str">
            <v>Southside Va Training Center</v>
          </cell>
          <cell r="D213"/>
          <cell r="E213">
            <v>0</v>
          </cell>
          <cell r="F213"/>
          <cell r="G213">
            <v>0</v>
          </cell>
          <cell r="H213">
            <v>0</v>
          </cell>
          <cell r="I213"/>
          <cell r="J213">
            <v>0</v>
          </cell>
          <cell r="K213">
            <v>0</v>
          </cell>
          <cell r="L213"/>
          <cell r="M213">
            <v>0</v>
          </cell>
          <cell r="N213"/>
          <cell r="O213"/>
          <cell r="P213">
            <v>0</v>
          </cell>
          <cell r="Q213"/>
          <cell r="R213">
            <v>0</v>
          </cell>
          <cell r="S213"/>
          <cell r="T213">
            <v>0</v>
          </cell>
          <cell r="U213"/>
          <cell r="V213">
            <v>0</v>
          </cell>
          <cell r="W213"/>
          <cell r="X213">
            <v>0</v>
          </cell>
          <cell r="Y213"/>
          <cell r="Z213">
            <v>0</v>
          </cell>
          <cell r="AA213"/>
          <cell r="AB213">
            <v>0</v>
          </cell>
          <cell r="AC213"/>
          <cell r="AD213">
            <v>0</v>
          </cell>
        </row>
        <row r="214">
          <cell r="A214">
            <v>728</v>
          </cell>
          <cell r="C214" t="str">
            <v>No Va Mental Health Institute</v>
          </cell>
          <cell r="D214"/>
          <cell r="E214">
            <v>3.5869352020914957E-3</v>
          </cell>
          <cell r="F214"/>
          <cell r="G214">
            <v>100075.82213639132</v>
          </cell>
          <cell r="H214">
            <v>3.5824691168631364E-3</v>
          </cell>
          <cell r="I214"/>
          <cell r="J214">
            <v>142355.66534963477</v>
          </cell>
          <cell r="K214">
            <v>3.4035504751121657E-3</v>
          </cell>
          <cell r="L214"/>
          <cell r="M214">
            <v>111704.9350192383</v>
          </cell>
          <cell r="N214"/>
          <cell r="O214"/>
          <cell r="P214">
            <v>3.3799974995275747E-3</v>
          </cell>
          <cell r="Q214"/>
          <cell r="R214">
            <v>125194</v>
          </cell>
          <cell r="S214"/>
          <cell r="T214">
            <v>3.2456043948417652E-3</v>
          </cell>
          <cell r="U214"/>
          <cell r="V214">
            <v>93808</v>
          </cell>
          <cell r="W214"/>
          <cell r="X214">
            <v>3.2165122003101716E-3</v>
          </cell>
          <cell r="Y214"/>
          <cell r="Z214">
            <v>132989.74151144724</v>
          </cell>
          <cell r="AA214"/>
          <cell r="AB214">
            <v>3.0173533795289191E-3</v>
          </cell>
          <cell r="AC214"/>
          <cell r="AD214">
            <v>103934.4359278263</v>
          </cell>
        </row>
        <row r="215">
          <cell r="A215">
            <v>729</v>
          </cell>
          <cell r="C215" t="str">
            <v>Piedmont Geriatric Hospital</v>
          </cell>
          <cell r="D215"/>
          <cell r="E215">
            <v>2.8769551921220076E-3</v>
          </cell>
          <cell r="F215"/>
          <cell r="G215">
            <v>80267.314540081687</v>
          </cell>
          <cell r="H215">
            <v>2.8418704073032205E-3</v>
          </cell>
          <cell r="I215"/>
          <cell r="J215">
            <v>112926.68253992462</v>
          </cell>
          <cell r="K215">
            <v>3.1499554979852479E-3</v>
          </cell>
          <cell r="L215"/>
          <cell r="M215">
            <v>103381.9174385356</v>
          </cell>
          <cell r="N215"/>
          <cell r="O215"/>
          <cell r="P215">
            <v>3.3076581380797995E-3</v>
          </cell>
          <cell r="Q215"/>
          <cell r="R215">
            <v>122514</v>
          </cell>
          <cell r="S215"/>
          <cell r="T215">
            <v>3.4232450230139455E-3</v>
          </cell>
          <cell r="U215"/>
          <cell r="V215">
            <v>98942</v>
          </cell>
          <cell r="W215"/>
          <cell r="X215">
            <v>3.429751302861946E-3</v>
          </cell>
          <cell r="Y215"/>
          <cell r="Z215">
            <v>141806.31404792288</v>
          </cell>
          <cell r="AA215"/>
          <cell r="AB215">
            <v>3.5269170719358024E-3</v>
          </cell>
          <cell r="AC215"/>
          <cell r="AD215">
            <v>121486.64419714021</v>
          </cell>
        </row>
        <row r="216">
          <cell r="A216">
            <v>730</v>
          </cell>
          <cell r="C216" t="str">
            <v>Brunswick Correctional Center</v>
          </cell>
          <cell r="D216"/>
          <cell r="E216">
            <v>0</v>
          </cell>
          <cell r="F216"/>
          <cell r="G216">
            <v>0</v>
          </cell>
          <cell r="H216">
            <v>0</v>
          </cell>
          <cell r="I216"/>
          <cell r="J216">
            <v>0</v>
          </cell>
          <cell r="K216">
            <v>0</v>
          </cell>
          <cell r="L216"/>
          <cell r="M216">
            <v>0</v>
          </cell>
          <cell r="N216"/>
          <cell r="O216"/>
          <cell r="P216">
            <v>0</v>
          </cell>
          <cell r="Q216"/>
          <cell r="R216">
            <v>0</v>
          </cell>
          <cell r="S216"/>
          <cell r="T216">
            <v>0</v>
          </cell>
          <cell r="U216"/>
          <cell r="V216">
            <v>0</v>
          </cell>
          <cell r="W216"/>
          <cell r="X216">
            <v>0</v>
          </cell>
          <cell r="Y216"/>
          <cell r="Z216">
            <v>0</v>
          </cell>
          <cell r="AA216"/>
          <cell r="AB216">
            <v>0</v>
          </cell>
          <cell r="AC216"/>
          <cell r="AD216">
            <v>0</v>
          </cell>
        </row>
        <row r="217">
          <cell r="A217">
            <v>731</v>
          </cell>
          <cell r="C217" t="str">
            <v xml:space="preserve">Staunton Correctional Center  </v>
          </cell>
          <cell r="D217"/>
          <cell r="E217">
            <v>0</v>
          </cell>
          <cell r="F217"/>
          <cell r="G217">
            <v>0</v>
          </cell>
          <cell r="H217">
            <v>0</v>
          </cell>
          <cell r="I217"/>
          <cell r="J217">
            <v>0</v>
          </cell>
          <cell r="K217">
            <v>0</v>
          </cell>
          <cell r="L217"/>
          <cell r="M217">
            <v>0</v>
          </cell>
          <cell r="N217"/>
          <cell r="O217"/>
          <cell r="P217">
            <v>0</v>
          </cell>
          <cell r="Q217"/>
          <cell r="R217">
            <v>0</v>
          </cell>
          <cell r="S217"/>
          <cell r="T217">
            <v>0</v>
          </cell>
          <cell r="U217"/>
          <cell r="V217">
            <v>0</v>
          </cell>
          <cell r="W217"/>
          <cell r="X217">
            <v>0</v>
          </cell>
          <cell r="Y217"/>
          <cell r="Z217">
            <v>0</v>
          </cell>
          <cell r="AA217"/>
          <cell r="AB217">
            <v>0</v>
          </cell>
          <cell r="AC217"/>
          <cell r="AD217">
            <v>0</v>
          </cell>
        </row>
        <row r="218">
          <cell r="A218">
            <v>733</v>
          </cell>
          <cell r="C218" t="str">
            <v xml:space="preserve">Sussex I State Prison         </v>
          </cell>
          <cell r="D218"/>
          <cell r="E218">
            <v>0</v>
          </cell>
          <cell r="F218"/>
          <cell r="G218">
            <v>0</v>
          </cell>
          <cell r="H218">
            <v>2.0746840243598128E-4</v>
          </cell>
          <cell r="I218"/>
          <cell r="J218">
            <v>8244.1192106243689</v>
          </cell>
          <cell r="K218">
            <v>2.4516726330163167E-3</v>
          </cell>
          <cell r="L218"/>
          <cell r="M218">
            <v>80464.190016311477</v>
          </cell>
          <cell r="N218"/>
          <cell r="O218"/>
          <cell r="P218">
            <v>2.880095981786423E-3</v>
          </cell>
          <cell r="Q218"/>
          <cell r="R218">
            <v>106678</v>
          </cell>
          <cell r="S218"/>
          <cell r="T218">
            <v>3.1516138693512726E-3</v>
          </cell>
          <cell r="U218"/>
          <cell r="V218">
            <v>91091</v>
          </cell>
          <cell r="W218"/>
          <cell r="X218">
            <v>3.3348005098660701E-3</v>
          </cell>
          <cell r="Y218"/>
          <cell r="Z218">
            <v>137880.48363583526</v>
          </cell>
          <cell r="AA218"/>
          <cell r="AB218">
            <v>3.5854965192586314E-3</v>
          </cell>
          <cell r="AC218"/>
          <cell r="AD218">
            <v>123504.44624040391</v>
          </cell>
        </row>
        <row r="219">
          <cell r="A219">
            <v>734</v>
          </cell>
          <cell r="C219" t="str">
            <v xml:space="preserve">Sussex II State Prison        </v>
          </cell>
          <cell r="D219"/>
          <cell r="E219">
            <v>0</v>
          </cell>
          <cell r="F219"/>
          <cell r="G219">
            <v>0</v>
          </cell>
          <cell r="H219">
            <v>1.8921222414765607E-4</v>
          </cell>
          <cell r="I219"/>
          <cell r="J219">
            <v>7518.6780910504758</v>
          </cell>
          <cell r="K219">
            <v>2.5897859973654574E-3</v>
          </cell>
          <cell r="L219"/>
          <cell r="M219">
            <v>84997.087207853998</v>
          </cell>
          <cell r="N219"/>
          <cell r="O219"/>
          <cell r="P219">
            <v>2.7926258091800216E-3</v>
          </cell>
          <cell r="Q219"/>
          <cell r="R219">
            <v>103438</v>
          </cell>
          <cell r="S219"/>
          <cell r="T219">
            <v>2.9706280072458037E-3</v>
          </cell>
          <cell r="U219"/>
          <cell r="V219">
            <v>85860</v>
          </cell>
          <cell r="W219"/>
          <cell r="X219">
            <v>2.9468193850484218E-3</v>
          </cell>
          <cell r="Y219"/>
          <cell r="Z219">
            <v>121839.03678671591</v>
          </cell>
          <cell r="AA219"/>
          <cell r="AB219">
            <v>3.2872215636848652E-3</v>
          </cell>
          <cell r="AC219"/>
          <cell r="AD219">
            <v>113230.19746686553</v>
          </cell>
        </row>
        <row r="220">
          <cell r="A220">
            <v>735</v>
          </cell>
          <cell r="C220" t="str">
            <v xml:space="preserve">Wallens Ridge State Prison    </v>
          </cell>
          <cell r="D220"/>
          <cell r="E220">
            <v>5.060303133176223E-3</v>
          </cell>
          <cell r="F220"/>
          <cell r="G220">
            <v>141182.92296350488</v>
          </cell>
          <cell r="H220">
            <v>5.1639868219139776E-3</v>
          </cell>
          <cell r="I220"/>
          <cell r="J220">
            <v>205200.03268974295</v>
          </cell>
          <cell r="K220">
            <v>5.0539685247046329E-3</v>
          </cell>
          <cell r="L220"/>
          <cell r="M220">
            <v>165871.85345702901</v>
          </cell>
          <cell r="N220"/>
          <cell r="O220"/>
          <cell r="P220">
            <v>5.0492117457614236E-3</v>
          </cell>
          <cell r="Q220"/>
          <cell r="R220">
            <v>187021</v>
          </cell>
          <cell r="S220"/>
          <cell r="T220">
            <v>5.2349420158698135E-3</v>
          </cell>
          <cell r="U220"/>
          <cell r="V220">
            <v>151306</v>
          </cell>
          <cell r="W220"/>
          <cell r="X220">
            <v>5.2790074787635276E-3</v>
          </cell>
          <cell r="Y220"/>
          <cell r="Z220">
            <v>218265.56105400706</v>
          </cell>
          <cell r="AA220"/>
          <cell r="AB220">
            <v>5.3827140016798961E-3</v>
          </cell>
          <cell r="AC220"/>
          <cell r="AD220">
            <v>185410.61425584697</v>
          </cell>
        </row>
        <row r="221">
          <cell r="A221">
            <v>736</v>
          </cell>
          <cell r="C221" t="str">
            <v>Southampton Intensive Treat Ct</v>
          </cell>
          <cell r="D221"/>
          <cell r="E221">
            <v>0</v>
          </cell>
          <cell r="F221"/>
          <cell r="G221">
            <v>0</v>
          </cell>
          <cell r="H221">
            <v>0</v>
          </cell>
          <cell r="I221"/>
          <cell r="J221">
            <v>0</v>
          </cell>
          <cell r="K221">
            <v>0</v>
          </cell>
          <cell r="L221"/>
          <cell r="M221">
            <v>0</v>
          </cell>
          <cell r="N221"/>
          <cell r="O221"/>
          <cell r="P221">
            <v>0</v>
          </cell>
          <cell r="Q221"/>
          <cell r="R221">
            <v>0</v>
          </cell>
          <cell r="S221"/>
          <cell r="T221">
            <v>0</v>
          </cell>
          <cell r="U221"/>
          <cell r="V221">
            <v>0</v>
          </cell>
          <cell r="W221"/>
          <cell r="X221">
            <v>0</v>
          </cell>
          <cell r="Y221"/>
          <cell r="Z221">
            <v>0</v>
          </cell>
          <cell r="AA221"/>
          <cell r="AB221">
            <v>0</v>
          </cell>
          <cell r="AC221"/>
          <cell r="AD221">
            <v>0</v>
          </cell>
        </row>
        <row r="222">
          <cell r="A222">
            <v>737</v>
          </cell>
          <cell r="C222" t="str">
            <v xml:space="preserve">St Brides Correctional Center </v>
          </cell>
          <cell r="D222"/>
          <cell r="E222">
            <v>2.0388706815604196E-3</v>
          </cell>
          <cell r="F222"/>
          <cell r="G222">
            <v>56884.679591638407</v>
          </cell>
          <cell r="H222">
            <v>2.235135970542897E-3</v>
          </cell>
          <cell r="I222"/>
          <cell r="J222">
            <v>88817.030336926575</v>
          </cell>
          <cell r="K222">
            <v>2.4455311197322232E-3</v>
          </cell>
          <cell r="L222"/>
          <cell r="M222">
            <v>80262.62481334593</v>
          </cell>
          <cell r="N222"/>
          <cell r="O222"/>
          <cell r="P222">
            <v>2.4823719220963126E-3</v>
          </cell>
          <cell r="Q222"/>
          <cell r="R222">
            <v>91946</v>
          </cell>
          <cell r="S222"/>
          <cell r="T222">
            <v>2.5861094398103236E-3</v>
          </cell>
          <cell r="U222"/>
          <cell r="V222">
            <v>74746</v>
          </cell>
          <cell r="W222"/>
          <cell r="X222">
            <v>2.7706721919211951E-3</v>
          </cell>
          <cell r="Y222"/>
          <cell r="Z222">
            <v>114556.06435474507</v>
          </cell>
          <cell r="AA222"/>
          <cell r="AB222">
            <v>2.7615131473391606E-3</v>
          </cell>
          <cell r="AC222"/>
          <cell r="AD222">
            <v>95121.875091999333</v>
          </cell>
        </row>
        <row r="223">
          <cell r="A223">
            <v>738</v>
          </cell>
          <cell r="C223" t="str">
            <v>Southwestern Va Training Ctr</v>
          </cell>
          <cell r="D223"/>
          <cell r="E223">
            <v>0</v>
          </cell>
          <cell r="F223"/>
          <cell r="G223">
            <v>0</v>
          </cell>
          <cell r="H223">
            <v>0</v>
          </cell>
          <cell r="I223"/>
          <cell r="J223">
            <v>0</v>
          </cell>
          <cell r="K223">
            <v>1.1207944297918679E-5</v>
          </cell>
          <cell r="L223"/>
          <cell r="M223">
            <v>367.84607681100681</v>
          </cell>
          <cell r="N223"/>
          <cell r="O223"/>
          <cell r="P223">
            <v>1.419521194824347E-4</v>
          </cell>
          <cell r="Q223"/>
          <cell r="R223">
            <v>5258</v>
          </cell>
          <cell r="S223"/>
          <cell r="T223">
            <v>1.3236871341869283E-3</v>
          </cell>
          <cell r="U223"/>
          <cell r="V223">
            <v>38259</v>
          </cell>
          <cell r="W223"/>
          <cell r="X223">
            <v>2.845277208081377E-3</v>
          </cell>
          <cell r="Y223"/>
          <cell r="Z223">
            <v>117640.67936526584</v>
          </cell>
          <cell r="AA223"/>
          <cell r="AB223">
            <v>3.3254381658702169E-3</v>
          </cell>
          <cell r="AC223"/>
          <cell r="AD223">
            <v>114546.589845087</v>
          </cell>
        </row>
        <row r="224">
          <cell r="A224">
            <v>739</v>
          </cell>
          <cell r="C224" t="str">
            <v>Southern Va Mental Health Inst</v>
          </cell>
          <cell r="D224"/>
          <cell r="E224">
            <v>1.5312107747814489E-3</v>
          </cell>
          <cell r="F224"/>
          <cell r="G224">
            <v>42720.921487793705</v>
          </cell>
          <cell r="H224">
            <v>1.628281340091518E-3</v>
          </cell>
          <cell r="I224"/>
          <cell r="J224">
            <v>64702.602027756264</v>
          </cell>
          <cell r="K224">
            <v>1.7658691875972283E-3</v>
          </cell>
          <cell r="L224"/>
          <cell r="M224">
            <v>57956.038641243547</v>
          </cell>
          <cell r="N224"/>
          <cell r="O224"/>
          <cell r="P224">
            <v>1.9958711923310168E-3</v>
          </cell>
          <cell r="Q224"/>
          <cell r="R224">
            <v>73926</v>
          </cell>
          <cell r="S224"/>
          <cell r="T224">
            <v>1.9710183632297095E-3</v>
          </cell>
          <cell r="U224"/>
          <cell r="V224">
            <v>56968</v>
          </cell>
          <cell r="W224"/>
          <cell r="X224">
            <v>1.9181431731032869E-3</v>
          </cell>
          <cell r="Y224"/>
          <cell r="Z224">
            <v>79307.445110375891</v>
          </cell>
          <cell r="AA224"/>
          <cell r="AB224">
            <v>1.8656086883549518E-3</v>
          </cell>
          <cell r="AC224"/>
          <cell r="AD224">
            <v>64261.941608077854</v>
          </cell>
        </row>
        <row r="225">
          <cell r="A225">
            <v>740</v>
          </cell>
          <cell r="C225" t="str">
            <v>Southampton Reception &amp; Class</v>
          </cell>
          <cell r="D225"/>
          <cell r="E225">
            <v>0</v>
          </cell>
          <cell r="F225"/>
          <cell r="G225">
            <v>0</v>
          </cell>
          <cell r="H225">
            <v>0</v>
          </cell>
          <cell r="I225"/>
          <cell r="J225">
            <v>0</v>
          </cell>
          <cell r="K225">
            <v>0</v>
          </cell>
          <cell r="L225"/>
          <cell r="M225">
            <v>0</v>
          </cell>
          <cell r="N225"/>
          <cell r="O225"/>
          <cell r="P225">
            <v>0</v>
          </cell>
          <cell r="Q225"/>
          <cell r="R225">
            <v>0</v>
          </cell>
          <cell r="S225"/>
          <cell r="T225">
            <v>0</v>
          </cell>
          <cell r="U225"/>
          <cell r="V225">
            <v>0</v>
          </cell>
          <cell r="W225"/>
          <cell r="X225">
            <v>0</v>
          </cell>
          <cell r="Y225"/>
          <cell r="Z225">
            <v>0</v>
          </cell>
          <cell r="AA225"/>
          <cell r="AB225">
            <v>0</v>
          </cell>
          <cell r="AC225"/>
          <cell r="AD225">
            <v>0</v>
          </cell>
        </row>
        <row r="226">
          <cell r="A226">
            <v>741</v>
          </cell>
          <cell r="C226" t="str">
            <v xml:space="preserve">Red Onion State Prison        </v>
          </cell>
          <cell r="D226"/>
          <cell r="E226">
            <v>4.7917546482214137E-3</v>
          </cell>
          <cell r="F226"/>
          <cell r="G226">
            <v>133690.39552680508</v>
          </cell>
          <cell r="H226">
            <v>4.8092488199766789E-3</v>
          </cell>
          <cell r="I226"/>
          <cell r="J226">
            <v>191103.89881021302</v>
          </cell>
          <cell r="K226">
            <v>4.9059237704383333E-3</v>
          </cell>
          <cell r="L226"/>
          <cell r="M226">
            <v>161013.00685663856</v>
          </cell>
          <cell r="N226"/>
          <cell r="O226"/>
          <cell r="P226">
            <v>4.9244437435618299E-3</v>
          </cell>
          <cell r="Q226"/>
          <cell r="R226">
            <v>182399</v>
          </cell>
          <cell r="S226"/>
          <cell r="T226">
            <v>5.166641815440574E-3</v>
          </cell>
          <cell r="U226"/>
          <cell r="V226">
            <v>149331</v>
          </cell>
          <cell r="W226"/>
          <cell r="X226">
            <v>5.4290908760965834E-3</v>
          </cell>
          <cell r="Y226"/>
          <cell r="Z226">
            <v>224470.90117818199</v>
          </cell>
          <cell r="AA226"/>
          <cell r="AB226">
            <v>5.497641417674985E-3</v>
          </cell>
          <cell r="AC226"/>
          <cell r="AD226">
            <v>189369.35380393302</v>
          </cell>
        </row>
        <row r="227">
          <cell r="A227">
            <v>742</v>
          </cell>
          <cell r="C227" t="str">
            <v>Employee Rel &amp; Trg Div</v>
          </cell>
          <cell r="D227"/>
          <cell r="E227">
            <v>1.7151957595344415E-3</v>
          </cell>
          <cell r="F227"/>
          <cell r="G227">
            <v>47854.119489020792</v>
          </cell>
          <cell r="H227">
            <v>1.5792290513887421E-3</v>
          </cell>
          <cell r="I227"/>
          <cell r="J227">
            <v>62753.423690855394</v>
          </cell>
          <cell r="K227">
            <v>1.4999276947916741E-3</v>
          </cell>
          <cell r="L227"/>
          <cell r="M227">
            <v>49227.806934386121</v>
          </cell>
          <cell r="N227"/>
          <cell r="O227"/>
          <cell r="P227">
            <v>1.4164738145391006E-3</v>
          </cell>
          <cell r="Q227"/>
          <cell r="R227">
            <v>52466</v>
          </cell>
          <cell r="S227"/>
          <cell r="T227">
            <v>1.329505296308139E-3</v>
          </cell>
          <cell r="U227"/>
          <cell r="V227">
            <v>38427</v>
          </cell>
          <cell r="W227"/>
          <cell r="X227">
            <v>1.2938199192735003E-3</v>
          </cell>
          <cell r="Y227"/>
          <cell r="Z227">
            <v>53494.209227607455</v>
          </cell>
          <cell r="AA227"/>
          <cell r="AB227">
            <v>1.2397815845276276E-3</v>
          </cell>
          <cell r="AC227"/>
          <cell r="AD227">
            <v>42704.974676086225</v>
          </cell>
        </row>
        <row r="228">
          <cell r="A228">
            <v>743</v>
          </cell>
          <cell r="C228" t="str">
            <v xml:space="preserve">Fluvanna Corr Ctr for Women   </v>
          </cell>
          <cell r="D228"/>
          <cell r="E228">
            <v>2.7527612148091781E-3</v>
          </cell>
          <cell r="F228"/>
          <cell r="G228">
            <v>76802.291147207827</v>
          </cell>
          <cell r="H228">
            <v>3.1680495593237163E-3</v>
          </cell>
          <cell r="I228"/>
          <cell r="J228">
            <v>125887.98065425844</v>
          </cell>
          <cell r="K228">
            <v>3.4757519845576403E-3</v>
          </cell>
          <cell r="L228"/>
          <cell r="M228">
            <v>114074.5972234199</v>
          </cell>
          <cell r="N228"/>
          <cell r="O228"/>
          <cell r="P228">
            <v>3.4046856236915474E-3</v>
          </cell>
          <cell r="Q228"/>
          <cell r="R228">
            <v>126108</v>
          </cell>
          <cell r="S228"/>
          <cell r="T228">
            <v>3.3550595115358728E-3</v>
          </cell>
          <cell r="U228"/>
          <cell r="V228">
            <v>96971</v>
          </cell>
          <cell r="W228"/>
          <cell r="X228">
            <v>3.1864434905874853E-3</v>
          </cell>
          <cell r="Y228"/>
          <cell r="Z228">
            <v>131746.52224642559</v>
          </cell>
          <cell r="AA228"/>
          <cell r="AB228">
            <v>3.2407856014764471E-3</v>
          </cell>
          <cell r="AC228"/>
          <cell r="AD228">
            <v>111630.68460514986</v>
          </cell>
        </row>
        <row r="229">
          <cell r="A229">
            <v>744</v>
          </cell>
          <cell r="C229" t="str">
            <v>Mecklenburg Correctional Ctr</v>
          </cell>
          <cell r="D229"/>
          <cell r="E229">
            <v>0</v>
          </cell>
          <cell r="F229"/>
          <cell r="G229">
            <v>0</v>
          </cell>
          <cell r="H229">
            <v>0</v>
          </cell>
          <cell r="I229"/>
          <cell r="J229">
            <v>0</v>
          </cell>
          <cell r="K229">
            <v>0</v>
          </cell>
          <cell r="L229"/>
          <cell r="M229">
            <v>0</v>
          </cell>
          <cell r="N229"/>
          <cell r="O229"/>
          <cell r="P229">
            <v>0</v>
          </cell>
          <cell r="Q229"/>
          <cell r="R229">
            <v>0</v>
          </cell>
          <cell r="S229"/>
          <cell r="T229">
            <v>0</v>
          </cell>
          <cell r="U229"/>
          <cell r="V229">
            <v>0</v>
          </cell>
          <cell r="W229"/>
          <cell r="X229">
            <v>0</v>
          </cell>
          <cell r="Y229"/>
          <cell r="Z229">
            <v>0</v>
          </cell>
          <cell r="AA229"/>
          <cell r="AB229">
            <v>0</v>
          </cell>
          <cell r="AC229"/>
          <cell r="AD229">
            <v>0</v>
          </cell>
        </row>
        <row r="230">
          <cell r="A230">
            <v>745</v>
          </cell>
          <cell r="C230" t="str">
            <v>Nottoway Correctional Center</v>
          </cell>
          <cell r="D230"/>
          <cell r="E230">
            <v>3.257619540208275E-3</v>
          </cell>
          <cell r="F230"/>
          <cell r="G230">
            <v>90887.884872808572</v>
          </cell>
          <cell r="H230">
            <v>3.5797966723116669E-3</v>
          </cell>
          <cell r="I230"/>
          <cell r="J230">
            <v>142249.47109929394</v>
          </cell>
          <cell r="K230">
            <v>3.9994863544729961E-3</v>
          </cell>
          <cell r="L230"/>
          <cell r="M230">
            <v>131263.62209216628</v>
          </cell>
          <cell r="N230"/>
          <cell r="O230"/>
          <cell r="P230">
            <v>4.1733029296447312E-3</v>
          </cell>
          <cell r="Q230"/>
          <cell r="R230">
            <v>154577</v>
          </cell>
          <cell r="S230"/>
          <cell r="T230">
            <v>4.26377104601482E-3</v>
          </cell>
          <cell r="U230"/>
          <cell r="V230">
            <v>123236</v>
          </cell>
          <cell r="W230"/>
          <cell r="X230">
            <v>4.3514398583181443E-3</v>
          </cell>
          <cell r="Y230"/>
          <cell r="Z230">
            <v>179914.39979756155</v>
          </cell>
          <cell r="AA230"/>
          <cell r="AB230">
            <v>4.2989334991427684E-3</v>
          </cell>
          <cell r="AC230"/>
          <cell r="AD230">
            <v>148079.18467753267</v>
          </cell>
        </row>
        <row r="231">
          <cell r="A231">
            <v>747</v>
          </cell>
          <cell r="C231" t="str">
            <v>Marion Correctional Center</v>
          </cell>
          <cell r="D231"/>
          <cell r="E231">
            <v>2.7077714085488266E-3</v>
          </cell>
          <cell r="F231"/>
          <cell r="G231">
            <v>75547.071413481855</v>
          </cell>
          <cell r="H231">
            <v>2.7868714321202213E-3</v>
          </cell>
          <cell r="I231"/>
          <cell r="J231">
            <v>110741.20223281748</v>
          </cell>
          <cell r="K231">
            <v>2.8180505124661957E-3</v>
          </cell>
          <cell r="L231"/>
          <cell r="M231">
            <v>92488.755985202035</v>
          </cell>
          <cell r="N231"/>
          <cell r="O231"/>
          <cell r="P231">
            <v>2.7974533340343086E-3</v>
          </cell>
          <cell r="Q231"/>
          <cell r="R231">
            <v>103616</v>
          </cell>
          <cell r="S231"/>
          <cell r="T231">
            <v>2.6731257050660239E-3</v>
          </cell>
          <cell r="U231"/>
          <cell r="V231">
            <v>77261</v>
          </cell>
          <cell r="W231"/>
          <cell r="X231">
            <v>2.7082164175282505E-3</v>
          </cell>
          <cell r="Y231"/>
          <cell r="Z231">
            <v>111973.77124495553</v>
          </cell>
          <cell r="AA231"/>
          <cell r="AB231">
            <v>2.630002423048442E-3</v>
          </cell>
          <cell r="AC231"/>
          <cell r="AD231">
            <v>90591.91415326776</v>
          </cell>
        </row>
        <row r="232">
          <cell r="A232">
            <v>748</v>
          </cell>
          <cell r="C232" t="str">
            <v xml:space="preserve">Hiram W Davis Medical Center  </v>
          </cell>
          <cell r="D232"/>
          <cell r="E232">
            <v>1.5422492559321363E-3</v>
          </cell>
          <cell r="F232"/>
          <cell r="G232">
            <v>43028.896127438151</v>
          </cell>
          <cell r="H232">
            <v>1.6028491839861735E-3</v>
          </cell>
          <cell r="I232"/>
          <cell r="J232">
            <v>63692.010900365844</v>
          </cell>
          <cell r="K232">
            <v>1.620554465080233E-3</v>
          </cell>
          <cell r="L232"/>
          <cell r="M232">
            <v>53186.792010469057</v>
          </cell>
          <cell r="N232"/>
          <cell r="O232"/>
          <cell r="P232">
            <v>1.5367768365784306E-3</v>
          </cell>
          <cell r="Q232"/>
          <cell r="R232">
            <v>56922</v>
          </cell>
          <cell r="S232"/>
          <cell r="T232">
            <v>1.4626231713501803E-3</v>
          </cell>
          <cell r="U232"/>
          <cell r="V232">
            <v>42274</v>
          </cell>
          <cell r="W232"/>
          <cell r="X232">
            <v>1.5288825287229711E-3</v>
          </cell>
          <cell r="Y232"/>
          <cell r="Z232">
            <v>63213.095313808801</v>
          </cell>
          <cell r="AA232"/>
          <cell r="AB232">
            <v>1.6459781734475282E-3</v>
          </cell>
          <cell r="AC232"/>
          <cell r="AD232">
            <v>56696.644870111762</v>
          </cell>
        </row>
        <row r="233">
          <cell r="A233">
            <v>749</v>
          </cell>
          <cell r="C233" t="str">
            <v>Buckingham Correctional Center</v>
          </cell>
          <cell r="D233"/>
          <cell r="E233">
            <v>2.8669112514850101E-3</v>
          </cell>
          <cell r="F233"/>
          <cell r="G233">
            <v>79987.08767226692</v>
          </cell>
          <cell r="H233">
            <v>3.0636120177825487E-3</v>
          </cell>
          <cell r="I233"/>
          <cell r="J233">
            <v>121737.97259317263</v>
          </cell>
          <cell r="K233">
            <v>3.3762416924043972E-3</v>
          </cell>
          <cell r="L233"/>
          <cell r="M233">
            <v>110808.65749371541</v>
          </cell>
          <cell r="N233"/>
          <cell r="O233"/>
          <cell r="P233">
            <v>3.7674800892897459E-3</v>
          </cell>
          <cell r="Q233"/>
          <cell r="R233">
            <v>139546</v>
          </cell>
          <cell r="S233"/>
          <cell r="T233">
            <v>3.7688187386449882E-3</v>
          </cell>
          <cell r="U233"/>
          <cell r="V233">
            <v>108930</v>
          </cell>
          <cell r="W233"/>
          <cell r="X233">
            <v>3.8283605808381001E-3</v>
          </cell>
          <cell r="Y233"/>
          <cell r="Z233">
            <v>158287.19194945903</v>
          </cell>
          <cell r="AA233"/>
          <cell r="AB233">
            <v>3.974019604481697E-3</v>
          </cell>
          <cell r="AC233"/>
          <cell r="AD233">
            <v>136887.34264940937</v>
          </cell>
        </row>
        <row r="234">
          <cell r="A234">
            <v>750</v>
          </cell>
          <cell r="C234" t="str">
            <v>Dept of Correctional Education</v>
          </cell>
          <cell r="D234"/>
          <cell r="E234">
            <v>0</v>
          </cell>
          <cell r="F234"/>
          <cell r="G234">
            <v>0</v>
          </cell>
          <cell r="H234">
            <v>0</v>
          </cell>
          <cell r="I234"/>
          <cell r="J234">
            <v>0</v>
          </cell>
          <cell r="K234">
            <v>0</v>
          </cell>
          <cell r="L234"/>
          <cell r="M234">
            <v>0</v>
          </cell>
          <cell r="N234"/>
          <cell r="O234"/>
          <cell r="P234">
            <v>0</v>
          </cell>
          <cell r="Q234"/>
          <cell r="R234">
            <v>0</v>
          </cell>
          <cell r="S234"/>
          <cell r="T234">
            <v>0</v>
          </cell>
          <cell r="U234"/>
          <cell r="V234">
            <v>0</v>
          </cell>
          <cell r="W234"/>
          <cell r="X234">
            <v>0</v>
          </cell>
          <cell r="Y234"/>
          <cell r="Z234">
            <v>0</v>
          </cell>
          <cell r="AA234"/>
          <cell r="AB234">
            <v>0</v>
          </cell>
          <cell r="AC234"/>
          <cell r="AD234">
            <v>0</v>
          </cell>
        </row>
        <row r="235">
          <cell r="A235">
            <v>751</v>
          </cell>
          <cell r="C235" t="str">
            <v>Va Dep F/T Deaf &amp; Hard of Hear</v>
          </cell>
          <cell r="D235"/>
          <cell r="E235">
            <v>1.1036226524837751E-4</v>
          </cell>
          <cell r="F235"/>
          <cell r="G235">
            <v>3079.1173537581353</v>
          </cell>
          <cell r="H235">
            <v>9.8413765314266734E-5</v>
          </cell>
          <cell r="I235"/>
          <cell r="J235">
            <v>3910.6427951966275</v>
          </cell>
          <cell r="K235">
            <v>9.8904182778823774E-5</v>
          </cell>
          <cell r="L235"/>
          <cell r="M235">
            <v>3246.0471473029297</v>
          </cell>
          <cell r="N235"/>
          <cell r="O235"/>
          <cell r="P235">
            <v>1.0104555007776604E-4</v>
          </cell>
          <cell r="Q235"/>
          <cell r="R235">
            <v>3743</v>
          </cell>
          <cell r="S235"/>
          <cell r="T235">
            <v>8.9889349054260762E-5</v>
          </cell>
          <cell r="U235"/>
          <cell r="V235">
            <v>2598</v>
          </cell>
          <cell r="W235"/>
          <cell r="X235">
            <v>8.9999069985718708E-5</v>
          </cell>
          <cell r="Y235"/>
          <cell r="Z235">
            <v>3721.0967371792349</v>
          </cell>
          <cell r="AA235"/>
          <cell r="AB235">
            <v>8.9793158624215514E-5</v>
          </cell>
          <cell r="AC235"/>
          <cell r="AD235">
            <v>3092.9759023594088</v>
          </cell>
        </row>
        <row r="236">
          <cell r="A236">
            <v>752</v>
          </cell>
          <cell r="C236" t="str">
            <v>Deep Meadow Correctional Ctr</v>
          </cell>
          <cell r="D236"/>
          <cell r="E236">
            <v>4.5652457498503258E-3</v>
          </cell>
          <cell r="F236"/>
          <cell r="G236">
            <v>127370.77642343308</v>
          </cell>
          <cell r="H236">
            <v>4.7184876626336168E-3</v>
          </cell>
          <cell r="I236"/>
          <cell r="J236">
            <v>187497.34575420571</v>
          </cell>
          <cell r="K236">
            <v>5.2140000230236913E-3</v>
          </cell>
          <cell r="L236"/>
          <cell r="M236">
            <v>171124.10643564031</v>
          </cell>
          <cell r="N236"/>
          <cell r="O236"/>
          <cell r="P236">
            <v>6.0498493023251306E-3</v>
          </cell>
          <cell r="Q236"/>
          <cell r="R236">
            <v>224084</v>
          </cell>
          <cell r="S236"/>
          <cell r="T236">
            <v>5.914281508035542E-3</v>
          </cell>
          <cell r="U236"/>
          <cell r="V236">
            <v>170941</v>
          </cell>
          <cell r="W236"/>
          <cell r="X236">
            <v>6.1558411751940151E-3</v>
          </cell>
          <cell r="Y236"/>
          <cell r="Z236">
            <v>254519.08019986091</v>
          </cell>
          <cell r="AA236"/>
          <cell r="AB236">
            <v>6.2674157630930863E-3</v>
          </cell>
          <cell r="AC236"/>
          <cell r="AD236">
            <v>215884.66451481599</v>
          </cell>
        </row>
        <row r="237">
          <cell r="A237">
            <v>753</v>
          </cell>
          <cell r="C237" t="str">
            <v>Deerfield Correctional Center</v>
          </cell>
          <cell r="D237"/>
          <cell r="E237">
            <v>3.6501916529672711E-3</v>
          </cell>
          <cell r="F237"/>
          <cell r="G237">
            <v>101840.68293541894</v>
          </cell>
          <cell r="H237">
            <v>3.5144535793998257E-3</v>
          </cell>
          <cell r="I237"/>
          <cell r="J237">
            <v>139652.94921340171</v>
          </cell>
          <cell r="K237">
            <v>3.6973018913372987E-3</v>
          </cell>
          <cell r="L237"/>
          <cell r="M237">
            <v>121345.89174991711</v>
          </cell>
          <cell r="N237"/>
          <cell r="O237"/>
          <cell r="P237">
            <v>4.2753141517646422E-3</v>
          </cell>
          <cell r="Q237"/>
          <cell r="R237">
            <v>158356</v>
          </cell>
          <cell r="S237"/>
          <cell r="T237">
            <v>4.6286870114027791E-3</v>
          </cell>
          <cell r="U237"/>
          <cell r="V237">
            <v>133783</v>
          </cell>
          <cell r="W237"/>
          <cell r="X237">
            <v>4.6728142915447336E-3</v>
          </cell>
          <cell r="Y237"/>
          <cell r="Z237">
            <v>193201.92993628467</v>
          </cell>
          <cell r="AA237"/>
          <cell r="AB237">
            <v>4.8492045673130023E-3</v>
          </cell>
          <cell r="AC237"/>
          <cell r="AD237">
            <v>167033.58142326775</v>
          </cell>
        </row>
        <row r="238">
          <cell r="A238">
            <v>754</v>
          </cell>
          <cell r="C238" t="str">
            <v>Augusta Correctional Center</v>
          </cell>
          <cell r="D238"/>
          <cell r="E238">
            <v>1.83102006466531E-3</v>
          </cell>
          <cell r="F238"/>
          <cell r="G238">
            <v>51085.628258008102</v>
          </cell>
          <cell r="H238">
            <v>2.3314467607246955E-3</v>
          </cell>
          <cell r="I238"/>
          <cell r="J238">
            <v>92644.107743440007</v>
          </cell>
          <cell r="K238">
            <v>3.238034364171792E-3</v>
          </cell>
          <cell r="L238"/>
          <cell r="M238">
            <v>106272.67639624192</v>
          </cell>
          <cell r="N238"/>
          <cell r="O238"/>
          <cell r="P238">
            <v>3.3908529564373271E-3</v>
          </cell>
          <cell r="Q238"/>
          <cell r="R238">
            <v>125596</v>
          </cell>
          <cell r="S238"/>
          <cell r="T238">
            <v>3.0541625838306961E-3</v>
          </cell>
          <cell r="U238"/>
          <cell r="V238">
            <v>88274</v>
          </cell>
          <cell r="W238"/>
          <cell r="X238">
            <v>3.0176035398866131E-3</v>
          </cell>
          <cell r="Y238"/>
          <cell r="Z238">
            <v>124765.67466924268</v>
          </cell>
          <cell r="AA238"/>
          <cell r="AB238">
            <v>3.3608912046468519E-3</v>
          </cell>
          <cell r="AC238"/>
          <cell r="AD238">
            <v>115767.78972580904</v>
          </cell>
        </row>
        <row r="239">
          <cell r="A239">
            <v>756</v>
          </cell>
          <cell r="C239" t="str">
            <v xml:space="preserve">Div of Institutions           </v>
          </cell>
          <cell r="D239"/>
          <cell r="E239">
            <v>7.5351708564069938E-3</v>
          </cell>
          <cell r="F239"/>
          <cell r="G239">
            <v>210231.96012947391</v>
          </cell>
          <cell r="H239">
            <v>7.3011127121601531E-3</v>
          </cell>
          <cell r="I239"/>
          <cell r="J239">
            <v>290122.46136047912</v>
          </cell>
          <cell r="K239">
            <v>7.164905260199186E-3</v>
          </cell>
          <cell r="L239"/>
          <cell r="M239">
            <v>235153.0504283685</v>
          </cell>
          <cell r="N239"/>
          <cell r="O239"/>
          <cell r="P239">
            <v>6.5090330412165658E-3</v>
          </cell>
          <cell r="Q239"/>
          <cell r="R239">
            <v>241092</v>
          </cell>
          <cell r="S239"/>
          <cell r="T239">
            <v>6.3963434470107839E-3</v>
          </cell>
          <cell r="U239"/>
          <cell r="V239">
            <v>184874</v>
          </cell>
          <cell r="W239"/>
          <cell r="X239">
            <v>6.2907181107812607E-3</v>
          </cell>
          <cell r="Y239"/>
          <cell r="Z239">
            <v>260095.69476947896</v>
          </cell>
          <cell r="AA239"/>
          <cell r="AB239">
            <v>6.100076070577041E-3</v>
          </cell>
          <cell r="AC239"/>
          <cell r="AD239">
            <v>210120.55459385391</v>
          </cell>
        </row>
        <row r="240">
          <cell r="A240">
            <v>757</v>
          </cell>
          <cell r="C240" t="str">
            <v>Western Region Corr Fld Units</v>
          </cell>
          <cell r="D240"/>
          <cell r="E240">
            <v>1.5755659456174473E-3</v>
          </cell>
          <cell r="F240"/>
          <cell r="G240">
            <v>43958.434834793778</v>
          </cell>
          <cell r="H240">
            <v>1.5939896655723694E-3</v>
          </cell>
          <cell r="I240"/>
          <cell r="J240">
            <v>63339.962467474186</v>
          </cell>
          <cell r="K240">
            <v>1.6257334834499206E-3</v>
          </cell>
          <cell r="L240"/>
          <cell r="M240">
            <v>53356.768014844405</v>
          </cell>
          <cell r="N240"/>
          <cell r="O240"/>
          <cell r="P240">
            <v>1.6699501952555872E-3</v>
          </cell>
          <cell r="Q240"/>
          <cell r="R240">
            <v>61854</v>
          </cell>
          <cell r="S240"/>
          <cell r="T240">
            <v>1.6207156119407218E-3</v>
          </cell>
          <cell r="U240"/>
          <cell r="V240">
            <v>46844</v>
          </cell>
          <cell r="W240"/>
          <cell r="X240">
            <v>1.6804631232206415E-3</v>
          </cell>
          <cell r="Y240"/>
          <cell r="Z240">
            <v>69480.338471926705</v>
          </cell>
          <cell r="AA240"/>
          <cell r="AB240">
            <v>1.700704825882097E-3</v>
          </cell>
          <cell r="AC240"/>
          <cell r="AD240">
            <v>58581.735224325806</v>
          </cell>
        </row>
        <row r="241">
          <cell r="A241">
            <v>759</v>
          </cell>
          <cell r="C241" t="str">
            <v>Northern Region Corr Fld Units</v>
          </cell>
          <cell r="D241"/>
          <cell r="E241">
            <v>0</v>
          </cell>
          <cell r="F241"/>
          <cell r="G241">
            <v>0</v>
          </cell>
          <cell r="H241">
            <v>0</v>
          </cell>
          <cell r="I241"/>
          <cell r="J241">
            <v>0</v>
          </cell>
          <cell r="K241">
            <v>0</v>
          </cell>
          <cell r="L241"/>
          <cell r="M241">
            <v>0</v>
          </cell>
          <cell r="N241"/>
          <cell r="O241"/>
          <cell r="P241">
            <v>0</v>
          </cell>
          <cell r="Q241"/>
          <cell r="R241">
            <v>0</v>
          </cell>
          <cell r="S241"/>
          <cell r="T241">
            <v>0</v>
          </cell>
          <cell r="U241"/>
          <cell r="V241">
            <v>0</v>
          </cell>
          <cell r="W241"/>
          <cell r="X241">
            <v>0</v>
          </cell>
          <cell r="Y241"/>
          <cell r="Z241">
            <v>0</v>
          </cell>
          <cell r="AA241"/>
          <cell r="AB241">
            <v>0</v>
          </cell>
          <cell r="AC241"/>
          <cell r="AD241">
            <v>0</v>
          </cell>
        </row>
        <row r="242">
          <cell r="A242">
            <v>760</v>
          </cell>
          <cell r="C242" t="str">
            <v>Central Region Corr Fld Unit</v>
          </cell>
          <cell r="D242"/>
          <cell r="E242">
            <v>0</v>
          </cell>
          <cell r="F242"/>
          <cell r="G242">
            <v>0</v>
          </cell>
          <cell r="H242">
            <v>0</v>
          </cell>
          <cell r="I242"/>
          <cell r="J242">
            <v>0</v>
          </cell>
          <cell r="K242">
            <v>0</v>
          </cell>
          <cell r="L242"/>
          <cell r="M242">
            <v>0</v>
          </cell>
          <cell r="N242"/>
          <cell r="O242"/>
          <cell r="P242">
            <v>0</v>
          </cell>
          <cell r="Q242"/>
          <cell r="R242">
            <v>0</v>
          </cell>
          <cell r="S242"/>
          <cell r="T242">
            <v>0</v>
          </cell>
          <cell r="U242"/>
          <cell r="V242">
            <v>0</v>
          </cell>
          <cell r="W242"/>
          <cell r="X242">
            <v>0</v>
          </cell>
          <cell r="Y242"/>
          <cell r="Z242">
            <v>0</v>
          </cell>
          <cell r="AA242"/>
          <cell r="AB242">
            <v>0</v>
          </cell>
          <cell r="AC242"/>
          <cell r="AD242">
            <v>0</v>
          </cell>
        </row>
        <row r="243">
          <cell r="A243">
            <v>761</v>
          </cell>
          <cell r="C243" t="str">
            <v>Eastern Region Corr Fld Unit</v>
          </cell>
          <cell r="D243"/>
          <cell r="E243">
            <v>1.429150542939542E-3</v>
          </cell>
          <cell r="F243"/>
          <cell r="G243">
            <v>39873.431629863175</v>
          </cell>
          <cell r="H243">
            <v>1.3332978388929816E-3</v>
          </cell>
          <cell r="I243"/>
          <cell r="J243">
            <v>52980.917566439326</v>
          </cell>
          <cell r="K243">
            <v>1.4321399483046098E-3</v>
          </cell>
          <cell r="L243"/>
          <cell r="M243">
            <v>47003.004960151091</v>
          </cell>
          <cell r="N243"/>
          <cell r="O243"/>
          <cell r="P243">
            <v>1.5361904163590657E-3</v>
          </cell>
          <cell r="Q243"/>
          <cell r="R243">
            <v>56900</v>
          </cell>
          <cell r="S243"/>
          <cell r="T243">
            <v>1.5780052790972622E-3</v>
          </cell>
          <cell r="U243"/>
          <cell r="V243">
            <v>45609</v>
          </cell>
          <cell r="W243"/>
          <cell r="X243">
            <v>1.5952334933751564E-3</v>
          </cell>
          <cell r="Y243"/>
          <cell r="Z243">
            <v>65956.438751858994</v>
          </cell>
          <cell r="AA243"/>
          <cell r="AB243">
            <v>1.6230590080589461E-3</v>
          </cell>
          <cell r="AC243"/>
          <cell r="AD243">
            <v>55907.18131481194</v>
          </cell>
        </row>
        <row r="244">
          <cell r="A244">
            <v>762</v>
          </cell>
          <cell r="C244" t="str">
            <v xml:space="preserve">Dept f/t Rights of Va w/Disab </v>
          </cell>
          <cell r="D244"/>
          <cell r="E244">
            <v>0</v>
          </cell>
          <cell r="F244"/>
          <cell r="G244">
            <v>0</v>
          </cell>
          <cell r="H244">
            <v>0</v>
          </cell>
          <cell r="I244"/>
          <cell r="J244">
            <v>0</v>
          </cell>
          <cell r="K244">
            <v>0</v>
          </cell>
          <cell r="L244"/>
          <cell r="M244">
            <v>0</v>
          </cell>
          <cell r="N244"/>
          <cell r="O244"/>
          <cell r="P244">
            <v>0</v>
          </cell>
          <cell r="Q244"/>
          <cell r="R244">
            <v>0</v>
          </cell>
          <cell r="S244"/>
          <cell r="T244">
            <v>0</v>
          </cell>
          <cell r="U244"/>
          <cell r="V244">
            <v>0</v>
          </cell>
          <cell r="W244"/>
          <cell r="X244">
            <v>0</v>
          </cell>
          <cell r="Y244"/>
          <cell r="Z244">
            <v>0</v>
          </cell>
          <cell r="AA244"/>
          <cell r="AB244">
            <v>0</v>
          </cell>
          <cell r="AC244"/>
          <cell r="AD244">
            <v>0</v>
          </cell>
        </row>
        <row r="245">
          <cell r="A245">
            <v>765</v>
          </cell>
          <cell r="C245" t="str">
            <v>Dept of Social Services</v>
          </cell>
          <cell r="D245"/>
          <cell r="E245">
            <v>1.617692627562695E-2</v>
          </cell>
          <cell r="F245"/>
          <cell r="G245">
            <v>451337.73136720923</v>
          </cell>
          <cell r="H245">
            <v>1.6612671308803981E-2</v>
          </cell>
          <cell r="I245"/>
          <cell r="J245">
            <v>660133.5001794314</v>
          </cell>
          <cell r="K245">
            <v>1.7733485434167019E-2</v>
          </cell>
          <cell r="L245"/>
          <cell r="M245">
            <v>582015.1199676136</v>
          </cell>
          <cell r="N245"/>
          <cell r="O245"/>
          <cell r="P245">
            <v>1.7903058447505012E-2</v>
          </cell>
          <cell r="Q245"/>
          <cell r="R245">
            <v>663121</v>
          </cell>
          <cell r="S245"/>
          <cell r="T245">
            <v>1.7538346589866437E-2</v>
          </cell>
          <cell r="U245"/>
          <cell r="V245">
            <v>506911</v>
          </cell>
          <cell r="W245"/>
          <cell r="X245">
            <v>1.7195049284323916E-2</v>
          </cell>
          <cell r="Y245"/>
          <cell r="Z245">
            <v>710945.58863427234</v>
          </cell>
          <cell r="AA245"/>
          <cell r="AB245">
            <v>1.7424068724098209E-2</v>
          </cell>
          <cell r="AC245"/>
          <cell r="AD245">
            <v>600181.85695225454</v>
          </cell>
        </row>
        <row r="246">
          <cell r="A246">
            <v>766</v>
          </cell>
          <cell r="C246" t="str">
            <v>Virginia Parole Board</v>
          </cell>
          <cell r="D246"/>
          <cell r="E246">
            <v>1.2077696658065481E-4</v>
          </cell>
          <cell r="F246"/>
          <cell r="G246">
            <v>3369.6884790811946</v>
          </cell>
          <cell r="H246">
            <v>1.040015285653383E-4</v>
          </cell>
          <cell r="I246"/>
          <cell r="J246">
            <v>4132.6823242125929</v>
          </cell>
          <cell r="K246">
            <v>5.8843400607018369E-5</v>
          </cell>
          <cell r="L246"/>
          <cell r="M246">
            <v>1931.2474691304158</v>
          </cell>
          <cell r="N246"/>
          <cell r="O246"/>
          <cell r="P246">
            <v>7.1068784305817779E-5</v>
          </cell>
          <cell r="Q246"/>
          <cell r="R246">
            <v>2632</v>
          </cell>
          <cell r="S246"/>
          <cell r="T246">
            <v>8.4883218193132772E-5</v>
          </cell>
          <cell r="U246"/>
          <cell r="V246">
            <v>2453</v>
          </cell>
          <cell r="W246"/>
          <cell r="X246">
            <v>1.0722480119349762E-4</v>
          </cell>
          <cell r="Y246"/>
          <cell r="Z246">
            <v>4433.3108989807279</v>
          </cell>
          <cell r="AA246"/>
          <cell r="AB246">
            <v>1.1394228805518435E-4</v>
          </cell>
          <cell r="AC246"/>
          <cell r="AD246">
            <v>3924.8062615690001</v>
          </cell>
        </row>
        <row r="247">
          <cell r="A247">
            <v>767</v>
          </cell>
          <cell r="C247" t="str">
            <v>Div of Community Corrections</v>
          </cell>
          <cell r="D247"/>
          <cell r="E247">
            <v>1.4857904184884705E-2</v>
          </cell>
          <cell r="F247"/>
          <cell r="G247">
            <v>414536.8936854683</v>
          </cell>
          <cell r="H247">
            <v>1.478333908045684E-2</v>
          </cell>
          <cell r="I247"/>
          <cell r="J247">
            <v>587441.79007198708</v>
          </cell>
          <cell r="K247">
            <v>1.4969332943864605E-2</v>
          </cell>
          <cell r="L247"/>
          <cell r="M247">
            <v>491295.30353758961</v>
          </cell>
          <cell r="N247"/>
          <cell r="O247"/>
          <cell r="P247">
            <v>1.4241756338247133E-2</v>
          </cell>
          <cell r="Q247"/>
          <cell r="R247">
            <v>527508</v>
          </cell>
          <cell r="S247"/>
          <cell r="T247">
            <v>1.4104391962821318E-2</v>
          </cell>
          <cell r="U247"/>
          <cell r="V247">
            <v>407659</v>
          </cell>
          <cell r="W247"/>
          <cell r="X247">
            <v>1.3876145433478124E-2</v>
          </cell>
          <cell r="Y247"/>
          <cell r="Z247">
            <v>573722.36741261312</v>
          </cell>
          <cell r="AA247"/>
          <cell r="AB247">
            <v>1.3535214490335163E-2</v>
          </cell>
          <cell r="AC247"/>
          <cell r="AD247">
            <v>466228.08344535273</v>
          </cell>
        </row>
        <row r="248">
          <cell r="A248">
            <v>768</v>
          </cell>
          <cell r="C248" t="str">
            <v>Keen Mountain Correctional Ctr</v>
          </cell>
          <cell r="D248"/>
          <cell r="E248">
            <v>3.2327551923194129E-3</v>
          </cell>
          <cell r="F248"/>
          <cell r="G248">
            <v>90194.167279189307</v>
          </cell>
          <cell r="H248">
            <v>3.3425591938282544E-3</v>
          </cell>
          <cell r="I248"/>
          <cell r="J248">
            <v>132822.42567511811</v>
          </cell>
          <cell r="K248">
            <v>3.4646676323947289E-3</v>
          </cell>
          <cell r="L248"/>
          <cell r="M248">
            <v>113710.80745531089</v>
          </cell>
          <cell r="N248"/>
          <cell r="O248"/>
          <cell r="P248">
            <v>3.4786940273021298E-3</v>
          </cell>
          <cell r="Q248"/>
          <cell r="R248">
            <v>128849</v>
          </cell>
          <cell r="S248"/>
          <cell r="T248">
            <v>3.5312912236145281E-3</v>
          </cell>
          <cell r="U248"/>
          <cell r="V248">
            <v>102065</v>
          </cell>
          <cell r="W248"/>
          <cell r="X248">
            <v>3.608953946231144E-3</v>
          </cell>
          <cell r="Y248"/>
          <cell r="Z248">
            <v>149215.61696228443</v>
          </cell>
          <cell r="AA248"/>
          <cell r="AB248">
            <v>3.7119042422637735E-3</v>
          </cell>
          <cell r="AC248"/>
          <cell r="AD248">
            <v>127858.63142686407</v>
          </cell>
        </row>
        <row r="249">
          <cell r="A249">
            <v>769</v>
          </cell>
          <cell r="C249" t="str">
            <v xml:space="preserve">Greensville Correctional Ctr  </v>
          </cell>
          <cell r="D249"/>
          <cell r="E249">
            <v>5.2937028361812067E-3</v>
          </cell>
          <cell r="F249"/>
          <cell r="G249">
            <v>147694.7961501166</v>
          </cell>
          <cell r="H249">
            <v>6.0909023310501218E-3</v>
          </cell>
          <cell r="I249"/>
          <cell r="J249">
            <v>242032.63883974659</v>
          </cell>
          <cell r="K249">
            <v>7.0631051274624183E-3</v>
          </cell>
          <cell r="L249"/>
          <cell r="M249">
            <v>231811.95785593186</v>
          </cell>
          <cell r="N249"/>
          <cell r="O249"/>
          <cell r="P249">
            <v>7.7624469498018484E-3</v>
          </cell>
          <cell r="Q249"/>
          <cell r="R249">
            <v>287518</v>
          </cell>
          <cell r="S249"/>
          <cell r="T249">
            <v>8.0277301542837458E-3</v>
          </cell>
          <cell r="U249"/>
          <cell r="V249">
            <v>232026</v>
          </cell>
          <cell r="W249"/>
          <cell r="X249">
            <v>8.1337961362080539E-3</v>
          </cell>
          <cell r="Y249"/>
          <cell r="Z249">
            <v>336299.5002962547</v>
          </cell>
          <cell r="AA249"/>
          <cell r="AB249">
            <v>8.4928756867958723E-3</v>
          </cell>
          <cell r="AC249"/>
          <cell r="AD249">
            <v>292541.88452069549</v>
          </cell>
        </row>
        <row r="250">
          <cell r="A250">
            <v>770</v>
          </cell>
          <cell r="C250" t="str">
            <v>Dillwyn Correctional Center</v>
          </cell>
          <cell r="D250"/>
          <cell r="E250">
            <v>2.8196108712520468E-3</v>
          </cell>
          <cell r="F250"/>
          <cell r="G250">
            <v>78667.402712132258</v>
          </cell>
          <cell r="H250">
            <v>2.8659613676007868E-3</v>
          </cell>
          <cell r="I250"/>
          <cell r="J250">
            <v>113883.9789101651</v>
          </cell>
          <cell r="K250">
            <v>3.3005051092891264E-3</v>
          </cell>
          <cell r="L250"/>
          <cell r="M250">
            <v>108322.97374748225</v>
          </cell>
          <cell r="N250"/>
          <cell r="O250"/>
          <cell r="P250">
            <v>3.5706032840192217E-3</v>
          </cell>
          <cell r="Q250"/>
          <cell r="R250">
            <v>132254</v>
          </cell>
          <cell r="S250"/>
          <cell r="T250">
            <v>3.6470718126809906E-3</v>
          </cell>
          <cell r="U250"/>
          <cell r="V250">
            <v>105411</v>
          </cell>
          <cell r="W250"/>
          <cell r="X250">
            <v>3.772753687091799E-3</v>
          </cell>
          <cell r="Y250"/>
          <cell r="Z250">
            <v>155988.07229281293</v>
          </cell>
          <cell r="AA250"/>
          <cell r="AB250">
            <v>3.8867548123803501E-3</v>
          </cell>
          <cell r="AC250"/>
          <cell r="AD250">
            <v>133881.45775540054</v>
          </cell>
        </row>
        <row r="251">
          <cell r="A251">
            <v>771</v>
          </cell>
          <cell r="C251" t="str">
            <v>Indian Creek Corr Center</v>
          </cell>
          <cell r="D251"/>
          <cell r="E251">
            <v>1.9429405268897965E-3</v>
          </cell>
          <cell r="F251"/>
          <cell r="G251">
            <v>54208.219450753801</v>
          </cell>
          <cell r="H251">
            <v>1.9710066042993211E-3</v>
          </cell>
          <cell r="I251"/>
          <cell r="J251">
            <v>78321.388799364635</v>
          </cell>
          <cell r="K251">
            <v>2.1135533333665225E-3</v>
          </cell>
          <cell r="L251"/>
          <cell r="M251">
            <v>69367.074027489274</v>
          </cell>
          <cell r="N251"/>
          <cell r="O251"/>
          <cell r="P251">
            <v>2.1748538273465351E-3</v>
          </cell>
          <cell r="Q251"/>
          <cell r="R251">
            <v>80556</v>
          </cell>
          <cell r="S251"/>
          <cell r="T251">
            <v>2.2120978871638095E-3</v>
          </cell>
          <cell r="U251"/>
          <cell r="V251">
            <v>63936</v>
          </cell>
          <cell r="W251"/>
          <cell r="X251">
            <v>2.1843796927828933E-3</v>
          </cell>
          <cell r="Y251"/>
          <cell r="Z251">
            <v>90315.246022706924</v>
          </cell>
          <cell r="AA251"/>
          <cell r="AB251">
            <v>2.2999199804286889E-3</v>
          </cell>
          <cell r="AC251"/>
          <cell r="AD251">
            <v>79222.038580815162</v>
          </cell>
        </row>
        <row r="252">
          <cell r="A252">
            <v>772</v>
          </cell>
          <cell r="C252" t="str">
            <v>Haynesville Correctional Ctr</v>
          </cell>
          <cell r="D252"/>
          <cell r="E252">
            <v>3.1724356003744918E-3</v>
          </cell>
          <cell r="F252"/>
          <cell r="G252">
            <v>88511.245114523554</v>
          </cell>
          <cell r="H252">
            <v>3.2457203803278188E-3</v>
          </cell>
          <cell r="I252"/>
          <cell r="J252">
            <v>128974.36634010993</v>
          </cell>
          <cell r="K252">
            <v>3.7197482547061517E-3</v>
          </cell>
          <cell r="L252"/>
          <cell r="M252">
            <v>122082.58408924646</v>
          </cell>
          <cell r="N252"/>
          <cell r="O252"/>
          <cell r="P252">
            <v>3.8988240173680293E-3</v>
          </cell>
          <cell r="Q252"/>
          <cell r="R252">
            <v>144411</v>
          </cell>
          <cell r="S252"/>
          <cell r="T252">
            <v>4.0551853296684594E-3</v>
          </cell>
          <cell r="U252"/>
          <cell r="V252">
            <v>117207</v>
          </cell>
          <cell r="W252"/>
          <cell r="X252">
            <v>4.2201023959332982E-3</v>
          </cell>
          <cell r="Y252"/>
          <cell r="Z252">
            <v>174484.12809778508</v>
          </cell>
          <cell r="AA252"/>
          <cell r="AB252">
            <v>4.1661070217816282E-3</v>
          </cell>
          <cell r="AC252"/>
          <cell r="AD252">
            <v>143503.90188352144</v>
          </cell>
        </row>
        <row r="253">
          <cell r="A253">
            <v>773</v>
          </cell>
          <cell r="C253" t="str">
            <v>Coffeewood Correctional Center</v>
          </cell>
          <cell r="D253"/>
          <cell r="E253">
            <v>2.0225304894765516E-3</v>
          </cell>
          <cell r="F253"/>
          <cell r="G253">
            <v>56428.786729200823</v>
          </cell>
          <cell r="H253">
            <v>2.2875686031913586E-3</v>
          </cell>
          <cell r="I253"/>
          <cell r="J253">
            <v>90900.532542589805</v>
          </cell>
          <cell r="K253">
            <v>2.6275417015672303E-3</v>
          </cell>
          <cell r="L253"/>
          <cell r="M253">
            <v>86236.233950440685</v>
          </cell>
          <cell r="N253"/>
          <cell r="O253"/>
          <cell r="P253">
            <v>2.6675821393559404E-3</v>
          </cell>
          <cell r="Q253"/>
          <cell r="R253">
            <v>98806</v>
          </cell>
          <cell r="S253"/>
          <cell r="T253">
            <v>2.7479288527409557E-3</v>
          </cell>
          <cell r="U253"/>
          <cell r="V253">
            <v>79423</v>
          </cell>
          <cell r="W253"/>
          <cell r="X253">
            <v>2.8505430593382471E-3</v>
          </cell>
          <cell r="Y253"/>
          <cell r="Z253">
            <v>117858.40096987263</v>
          </cell>
          <cell r="AA253"/>
          <cell r="AB253">
            <v>2.8833007938120457E-3</v>
          </cell>
          <cell r="AC253"/>
          <cell r="AD253">
            <v>99316.91914120283</v>
          </cell>
        </row>
        <row r="254">
          <cell r="A254">
            <v>774</v>
          </cell>
          <cell r="C254" t="str">
            <v>Lunenburg Correctional Center</v>
          </cell>
          <cell r="D254"/>
          <cell r="E254">
            <v>2.6241030783139925E-3</v>
          </cell>
          <cell r="F254"/>
          <cell r="G254">
            <v>73212.717302443591</v>
          </cell>
          <cell r="H254">
            <v>2.5803438561625021E-3</v>
          </cell>
          <cell r="I254"/>
          <cell r="J254">
            <v>102534.46840498988</v>
          </cell>
          <cell r="K254">
            <v>2.8117236109795911E-3</v>
          </cell>
          <cell r="L254"/>
          <cell r="M254">
            <v>92281.106319183498</v>
          </cell>
          <cell r="N254"/>
          <cell r="O254"/>
          <cell r="P254">
            <v>2.9421303862169831E-3</v>
          </cell>
          <cell r="Q254"/>
          <cell r="R254">
            <v>108975</v>
          </cell>
          <cell r="S254"/>
          <cell r="T254">
            <v>2.9955381125808746E-3</v>
          </cell>
          <cell r="U254"/>
          <cell r="V254">
            <v>86580</v>
          </cell>
          <cell r="W254"/>
          <cell r="X254">
            <v>2.9965330559127271E-3</v>
          </cell>
          <cell r="Y254"/>
          <cell r="Z254">
            <v>123894.49556507576</v>
          </cell>
          <cell r="AA254"/>
          <cell r="AB254">
            <v>3.0172454203026282E-3</v>
          </cell>
          <cell r="AC254"/>
          <cell r="AD254">
            <v>103930.71721149566</v>
          </cell>
        </row>
        <row r="255">
          <cell r="A255">
            <v>775</v>
          </cell>
          <cell r="C255" t="str">
            <v>Pocahontas Correctional Center</v>
          </cell>
          <cell r="D255"/>
          <cell r="E255">
            <v>3.1441275202619039E-3</v>
          </cell>
          <cell r="F255"/>
          <cell r="G255">
            <v>87721.447075038988</v>
          </cell>
          <cell r="H255">
            <v>3.2186767998403231E-3</v>
          </cell>
          <cell r="I255"/>
          <cell r="J255">
            <v>127899.74245134776</v>
          </cell>
          <cell r="K255">
            <v>3.1899714145190027E-3</v>
          </cell>
          <cell r="L255"/>
          <cell r="M255">
            <v>104695.24462108342</v>
          </cell>
          <cell r="N255"/>
          <cell r="O255"/>
          <cell r="P255">
            <v>3.0581421822351205E-3</v>
          </cell>
          <cell r="Q255"/>
          <cell r="R255">
            <v>113272</v>
          </cell>
          <cell r="S255"/>
          <cell r="T255">
            <v>3.1786762760983769E-3</v>
          </cell>
          <cell r="U255"/>
          <cell r="V255">
            <v>91873</v>
          </cell>
          <cell r="W255"/>
          <cell r="X255">
            <v>3.2794873923955681E-3</v>
          </cell>
          <cell r="Y255"/>
          <cell r="Z255">
            <v>135593.51043738602</v>
          </cell>
          <cell r="AA255"/>
          <cell r="AB255">
            <v>3.2379401047263486E-3</v>
          </cell>
          <cell r="AC255"/>
          <cell r="AD255">
            <v>111532.66986757804</v>
          </cell>
        </row>
        <row r="256">
          <cell r="A256">
            <v>776</v>
          </cell>
          <cell r="C256" t="str">
            <v>Green Rock Correctional Center</v>
          </cell>
          <cell r="D256"/>
          <cell r="E256">
            <v>2.9491015492183908E-3</v>
          </cell>
          <cell r="F256"/>
          <cell r="G256">
            <v>82280.204540535633</v>
          </cell>
          <cell r="H256">
            <v>2.8629250262881215E-3</v>
          </cell>
          <cell r="I256"/>
          <cell r="J256">
            <v>113763.3245866544</v>
          </cell>
          <cell r="K256">
            <v>3.0717597699919216E-3</v>
          </cell>
          <cell r="L256"/>
          <cell r="M256">
            <v>100815.52426230727</v>
          </cell>
          <cell r="N256"/>
          <cell r="O256"/>
          <cell r="P256">
            <v>3.1494608419506578E-3</v>
          </cell>
          <cell r="Q256"/>
          <cell r="R256">
            <v>116655</v>
          </cell>
          <cell r="S256"/>
          <cell r="T256">
            <v>3.1632719593800464E-3</v>
          </cell>
          <cell r="U256"/>
          <cell r="V256">
            <v>91428</v>
          </cell>
          <cell r="W256"/>
          <cell r="X256">
            <v>3.1544484225743928E-3</v>
          </cell>
          <cell r="Y256"/>
          <cell r="Z256">
            <v>130423.65587449264</v>
          </cell>
          <cell r="AA256"/>
          <cell r="AB256">
            <v>3.1908872326534107E-3</v>
          </cell>
          <cell r="AC256"/>
          <cell r="AD256">
            <v>109911.90719825872</v>
          </cell>
        </row>
        <row r="257">
          <cell r="A257">
            <v>777</v>
          </cell>
          <cell r="C257" t="str">
            <v xml:space="preserve">Dept of Juvenile Justice      </v>
          </cell>
          <cell r="D257"/>
          <cell r="E257">
            <v>1.4220259252545683E-2</v>
          </cell>
          <cell r="F257"/>
          <cell r="G257">
            <v>396746.54140987579</v>
          </cell>
          <cell r="H257">
            <v>1.4666472682338522E-2</v>
          </cell>
          <cell r="I257"/>
          <cell r="J257">
            <v>582797.89969402459</v>
          </cell>
          <cell r="K257">
            <v>1.5619810201708434E-2</v>
          </cell>
          <cell r="L257"/>
          <cell r="M257">
            <v>512644.04519729502</v>
          </cell>
          <cell r="N257"/>
          <cell r="O257"/>
          <cell r="P257">
            <v>1.579660109921964E-2</v>
          </cell>
          <cell r="Q257"/>
          <cell r="R257">
            <v>585099</v>
          </cell>
          <cell r="S257"/>
          <cell r="T257">
            <v>1.6133335780700676E-2</v>
          </cell>
          <cell r="U257"/>
          <cell r="V257">
            <v>466302</v>
          </cell>
          <cell r="W257"/>
          <cell r="X257">
            <v>1.6412001009337415E-2</v>
          </cell>
          <cell r="Y257"/>
          <cell r="Z257">
            <v>678569.71651061077</v>
          </cell>
          <cell r="AA257"/>
          <cell r="AB257">
            <v>1.6858713245818797E-2</v>
          </cell>
          <cell r="AC257"/>
          <cell r="AD257">
            <v>580707.86920778581</v>
          </cell>
        </row>
        <row r="258">
          <cell r="A258">
            <v>778</v>
          </cell>
          <cell r="C258" t="str">
            <v>Dept of Forensic Science</v>
          </cell>
          <cell r="D258"/>
          <cell r="E258">
            <v>3.6744247056182244E-3</v>
          </cell>
          <cell r="F258"/>
          <cell r="G258">
            <v>102516.78733382138</v>
          </cell>
          <cell r="H258">
            <v>3.7323216373391366E-3</v>
          </cell>
          <cell r="I258"/>
          <cell r="J258">
            <v>148310.31689324937</v>
          </cell>
          <cell r="K258">
            <v>3.6423313264676654E-3</v>
          </cell>
          <cell r="L258"/>
          <cell r="M258">
            <v>119541.75121442795</v>
          </cell>
          <cell r="N258"/>
          <cell r="O258"/>
          <cell r="P258">
            <v>3.5625646490178714E-3</v>
          </cell>
          <cell r="Q258"/>
          <cell r="R258">
            <v>131956</v>
          </cell>
          <cell r="S258"/>
          <cell r="T258">
            <v>3.5364723179121069E-3</v>
          </cell>
          <cell r="U258"/>
          <cell r="V258">
            <v>102215</v>
          </cell>
          <cell r="W258"/>
          <cell r="X258">
            <v>3.4541718982219029E-3</v>
          </cell>
          <cell r="Y258"/>
          <cell r="Z258">
            <v>142816.00667839483</v>
          </cell>
          <cell r="AA258"/>
          <cell r="AB258">
            <v>3.2684231634069441E-3</v>
          </cell>
          <cell r="AC258"/>
          <cell r="AD258">
            <v>112582.67598579319</v>
          </cell>
        </row>
        <row r="259">
          <cell r="A259">
            <v>779</v>
          </cell>
          <cell r="C259" t="str">
            <v>Sussex I and II State Prisons Complex</v>
          </cell>
          <cell r="D259"/>
          <cell r="E259">
            <v>4.2670272237604022E-3</v>
          </cell>
          <cell r="F259"/>
          <cell r="G259">
            <v>119050.45210941981</v>
          </cell>
          <cell r="H259">
            <v>4.0756014503698099E-3</v>
          </cell>
          <cell r="I259"/>
          <cell r="J259">
            <v>161951.13963057674</v>
          </cell>
          <cell r="K259">
            <v>0</v>
          </cell>
          <cell r="L259"/>
          <cell r="M259">
            <v>0</v>
          </cell>
          <cell r="N259"/>
          <cell r="O259"/>
          <cell r="P259">
            <v>0</v>
          </cell>
          <cell r="Q259"/>
          <cell r="R259"/>
          <cell r="S259"/>
          <cell r="T259">
            <v>0</v>
          </cell>
          <cell r="U259"/>
          <cell r="V259"/>
          <cell r="W259"/>
          <cell r="X259">
            <v>0</v>
          </cell>
          <cell r="Y259"/>
          <cell r="Z259"/>
          <cell r="AA259"/>
          <cell r="AB259">
            <v>0</v>
          </cell>
          <cell r="AC259"/>
          <cell r="AD259"/>
        </row>
        <row r="260">
          <cell r="A260">
            <v>785</v>
          </cell>
          <cell r="C260" t="str">
            <v>River North Correctional Cntr</v>
          </cell>
          <cell r="D260"/>
          <cell r="E260">
            <v>3.651595366320347E-3</v>
          </cell>
          <cell r="F260"/>
          <cell r="G260">
            <v>101879.84666711139</v>
          </cell>
          <cell r="H260">
            <v>3.6341258785127844E-3</v>
          </cell>
          <cell r="I260"/>
          <cell r="J260">
            <v>144408.33696648938</v>
          </cell>
          <cell r="K260">
            <v>3.9323588947346002E-3</v>
          </cell>
          <cell r="L260"/>
          <cell r="M260">
            <v>129060.49080825695</v>
          </cell>
          <cell r="N260"/>
          <cell r="O260"/>
          <cell r="P260">
            <v>3.9664486270806262E-3</v>
          </cell>
          <cell r="Q260"/>
          <cell r="R260">
            <v>146916</v>
          </cell>
          <cell r="S260"/>
          <cell r="T260">
            <v>3.9422661043617517E-3</v>
          </cell>
          <cell r="U260"/>
          <cell r="V260">
            <v>113943</v>
          </cell>
          <cell r="W260"/>
          <cell r="X260">
            <v>4.0096072699816838E-3</v>
          </cell>
          <cell r="Y260"/>
          <cell r="Z260">
            <v>165781.00787115411</v>
          </cell>
          <cell r="AA260"/>
          <cell r="AB260">
            <v>3.7967341682435926E-3</v>
          </cell>
          <cell r="AC260"/>
          <cell r="AD260">
            <v>130780.64598648727</v>
          </cell>
        </row>
        <row r="261">
          <cell r="A261">
            <v>786</v>
          </cell>
          <cell r="C261" t="str">
            <v>Culpeper Correctional Facility for Women</v>
          </cell>
          <cell r="D261"/>
          <cell r="E261">
            <v>0</v>
          </cell>
          <cell r="F261"/>
          <cell r="G261">
            <v>0</v>
          </cell>
          <cell r="H261">
            <v>0</v>
          </cell>
          <cell r="I261"/>
          <cell r="J261">
            <v>0</v>
          </cell>
          <cell r="K261">
            <v>0</v>
          </cell>
          <cell r="L261"/>
          <cell r="M261">
            <v>0</v>
          </cell>
          <cell r="N261"/>
          <cell r="O261"/>
          <cell r="P261">
            <v>0</v>
          </cell>
          <cell r="Q261"/>
          <cell r="R261">
            <v>0</v>
          </cell>
          <cell r="S261"/>
          <cell r="T261">
            <v>0</v>
          </cell>
          <cell r="U261"/>
          <cell r="V261">
            <v>0</v>
          </cell>
          <cell r="W261"/>
          <cell r="X261">
            <v>0</v>
          </cell>
          <cell r="Y261"/>
          <cell r="Z261">
            <v>0</v>
          </cell>
          <cell r="AA261"/>
          <cell r="AB261">
            <v>0</v>
          </cell>
          <cell r="AC261"/>
          <cell r="AD261">
            <v>0</v>
          </cell>
        </row>
        <row r="262">
          <cell r="A262">
            <v>794</v>
          </cell>
          <cell r="C262" t="str">
            <v>Va Center for Behavioral Rehab</v>
          </cell>
          <cell r="D262"/>
          <cell r="E262">
            <v>4.215846381926164E-3</v>
          </cell>
          <cell r="F262"/>
          <cell r="G262">
            <v>117622.50191360711</v>
          </cell>
          <cell r="H262">
            <v>4.0945506074562205E-3</v>
          </cell>
          <cell r="I262"/>
          <cell r="J262">
            <v>162704.11747263354</v>
          </cell>
          <cell r="K262">
            <v>4.2631024527931731E-3</v>
          </cell>
          <cell r="L262"/>
          <cell r="M262">
            <v>139915.53407296629</v>
          </cell>
          <cell r="N262"/>
          <cell r="O262"/>
          <cell r="P262">
            <v>4.2822534576937932E-3</v>
          </cell>
          <cell r="Q262"/>
          <cell r="R262">
            <v>158613</v>
          </cell>
          <cell r="S262"/>
          <cell r="T262">
            <v>3.8362901649015655E-3</v>
          </cell>
          <cell r="U262"/>
          <cell r="V262">
            <v>110880</v>
          </cell>
          <cell r="W262"/>
          <cell r="X262">
            <v>3.7557651005885808E-3</v>
          </cell>
          <cell r="Y262"/>
          <cell r="Z262">
            <v>155285.66310329083</v>
          </cell>
          <cell r="AA262"/>
          <cell r="AB262">
            <v>3.8309900163143932E-3</v>
          </cell>
          <cell r="AC262"/>
          <cell r="AD262">
            <v>131960.60795932845</v>
          </cell>
        </row>
        <row r="263">
          <cell r="A263">
            <v>820</v>
          </cell>
          <cell r="C263" t="str">
            <v>Capital Sq Preservation Coun</v>
          </cell>
          <cell r="D263"/>
          <cell r="E263">
            <v>0</v>
          </cell>
          <cell r="F263"/>
          <cell r="G263">
            <v>0</v>
          </cell>
          <cell r="H263">
            <v>4.6684887449985283E-6</v>
          </cell>
          <cell r="I263"/>
          <cell r="J263">
            <v>185.51055146386528</v>
          </cell>
          <cell r="K263">
            <v>0</v>
          </cell>
          <cell r="L263"/>
          <cell r="M263">
            <v>0</v>
          </cell>
          <cell r="N263"/>
          <cell r="O263"/>
          <cell r="P263">
            <v>0</v>
          </cell>
          <cell r="Q263"/>
          <cell r="R263">
            <v>0</v>
          </cell>
          <cell r="S263"/>
          <cell r="T263">
            <v>0</v>
          </cell>
          <cell r="U263"/>
          <cell r="V263">
            <v>0</v>
          </cell>
          <cell r="W263"/>
          <cell r="X263">
            <v>0</v>
          </cell>
          <cell r="Y263"/>
          <cell r="Z263">
            <v>0</v>
          </cell>
          <cell r="AA263"/>
          <cell r="AB263">
            <v>0</v>
          </cell>
          <cell r="AC263"/>
          <cell r="AD263">
            <v>0</v>
          </cell>
        </row>
        <row r="264">
          <cell r="A264">
            <v>834</v>
          </cell>
          <cell r="C264" t="str">
            <v>Va Freedom of Info Advisory Cl</v>
          </cell>
          <cell r="D264"/>
          <cell r="E264">
            <v>3.4718732945164619E-5</v>
          </cell>
          <cell r="F264"/>
          <cell r="G264">
            <v>968.65584329352384</v>
          </cell>
          <cell r="H264">
            <v>6.448184294627761E-6</v>
          </cell>
          <cell r="I264"/>
          <cell r="J264">
            <v>256.22986147681252</v>
          </cell>
          <cell r="K264">
            <v>0</v>
          </cell>
          <cell r="L264"/>
          <cell r="M264">
            <v>0</v>
          </cell>
          <cell r="N264"/>
          <cell r="O264"/>
          <cell r="P264">
            <v>0</v>
          </cell>
          <cell r="Q264"/>
          <cell r="R264">
            <v>0</v>
          </cell>
          <cell r="S264"/>
          <cell r="T264">
            <v>0</v>
          </cell>
          <cell r="U264"/>
          <cell r="V264">
            <v>0</v>
          </cell>
          <cell r="W264"/>
          <cell r="X264">
            <v>0</v>
          </cell>
          <cell r="Y264"/>
          <cell r="Z264">
            <v>0</v>
          </cell>
          <cell r="AA264"/>
          <cell r="AB264">
            <v>0</v>
          </cell>
          <cell r="AC264"/>
          <cell r="AD264">
            <v>0</v>
          </cell>
        </row>
        <row r="265">
          <cell r="A265">
            <v>837</v>
          </cell>
          <cell r="C265" t="str">
            <v>Virginia Disability Commission</v>
          </cell>
          <cell r="D265"/>
          <cell r="E265">
            <v>0</v>
          </cell>
          <cell r="F265"/>
          <cell r="G265">
            <v>0</v>
          </cell>
          <cell r="H265">
            <v>0</v>
          </cell>
          <cell r="I265"/>
          <cell r="J265">
            <v>0</v>
          </cell>
          <cell r="K265">
            <v>0</v>
          </cell>
          <cell r="L265"/>
          <cell r="M265">
            <v>0</v>
          </cell>
          <cell r="N265"/>
          <cell r="O265"/>
          <cell r="P265">
            <v>0</v>
          </cell>
          <cell r="Q265"/>
          <cell r="R265">
            <v>0</v>
          </cell>
          <cell r="S265"/>
          <cell r="T265">
            <v>0</v>
          </cell>
          <cell r="U265"/>
          <cell r="V265">
            <v>0</v>
          </cell>
          <cell r="W265"/>
          <cell r="X265">
            <v>0</v>
          </cell>
          <cell r="Y265"/>
          <cell r="Z265">
            <v>0</v>
          </cell>
          <cell r="AA265"/>
          <cell r="AB265">
            <v>0</v>
          </cell>
          <cell r="AC265"/>
          <cell r="AD265">
            <v>0</v>
          </cell>
        </row>
        <row r="266">
          <cell r="A266">
            <v>838</v>
          </cell>
          <cell r="C266" t="str">
            <v>Comm on Population Grow &amp; Dev</v>
          </cell>
          <cell r="D266"/>
          <cell r="E266">
            <v>0</v>
          </cell>
          <cell r="F266"/>
          <cell r="G266">
            <v>0</v>
          </cell>
          <cell r="H266">
            <v>0</v>
          </cell>
          <cell r="I266"/>
          <cell r="J266">
            <v>0</v>
          </cell>
          <cell r="K266">
            <v>0</v>
          </cell>
          <cell r="L266"/>
          <cell r="M266">
            <v>0</v>
          </cell>
          <cell r="N266"/>
          <cell r="O266"/>
          <cell r="P266">
            <v>0</v>
          </cell>
          <cell r="Q266"/>
          <cell r="R266">
            <v>0</v>
          </cell>
          <cell r="S266"/>
          <cell r="T266">
            <v>0</v>
          </cell>
          <cell r="U266"/>
          <cell r="V266">
            <v>0</v>
          </cell>
          <cell r="W266"/>
          <cell r="X266">
            <v>0</v>
          </cell>
          <cell r="Y266"/>
          <cell r="Z266">
            <v>0</v>
          </cell>
          <cell r="AA266"/>
          <cell r="AB266">
            <v>0</v>
          </cell>
          <cell r="AC266"/>
          <cell r="AD266">
            <v>0</v>
          </cell>
        </row>
        <row r="267">
          <cell r="A267">
            <v>839</v>
          </cell>
          <cell r="C267" t="str">
            <v>Virginia Commission on Youth</v>
          </cell>
          <cell r="D267"/>
          <cell r="E267">
            <v>2.5592508533646137E-5</v>
          </cell>
          <cell r="F267"/>
          <cell r="G267">
            <v>714.03334259951237</v>
          </cell>
          <cell r="H267">
            <v>6.4133695703220189E-6</v>
          </cell>
          <cell r="I267"/>
          <cell r="J267">
            <v>254.84643762001519</v>
          </cell>
          <cell r="K267">
            <v>0</v>
          </cell>
          <cell r="L267"/>
          <cell r="M267">
            <v>0</v>
          </cell>
          <cell r="N267"/>
          <cell r="O267"/>
          <cell r="P267">
            <v>0</v>
          </cell>
          <cell r="Q267"/>
          <cell r="R267">
            <v>0</v>
          </cell>
          <cell r="S267"/>
          <cell r="T267">
            <v>0</v>
          </cell>
          <cell r="U267"/>
          <cell r="V267">
            <v>0</v>
          </cell>
          <cell r="W267"/>
          <cell r="X267">
            <v>0</v>
          </cell>
          <cell r="Y267"/>
          <cell r="Z267">
            <v>0</v>
          </cell>
          <cell r="AA267"/>
          <cell r="AB267">
            <v>0</v>
          </cell>
          <cell r="AC267"/>
          <cell r="AD267">
            <v>0</v>
          </cell>
        </row>
        <row r="268">
          <cell r="A268">
            <v>840</v>
          </cell>
          <cell r="C268" t="str">
            <v xml:space="preserve">Virginia Housing Commission   </v>
          </cell>
          <cell r="D268"/>
          <cell r="E268">
            <v>9.2222547717824307E-6</v>
          </cell>
          <cell r="F268"/>
          <cell r="G268">
            <v>257.30175658016884</v>
          </cell>
          <cell r="H268">
            <v>0</v>
          </cell>
          <cell r="I268"/>
          <cell r="J268">
            <v>0</v>
          </cell>
          <cell r="K268">
            <v>0</v>
          </cell>
          <cell r="L268"/>
          <cell r="M268">
            <v>0</v>
          </cell>
          <cell r="N268"/>
          <cell r="O268"/>
          <cell r="P268">
            <v>0</v>
          </cell>
          <cell r="Q268"/>
          <cell r="R268">
            <v>0</v>
          </cell>
          <cell r="S268"/>
          <cell r="T268">
            <v>0</v>
          </cell>
          <cell r="U268"/>
          <cell r="V268">
            <v>0</v>
          </cell>
          <cell r="W268"/>
          <cell r="X268">
            <v>0</v>
          </cell>
          <cell r="Y268"/>
          <cell r="Z268">
            <v>0</v>
          </cell>
          <cell r="AA268"/>
          <cell r="AB268">
            <v>0</v>
          </cell>
          <cell r="AC268"/>
          <cell r="AD268">
            <v>0</v>
          </cell>
        </row>
        <row r="269">
          <cell r="A269">
            <v>841</v>
          </cell>
          <cell r="C269" t="str">
            <v>Dept of Aviation</v>
          </cell>
          <cell r="D269"/>
          <cell r="E269">
            <v>3.7907859457199595E-4</v>
          </cell>
          <cell r="F269"/>
          <cell r="G269">
            <v>10576.327663789387</v>
          </cell>
          <cell r="H269">
            <v>3.7697217693855836E-4</v>
          </cell>
          <cell r="I269"/>
          <cell r="J269">
            <v>14979.647644074552</v>
          </cell>
          <cell r="K269">
            <v>3.4767144794720458E-4</v>
          </cell>
          <cell r="L269"/>
          <cell r="M269">
            <v>11410.618642201009</v>
          </cell>
          <cell r="N269"/>
          <cell r="O269"/>
          <cell r="P269">
            <v>3.5481012876530804E-4</v>
          </cell>
          <cell r="Q269"/>
          <cell r="R269">
            <v>13142</v>
          </cell>
          <cell r="S269"/>
          <cell r="T269">
            <v>3.4443017470189543E-4</v>
          </cell>
          <cell r="U269"/>
          <cell r="V269">
            <v>9955</v>
          </cell>
          <cell r="W269"/>
          <cell r="X269">
            <v>3.3330068818207542E-4</v>
          </cell>
          <cell r="Y269"/>
          <cell r="Z269">
            <v>13780.632438654306</v>
          </cell>
          <cell r="AA269"/>
          <cell r="AB269">
            <v>3.5701055820605202E-4</v>
          </cell>
          <cell r="AC269"/>
          <cell r="AD269">
            <v>12297.429674351732</v>
          </cell>
        </row>
        <row r="270">
          <cell r="A270">
            <v>842</v>
          </cell>
          <cell r="C270" t="str">
            <v>Chesapeake Bay Commission</v>
          </cell>
          <cell r="D270"/>
          <cell r="E270">
            <v>1.8628219797982836E-5</v>
          </cell>
          <cell r="F270"/>
          <cell r="G270">
            <v>519.72904615994253</v>
          </cell>
          <cell r="H270">
            <v>4.6684887449985283E-6</v>
          </cell>
          <cell r="I270"/>
          <cell r="J270">
            <v>185.51055146386528</v>
          </cell>
          <cell r="K270">
            <v>0</v>
          </cell>
          <cell r="L270"/>
          <cell r="M270">
            <v>0</v>
          </cell>
          <cell r="N270"/>
          <cell r="O270"/>
          <cell r="P270">
            <v>0</v>
          </cell>
          <cell r="Q270"/>
          <cell r="R270">
            <v>0</v>
          </cell>
          <cell r="S270"/>
          <cell r="T270">
            <v>0</v>
          </cell>
          <cell r="U270"/>
          <cell r="V270">
            <v>0</v>
          </cell>
          <cell r="W270"/>
          <cell r="X270">
            <v>0</v>
          </cell>
          <cell r="Y270"/>
          <cell r="Z270">
            <v>0</v>
          </cell>
          <cell r="AA270"/>
          <cell r="AB270">
            <v>0</v>
          </cell>
          <cell r="AC270"/>
          <cell r="AD270">
            <v>0</v>
          </cell>
        </row>
        <row r="271">
          <cell r="A271">
            <v>844</v>
          </cell>
          <cell r="C271" t="str">
            <v>Joint Comm on Health Care</v>
          </cell>
          <cell r="D271"/>
          <cell r="E271">
            <v>7.5998427112883987E-5</v>
          </cell>
          <cell r="F271"/>
          <cell r="G271">
            <v>2120.3631083047576</v>
          </cell>
          <cell r="H271">
            <v>1.8006672764134061E-5</v>
          </cell>
          <cell r="I271"/>
          <cell r="J271">
            <v>715.52658193351306</v>
          </cell>
          <cell r="K271">
            <v>0</v>
          </cell>
          <cell r="L271"/>
          <cell r="M271">
            <v>0</v>
          </cell>
          <cell r="N271"/>
          <cell r="O271"/>
          <cell r="P271">
            <v>0</v>
          </cell>
          <cell r="Q271"/>
          <cell r="R271">
            <v>0</v>
          </cell>
          <cell r="S271"/>
          <cell r="T271">
            <v>0</v>
          </cell>
          <cell r="U271"/>
          <cell r="V271">
            <v>0</v>
          </cell>
          <cell r="W271"/>
          <cell r="X271">
            <v>0</v>
          </cell>
          <cell r="Y271"/>
          <cell r="Z271">
            <v>0</v>
          </cell>
          <cell r="AA271"/>
          <cell r="AB271">
            <v>0</v>
          </cell>
          <cell r="AC271"/>
          <cell r="AD271">
            <v>0</v>
          </cell>
        </row>
        <row r="272">
          <cell r="A272">
            <v>845</v>
          </cell>
          <cell r="C272" t="str">
            <v xml:space="preserve">Dr Martin L King Jr Mem Comm  </v>
          </cell>
          <cell r="D272"/>
          <cell r="E272">
            <v>0</v>
          </cell>
          <cell r="F272"/>
          <cell r="G272">
            <v>0</v>
          </cell>
          <cell r="H272">
            <v>0</v>
          </cell>
          <cell r="I272"/>
          <cell r="J272">
            <v>0</v>
          </cell>
          <cell r="K272">
            <v>0</v>
          </cell>
          <cell r="L272"/>
          <cell r="M272">
            <v>0</v>
          </cell>
          <cell r="N272"/>
          <cell r="O272"/>
          <cell r="P272">
            <v>0</v>
          </cell>
          <cell r="Q272"/>
          <cell r="R272">
            <v>0</v>
          </cell>
          <cell r="S272"/>
          <cell r="T272">
            <v>0</v>
          </cell>
          <cell r="U272"/>
          <cell r="V272">
            <v>0</v>
          </cell>
          <cell r="W272"/>
          <cell r="X272">
            <v>0</v>
          </cell>
          <cell r="Y272"/>
          <cell r="Z272">
            <v>0</v>
          </cell>
          <cell r="AA272"/>
          <cell r="AB272">
            <v>0</v>
          </cell>
          <cell r="AC272"/>
          <cell r="AD272">
            <v>0</v>
          </cell>
        </row>
        <row r="273">
          <cell r="A273">
            <v>847</v>
          </cell>
          <cell r="C273" t="str">
            <v xml:space="preserve">Joint Comm on Techn &amp; Science </v>
          </cell>
          <cell r="D273"/>
          <cell r="E273">
            <v>7.1045765663097536E-6</v>
          </cell>
          <cell r="F273"/>
          <cell r="G273">
            <v>198.21833982108623</v>
          </cell>
          <cell r="H273">
            <v>1.1870163144243416E-6</v>
          </cell>
          <cell r="I273"/>
          <cell r="J273">
            <v>47.1681657841362</v>
          </cell>
          <cell r="K273">
            <v>0</v>
          </cell>
          <cell r="L273"/>
          <cell r="M273">
            <v>0</v>
          </cell>
          <cell r="N273"/>
          <cell r="O273"/>
          <cell r="P273">
            <v>0</v>
          </cell>
          <cell r="Q273"/>
          <cell r="R273">
            <v>0</v>
          </cell>
          <cell r="S273"/>
          <cell r="T273">
            <v>0</v>
          </cell>
          <cell r="U273"/>
          <cell r="V273">
            <v>0</v>
          </cell>
          <cell r="W273"/>
          <cell r="X273">
            <v>0</v>
          </cell>
          <cell r="Y273"/>
          <cell r="Z273">
            <v>0</v>
          </cell>
          <cell r="AA273"/>
          <cell r="AB273">
            <v>0</v>
          </cell>
          <cell r="AC273"/>
          <cell r="AD273">
            <v>0</v>
          </cell>
        </row>
        <row r="274">
          <cell r="A274">
            <v>848</v>
          </cell>
          <cell r="C274" t="str">
            <v xml:space="preserve">Indigent Defense Commission   </v>
          </cell>
          <cell r="D274"/>
          <cell r="E274">
            <v>6.0806925147094898E-3</v>
          </cell>
          <cell r="F274"/>
          <cell r="G274">
            <v>169651.88058410611</v>
          </cell>
          <cell r="H274">
            <v>5.8847502567616998E-3</v>
          </cell>
          <cell r="I274"/>
          <cell r="J274">
            <v>233840.82622637445</v>
          </cell>
          <cell r="K274">
            <v>5.6657089599598844E-3</v>
          </cell>
          <cell r="L274"/>
          <cell r="M274">
            <v>185949.24795095861</v>
          </cell>
          <cell r="N274"/>
          <cell r="O274"/>
          <cell r="P274">
            <v>5.3864559993517967E-3</v>
          </cell>
          <cell r="Q274"/>
          <cell r="R274">
            <v>199512</v>
          </cell>
          <cell r="S274"/>
          <cell r="T274">
            <v>5.4951729203574287E-3</v>
          </cell>
          <cell r="U274"/>
          <cell r="V274">
            <v>158827</v>
          </cell>
          <cell r="W274"/>
          <cell r="X274">
            <v>5.5153018248874338E-3</v>
          </cell>
          <cell r="Y274"/>
          <cell r="Z274">
            <v>228035.37445891328</v>
          </cell>
          <cell r="AA274"/>
          <cell r="AB274">
            <v>5.5543132640261195E-3</v>
          </cell>
          <cell r="AC274"/>
          <cell r="AD274">
            <v>191321.44745774733</v>
          </cell>
        </row>
        <row r="275">
          <cell r="A275">
            <v>850</v>
          </cell>
          <cell r="C275" t="str">
            <v>Personal Prop Tax Relief Act</v>
          </cell>
          <cell r="D275"/>
          <cell r="E275">
            <v>0</v>
          </cell>
          <cell r="F275"/>
          <cell r="G275">
            <v>0</v>
          </cell>
          <cell r="H275">
            <v>0</v>
          </cell>
          <cell r="I275"/>
          <cell r="J275">
            <v>0</v>
          </cell>
          <cell r="K275">
            <v>0</v>
          </cell>
          <cell r="L275"/>
          <cell r="M275">
            <v>0</v>
          </cell>
          <cell r="N275"/>
          <cell r="O275"/>
          <cell r="P275">
            <v>0</v>
          </cell>
          <cell r="Q275"/>
          <cell r="R275">
            <v>0</v>
          </cell>
          <cell r="S275"/>
          <cell r="T275">
            <v>0</v>
          </cell>
          <cell r="U275"/>
          <cell r="V275">
            <v>0</v>
          </cell>
          <cell r="W275"/>
          <cell r="X275">
            <v>0</v>
          </cell>
          <cell r="Y275"/>
          <cell r="Z275">
            <v>0</v>
          </cell>
          <cell r="AA275"/>
          <cell r="AB275">
            <v>0</v>
          </cell>
          <cell r="AC275"/>
          <cell r="AD275">
            <v>0</v>
          </cell>
        </row>
        <row r="276">
          <cell r="A276">
            <v>851</v>
          </cell>
          <cell r="C276" t="str">
            <v>Tobacco Commission</v>
          </cell>
          <cell r="D276"/>
          <cell r="E276">
            <v>1.4525969816829416E-4</v>
          </cell>
          <cell r="F276"/>
          <cell r="G276">
            <v>4052.7589427876387</v>
          </cell>
          <cell r="H276">
            <v>1.7329443484186653E-4</v>
          </cell>
          <cell r="I276"/>
          <cell r="J276">
            <v>6886.1569405248001</v>
          </cell>
          <cell r="K276">
            <v>1.717592068011858E-4</v>
          </cell>
          <cell r="L276"/>
          <cell r="M276">
            <v>5637.1577783197345</v>
          </cell>
          <cell r="N276"/>
          <cell r="O276"/>
          <cell r="P276">
            <v>1.8029915676155648E-4</v>
          </cell>
          <cell r="Q276"/>
          <cell r="R276">
            <v>6678</v>
          </cell>
          <cell r="S276"/>
          <cell r="T276">
            <v>1.6967518751270986E-4</v>
          </cell>
          <cell r="U276"/>
          <cell r="V276">
            <v>4904</v>
          </cell>
          <cell r="W276"/>
          <cell r="X276">
            <v>1.6087171165396984E-4</v>
          </cell>
          <cell r="Y276"/>
          <cell r="Z276">
            <v>6651.393191452049</v>
          </cell>
          <cell r="AA276"/>
          <cell r="AB276">
            <v>1.584552265452937E-4</v>
          </cell>
          <cell r="AC276"/>
          <cell r="AD276">
            <v>5458.0794886451868</v>
          </cell>
        </row>
        <row r="277">
          <cell r="A277">
            <v>852</v>
          </cell>
          <cell r="C277" t="str">
            <v>Va Foundation Healthy Youth</v>
          </cell>
          <cell r="D277"/>
          <cell r="E277">
            <v>2.0079280293901555E-4</v>
          </cell>
          <cell r="F277"/>
          <cell r="G277">
            <v>5602.1376749364044</v>
          </cell>
          <cell r="H277">
            <v>2.1046495549229693E-4</v>
          </cell>
          <cell r="I277"/>
          <cell r="J277">
            <v>8363.192478298708</v>
          </cell>
          <cell r="K277">
            <v>2.0810122014362892E-4</v>
          </cell>
          <cell r="L277"/>
          <cell r="M277">
            <v>6829.9070172603188</v>
          </cell>
          <cell r="N277"/>
          <cell r="O277"/>
          <cell r="P277">
            <v>1.9087727533394553E-4</v>
          </cell>
          <cell r="Q277"/>
          <cell r="R277">
            <v>7070</v>
          </cell>
          <cell r="S277"/>
          <cell r="T277">
            <v>1.8832762927137087E-4</v>
          </cell>
          <cell r="U277"/>
          <cell r="V277">
            <v>5443</v>
          </cell>
          <cell r="W277"/>
          <cell r="X277">
            <v>1.9975724912383393E-4</v>
          </cell>
          <cell r="Y277"/>
          <cell r="Z277">
            <v>8259.1525452490714</v>
          </cell>
          <cell r="AA277"/>
          <cell r="AB277">
            <v>2.0197243395720123E-4</v>
          </cell>
          <cell r="AC277"/>
          <cell r="AD277">
            <v>6957.0541981361139</v>
          </cell>
        </row>
        <row r="278">
          <cell r="A278">
            <v>853</v>
          </cell>
          <cell r="C278" t="str">
            <v>Substance Abuse Prevention Off</v>
          </cell>
          <cell r="D278"/>
          <cell r="E278">
            <v>0</v>
          </cell>
          <cell r="F278"/>
          <cell r="G278">
            <v>0</v>
          </cell>
          <cell r="H278">
            <v>0</v>
          </cell>
          <cell r="I278"/>
          <cell r="J278">
            <v>0</v>
          </cell>
          <cell r="K278">
            <v>0</v>
          </cell>
          <cell r="L278"/>
          <cell r="M278">
            <v>0</v>
          </cell>
          <cell r="N278"/>
          <cell r="O278"/>
          <cell r="P278">
            <v>0</v>
          </cell>
          <cell r="Q278"/>
          <cell r="R278">
            <v>0</v>
          </cell>
          <cell r="S278"/>
          <cell r="T278">
            <v>0</v>
          </cell>
          <cell r="U278"/>
          <cell r="V278">
            <v>0</v>
          </cell>
          <cell r="W278"/>
          <cell r="X278">
            <v>0</v>
          </cell>
          <cell r="Y278"/>
          <cell r="Z278">
            <v>0</v>
          </cell>
          <cell r="AA278"/>
          <cell r="AB278">
            <v>0</v>
          </cell>
          <cell r="AC278"/>
          <cell r="AD278">
            <v>0</v>
          </cell>
        </row>
        <row r="279">
          <cell r="A279">
            <v>856</v>
          </cell>
          <cell r="C279" t="str">
            <v>Opioid Abatement Authority</v>
          </cell>
          <cell r="D279"/>
          <cell r="E279">
            <v>4.1085128307358503E-5</v>
          </cell>
          <cell r="F279"/>
          <cell r="G279">
            <v>1146.2788596071066</v>
          </cell>
          <cell r="H279">
            <v>0</v>
          </cell>
          <cell r="I279"/>
          <cell r="J279">
            <v>0</v>
          </cell>
          <cell r="K279">
            <v>0</v>
          </cell>
          <cell r="L279"/>
          <cell r="M279">
            <v>0</v>
          </cell>
          <cell r="N279"/>
          <cell r="O279"/>
          <cell r="P279">
            <v>0</v>
          </cell>
          <cell r="Q279"/>
          <cell r="R279"/>
          <cell r="S279"/>
          <cell r="T279">
            <v>0</v>
          </cell>
          <cell r="U279"/>
          <cell r="V279"/>
          <cell r="W279"/>
          <cell r="X279">
            <v>0</v>
          </cell>
          <cell r="Y279"/>
          <cell r="Z279"/>
          <cell r="AA279"/>
          <cell r="AB279">
            <v>0</v>
          </cell>
          <cell r="AC279"/>
          <cell r="AD279"/>
        </row>
        <row r="280">
          <cell r="A280">
            <v>859</v>
          </cell>
          <cell r="C280" t="str">
            <v xml:space="preserve">Va Sesquicent Amer Civil War  </v>
          </cell>
          <cell r="D280"/>
          <cell r="E280">
            <v>0</v>
          </cell>
          <cell r="F280"/>
          <cell r="G280">
            <v>0</v>
          </cell>
          <cell r="H280">
            <v>0</v>
          </cell>
          <cell r="I280"/>
          <cell r="J280">
            <v>0</v>
          </cell>
          <cell r="K280">
            <v>0</v>
          </cell>
          <cell r="L280"/>
          <cell r="M280">
            <v>0</v>
          </cell>
          <cell r="N280"/>
          <cell r="O280"/>
          <cell r="P280">
            <v>0</v>
          </cell>
          <cell r="Q280"/>
          <cell r="R280">
            <v>0</v>
          </cell>
          <cell r="S280"/>
          <cell r="T280">
            <v>0</v>
          </cell>
          <cell r="U280"/>
          <cell r="V280">
            <v>0</v>
          </cell>
          <cell r="W280"/>
          <cell r="X280">
            <v>0</v>
          </cell>
          <cell r="Y280"/>
          <cell r="Z280">
            <v>0</v>
          </cell>
          <cell r="AA280"/>
          <cell r="AB280">
            <v>0</v>
          </cell>
          <cell r="AC280"/>
          <cell r="AD280">
            <v>0</v>
          </cell>
        </row>
        <row r="281">
          <cell r="A281">
            <v>861</v>
          </cell>
          <cell r="C281" t="str">
            <v xml:space="preserve">Virginia Enterprise Appl Prog </v>
          </cell>
          <cell r="D281"/>
          <cell r="E281">
            <v>0</v>
          </cell>
          <cell r="F281"/>
          <cell r="G281">
            <v>0</v>
          </cell>
          <cell r="H281">
            <v>0</v>
          </cell>
          <cell r="I281"/>
          <cell r="J281">
            <v>0</v>
          </cell>
          <cell r="K281">
            <v>0</v>
          </cell>
          <cell r="L281"/>
          <cell r="M281">
            <v>0</v>
          </cell>
          <cell r="N281"/>
          <cell r="O281"/>
          <cell r="P281">
            <v>0</v>
          </cell>
          <cell r="Q281"/>
          <cell r="R281">
            <v>0</v>
          </cell>
          <cell r="S281"/>
          <cell r="T281">
            <v>0</v>
          </cell>
          <cell r="U281"/>
          <cell r="V281">
            <v>0</v>
          </cell>
          <cell r="W281"/>
          <cell r="X281">
            <v>0</v>
          </cell>
          <cell r="Y281"/>
          <cell r="Z281">
            <v>0</v>
          </cell>
          <cell r="AA281"/>
          <cell r="AB281">
            <v>0</v>
          </cell>
          <cell r="AC281"/>
          <cell r="AD281">
            <v>0</v>
          </cell>
        </row>
        <row r="282">
          <cell r="A282">
            <v>862</v>
          </cell>
          <cell r="C282" t="str">
            <v xml:space="preserve">Small Business Commission     </v>
          </cell>
          <cell r="D282"/>
          <cell r="E282">
            <v>0</v>
          </cell>
          <cell r="F282"/>
          <cell r="G282">
            <v>0</v>
          </cell>
          <cell r="H282">
            <v>0</v>
          </cell>
          <cell r="I282"/>
          <cell r="J282">
            <v>0</v>
          </cell>
          <cell r="K282">
            <v>0</v>
          </cell>
          <cell r="L282"/>
          <cell r="M282">
            <v>0</v>
          </cell>
          <cell r="N282"/>
          <cell r="O282"/>
          <cell r="P282">
            <v>0</v>
          </cell>
          <cell r="Q282"/>
          <cell r="R282">
            <v>0</v>
          </cell>
          <cell r="S282"/>
          <cell r="T282">
            <v>0</v>
          </cell>
          <cell r="U282"/>
          <cell r="V282">
            <v>0</v>
          </cell>
          <cell r="W282"/>
          <cell r="X282">
            <v>0</v>
          </cell>
          <cell r="Y282"/>
          <cell r="Z282">
            <v>0</v>
          </cell>
          <cell r="AA282"/>
          <cell r="AB282">
            <v>0</v>
          </cell>
          <cell r="AC282"/>
          <cell r="AD282">
            <v>0</v>
          </cell>
        </row>
        <row r="283">
          <cell r="A283">
            <v>863</v>
          </cell>
          <cell r="C283" t="str">
            <v>Comm on Electric Utility Restr</v>
          </cell>
          <cell r="D283"/>
          <cell r="E283">
            <v>0</v>
          </cell>
          <cell r="F283"/>
          <cell r="G283">
            <v>0</v>
          </cell>
          <cell r="H283">
            <v>0</v>
          </cell>
          <cell r="I283"/>
          <cell r="J283">
            <v>0</v>
          </cell>
          <cell r="K283">
            <v>0</v>
          </cell>
          <cell r="L283"/>
          <cell r="M283">
            <v>0</v>
          </cell>
          <cell r="N283"/>
          <cell r="O283"/>
          <cell r="P283">
            <v>0</v>
          </cell>
          <cell r="Q283"/>
          <cell r="R283">
            <v>0</v>
          </cell>
          <cell r="S283"/>
          <cell r="T283">
            <v>0</v>
          </cell>
          <cell r="U283"/>
          <cell r="V283">
            <v>0</v>
          </cell>
          <cell r="W283"/>
          <cell r="X283">
            <v>0</v>
          </cell>
          <cell r="Y283"/>
          <cell r="Z283">
            <v>0</v>
          </cell>
          <cell r="AA283"/>
          <cell r="AB283">
            <v>0</v>
          </cell>
          <cell r="AC283"/>
          <cell r="AD283">
            <v>0</v>
          </cell>
        </row>
        <row r="284">
          <cell r="A284">
            <v>864</v>
          </cell>
          <cell r="C284" t="str">
            <v>Manufacturing Development Comm</v>
          </cell>
          <cell r="D284"/>
          <cell r="E284">
            <v>0</v>
          </cell>
          <cell r="F284"/>
          <cell r="G284">
            <v>0</v>
          </cell>
          <cell r="H284">
            <v>0</v>
          </cell>
          <cell r="I284"/>
          <cell r="J284">
            <v>0</v>
          </cell>
          <cell r="K284">
            <v>0</v>
          </cell>
          <cell r="L284"/>
          <cell r="M284">
            <v>0</v>
          </cell>
          <cell r="N284"/>
          <cell r="O284"/>
          <cell r="P284">
            <v>0</v>
          </cell>
          <cell r="Q284"/>
          <cell r="R284">
            <v>0</v>
          </cell>
          <cell r="S284"/>
          <cell r="T284">
            <v>0</v>
          </cell>
          <cell r="U284"/>
          <cell r="V284">
            <v>0</v>
          </cell>
          <cell r="W284"/>
          <cell r="X284">
            <v>0</v>
          </cell>
          <cell r="Y284"/>
          <cell r="Z284">
            <v>0</v>
          </cell>
          <cell r="AA284"/>
          <cell r="AB284">
            <v>0</v>
          </cell>
          <cell r="AC284"/>
          <cell r="AD284">
            <v>0</v>
          </cell>
        </row>
        <row r="285">
          <cell r="A285">
            <v>865</v>
          </cell>
          <cell r="C285" t="str">
            <v xml:space="preserve">Joint Comm on Admin Rules     </v>
          </cell>
          <cell r="D285"/>
          <cell r="E285">
            <v>0</v>
          </cell>
          <cell r="F285"/>
          <cell r="G285">
            <v>0</v>
          </cell>
          <cell r="H285">
            <v>0</v>
          </cell>
          <cell r="I285"/>
          <cell r="J285">
            <v>0</v>
          </cell>
          <cell r="K285">
            <v>0</v>
          </cell>
          <cell r="L285"/>
          <cell r="M285">
            <v>0</v>
          </cell>
          <cell r="N285"/>
          <cell r="O285"/>
          <cell r="P285">
            <v>0</v>
          </cell>
          <cell r="Q285"/>
          <cell r="R285">
            <v>0</v>
          </cell>
          <cell r="S285"/>
          <cell r="T285">
            <v>0</v>
          </cell>
          <cell r="U285"/>
          <cell r="V285">
            <v>0</v>
          </cell>
          <cell r="W285"/>
          <cell r="X285">
            <v>0</v>
          </cell>
          <cell r="Y285"/>
          <cell r="Z285">
            <v>0</v>
          </cell>
          <cell r="AA285"/>
          <cell r="AB285">
            <v>0</v>
          </cell>
          <cell r="AC285"/>
          <cell r="AD285">
            <v>0</v>
          </cell>
        </row>
        <row r="286">
          <cell r="A286">
            <v>866</v>
          </cell>
          <cell r="C286" t="str">
            <v>Comm on Prevention Human Traff</v>
          </cell>
          <cell r="D286"/>
          <cell r="E286">
            <v>0</v>
          </cell>
          <cell r="F286"/>
          <cell r="G286">
            <v>0</v>
          </cell>
          <cell r="H286">
            <v>0</v>
          </cell>
          <cell r="I286"/>
          <cell r="J286">
            <v>0</v>
          </cell>
          <cell r="K286">
            <v>0</v>
          </cell>
          <cell r="L286"/>
          <cell r="M286">
            <v>0</v>
          </cell>
          <cell r="N286"/>
          <cell r="O286"/>
          <cell r="P286">
            <v>0</v>
          </cell>
          <cell r="Q286"/>
          <cell r="R286">
            <v>0</v>
          </cell>
          <cell r="S286"/>
          <cell r="T286">
            <v>0</v>
          </cell>
          <cell r="U286"/>
          <cell r="V286">
            <v>0</v>
          </cell>
          <cell r="W286"/>
          <cell r="X286">
            <v>0</v>
          </cell>
          <cell r="Y286"/>
          <cell r="Z286">
            <v>0</v>
          </cell>
          <cell r="AA286"/>
          <cell r="AB286">
            <v>0</v>
          </cell>
          <cell r="AC286"/>
          <cell r="AD286">
            <v>0</v>
          </cell>
        </row>
        <row r="287">
          <cell r="A287">
            <v>867</v>
          </cell>
          <cell r="C287" t="str">
            <v>Virginia Bicentennial of the American War of 1812 Commission</v>
          </cell>
          <cell r="D287"/>
          <cell r="E287">
            <v>0</v>
          </cell>
          <cell r="F287"/>
          <cell r="G287">
            <v>0</v>
          </cell>
          <cell r="H287">
            <v>0</v>
          </cell>
          <cell r="I287"/>
          <cell r="J287">
            <v>0</v>
          </cell>
          <cell r="K287">
            <v>0</v>
          </cell>
          <cell r="L287"/>
          <cell r="M287">
            <v>0</v>
          </cell>
          <cell r="N287"/>
          <cell r="O287"/>
          <cell r="P287">
            <v>0</v>
          </cell>
          <cell r="Q287"/>
          <cell r="R287">
            <v>0</v>
          </cell>
          <cell r="S287"/>
          <cell r="T287">
            <v>0</v>
          </cell>
          <cell r="U287"/>
          <cell r="V287">
            <v>0</v>
          </cell>
          <cell r="W287"/>
          <cell r="X287">
            <v>0</v>
          </cell>
          <cell r="Y287"/>
          <cell r="Z287">
            <v>0</v>
          </cell>
          <cell r="AA287"/>
          <cell r="AB287">
            <v>0</v>
          </cell>
          <cell r="AC287"/>
          <cell r="AD287">
            <v>0</v>
          </cell>
        </row>
        <row r="288">
          <cell r="A288">
            <v>868</v>
          </cell>
          <cell r="C288" t="str">
            <v>Va Comm Energy &amp; Environment</v>
          </cell>
          <cell r="D288"/>
          <cell r="E288">
            <v>0</v>
          </cell>
          <cell r="F288"/>
          <cell r="G288">
            <v>0</v>
          </cell>
          <cell r="H288">
            <v>0</v>
          </cell>
          <cell r="I288"/>
          <cell r="J288">
            <v>0</v>
          </cell>
          <cell r="K288">
            <v>0</v>
          </cell>
          <cell r="L288"/>
          <cell r="M288">
            <v>0</v>
          </cell>
          <cell r="N288"/>
          <cell r="O288"/>
          <cell r="P288">
            <v>0</v>
          </cell>
          <cell r="Q288"/>
          <cell r="R288">
            <v>0</v>
          </cell>
          <cell r="S288"/>
          <cell r="T288">
            <v>0</v>
          </cell>
          <cell r="U288"/>
          <cell r="V288">
            <v>0</v>
          </cell>
          <cell r="W288"/>
          <cell r="X288">
            <v>0</v>
          </cell>
          <cell r="Y288"/>
          <cell r="Z288">
            <v>0</v>
          </cell>
          <cell r="AA288"/>
          <cell r="AB288">
            <v>0</v>
          </cell>
          <cell r="AC288"/>
          <cell r="AD288">
            <v>0</v>
          </cell>
        </row>
        <row r="289">
          <cell r="A289">
            <v>869</v>
          </cell>
          <cell r="C289" t="str">
            <v>Va Comm Centen Woodrow Wilson</v>
          </cell>
          <cell r="D289"/>
          <cell r="E289">
            <v>0</v>
          </cell>
          <cell r="F289"/>
          <cell r="G289">
            <v>0</v>
          </cell>
          <cell r="H289">
            <v>0</v>
          </cell>
          <cell r="I289"/>
          <cell r="J289">
            <v>0</v>
          </cell>
          <cell r="K289">
            <v>0</v>
          </cell>
          <cell r="L289"/>
          <cell r="M289">
            <v>0</v>
          </cell>
          <cell r="N289"/>
          <cell r="O289"/>
          <cell r="P289">
            <v>0</v>
          </cell>
          <cell r="Q289"/>
          <cell r="R289">
            <v>0</v>
          </cell>
          <cell r="S289"/>
          <cell r="T289">
            <v>0</v>
          </cell>
          <cell r="U289"/>
          <cell r="V289">
            <v>0</v>
          </cell>
          <cell r="W289"/>
          <cell r="X289">
            <v>0</v>
          </cell>
          <cell r="Y289"/>
          <cell r="Z289">
            <v>0</v>
          </cell>
          <cell r="AA289"/>
          <cell r="AB289">
            <v>0</v>
          </cell>
          <cell r="AC289"/>
          <cell r="AD289">
            <v>0</v>
          </cell>
        </row>
        <row r="290">
          <cell r="A290">
            <v>876</v>
          </cell>
          <cell r="C290" t="str">
            <v>Virginia Conflict of Interest and Ethics Advisory Council</v>
          </cell>
          <cell r="D290"/>
          <cell r="E290">
            <v>3.8438865597128649E-5</v>
          </cell>
          <cell r="F290"/>
          <cell r="G290">
            <v>1072.4478865355243</v>
          </cell>
          <cell r="H290">
            <v>1.1754942985231556E-5</v>
          </cell>
          <cell r="I290"/>
          <cell r="J290">
            <v>467.10318364862809</v>
          </cell>
          <cell r="K290">
            <v>0</v>
          </cell>
          <cell r="L290"/>
          <cell r="M290">
            <v>0</v>
          </cell>
          <cell r="N290"/>
          <cell r="O290"/>
          <cell r="P290">
            <v>0</v>
          </cell>
          <cell r="Q290"/>
          <cell r="R290"/>
          <cell r="S290"/>
          <cell r="T290">
            <v>0</v>
          </cell>
          <cell r="U290"/>
          <cell r="V290"/>
          <cell r="W290"/>
          <cell r="X290">
            <v>0</v>
          </cell>
          <cell r="Y290"/>
          <cell r="Z290"/>
          <cell r="AA290"/>
          <cell r="AB290">
            <v>0</v>
          </cell>
          <cell r="AC290"/>
          <cell r="AD290"/>
        </row>
        <row r="291">
          <cell r="A291">
            <v>879</v>
          </cell>
          <cell r="C291" t="str">
            <v xml:space="preserve">Va Bicentennial Amer War 1812 </v>
          </cell>
          <cell r="D291"/>
          <cell r="E291">
            <v>0</v>
          </cell>
          <cell r="F291"/>
          <cell r="G291">
            <v>0</v>
          </cell>
          <cell r="H291">
            <v>0</v>
          </cell>
          <cell r="I291"/>
          <cell r="J291">
            <v>0</v>
          </cell>
          <cell r="K291">
            <v>0</v>
          </cell>
          <cell r="L291"/>
          <cell r="M291">
            <v>0</v>
          </cell>
          <cell r="N291"/>
          <cell r="O291"/>
          <cell r="P291">
            <v>0</v>
          </cell>
          <cell r="Q291"/>
          <cell r="R291">
            <v>0</v>
          </cell>
          <cell r="S291"/>
          <cell r="T291">
            <v>0</v>
          </cell>
          <cell r="U291"/>
          <cell r="V291">
            <v>0</v>
          </cell>
          <cell r="W291"/>
          <cell r="X291">
            <v>0</v>
          </cell>
          <cell r="Y291"/>
          <cell r="Z291">
            <v>0</v>
          </cell>
          <cell r="AA291"/>
          <cell r="AB291">
            <v>0</v>
          </cell>
          <cell r="AC291"/>
          <cell r="AD291">
            <v>0</v>
          </cell>
        </row>
        <row r="292">
          <cell r="A292">
            <v>882</v>
          </cell>
          <cell r="C292" t="str">
            <v>Behavioral Helath Commission</v>
          </cell>
          <cell r="D292"/>
          <cell r="E292">
            <v>3.2722971544896606E-5</v>
          </cell>
          <cell r="F292"/>
          <cell r="G292">
            <v>912.97391661599738</v>
          </cell>
          <cell r="H292">
            <v>2.3740326288486832E-6</v>
          </cell>
          <cell r="I292"/>
          <cell r="J292">
            <v>94.336331568272399</v>
          </cell>
          <cell r="K292">
            <v>0</v>
          </cell>
          <cell r="L292"/>
          <cell r="M292">
            <v>0</v>
          </cell>
          <cell r="N292"/>
          <cell r="O292"/>
          <cell r="P292">
            <v>0</v>
          </cell>
          <cell r="Q292"/>
          <cell r="R292"/>
          <cell r="S292"/>
          <cell r="T292">
            <v>0</v>
          </cell>
          <cell r="U292"/>
          <cell r="V292"/>
          <cell r="W292"/>
          <cell r="X292">
            <v>0</v>
          </cell>
          <cell r="Y292"/>
          <cell r="Z292"/>
          <cell r="AA292"/>
          <cell r="AB292">
            <v>0</v>
          </cell>
          <cell r="AC292"/>
          <cell r="AD292"/>
        </row>
        <row r="293">
          <cell r="A293">
            <v>902</v>
          </cell>
          <cell r="C293" t="str">
            <v>Puller Veterans Care Center</v>
          </cell>
          <cell r="D293"/>
          <cell r="E293">
            <v>6.1516213738470484E-5</v>
          </cell>
          <cell r="F293"/>
          <cell r="G293">
            <v>1716.3080227949904</v>
          </cell>
          <cell r="H293">
            <v>0</v>
          </cell>
          <cell r="I293"/>
          <cell r="J293">
            <v>0</v>
          </cell>
          <cell r="K293">
            <v>0</v>
          </cell>
          <cell r="L293"/>
          <cell r="M293">
            <v>0</v>
          </cell>
          <cell r="N293"/>
          <cell r="O293"/>
          <cell r="P293">
            <v>0</v>
          </cell>
          <cell r="Q293"/>
          <cell r="R293"/>
          <cell r="S293"/>
          <cell r="T293">
            <v>0</v>
          </cell>
          <cell r="U293"/>
          <cell r="V293"/>
          <cell r="W293"/>
          <cell r="X293">
            <v>0</v>
          </cell>
          <cell r="Y293"/>
          <cell r="Z293"/>
          <cell r="AA293"/>
          <cell r="AB293">
            <v>0</v>
          </cell>
          <cell r="AC293"/>
          <cell r="AD293"/>
        </row>
        <row r="294">
          <cell r="A294">
            <v>903</v>
          </cell>
          <cell r="C294" t="str">
            <v>Jones and Cabacoy Veterans Care Center</v>
          </cell>
          <cell r="D294"/>
          <cell r="E294">
            <v>1.4315204052215338E-4</v>
          </cell>
          <cell r="F294"/>
          <cell r="G294">
            <v>3993.9551005558073</v>
          </cell>
          <cell r="H294">
            <v>0</v>
          </cell>
          <cell r="I294"/>
          <cell r="J294">
            <v>0</v>
          </cell>
          <cell r="K294">
            <v>0</v>
          </cell>
          <cell r="L294"/>
          <cell r="M294">
            <v>0</v>
          </cell>
          <cell r="N294"/>
          <cell r="O294"/>
          <cell r="P294">
            <v>0</v>
          </cell>
          <cell r="Q294"/>
          <cell r="R294"/>
          <cell r="S294"/>
          <cell r="T294">
            <v>0</v>
          </cell>
          <cell r="U294"/>
          <cell r="V294"/>
          <cell r="W294"/>
          <cell r="X294">
            <v>0</v>
          </cell>
          <cell r="Y294"/>
          <cell r="Z294"/>
          <cell r="AA294"/>
          <cell r="AB294">
            <v>0</v>
          </cell>
          <cell r="AC294"/>
          <cell r="AD294"/>
        </row>
        <row r="295">
          <cell r="A295">
            <v>911</v>
          </cell>
          <cell r="C295" t="str">
            <v>Virginia Pub Broadcasting Brd</v>
          </cell>
          <cell r="D295"/>
          <cell r="E295">
            <v>0</v>
          </cell>
          <cell r="F295"/>
          <cell r="G295">
            <v>0</v>
          </cell>
          <cell r="H295">
            <v>0</v>
          </cell>
          <cell r="I295"/>
          <cell r="J295">
            <v>0</v>
          </cell>
          <cell r="K295">
            <v>0</v>
          </cell>
          <cell r="L295"/>
          <cell r="M295">
            <v>0</v>
          </cell>
          <cell r="N295"/>
          <cell r="O295"/>
          <cell r="P295">
            <v>0</v>
          </cell>
          <cell r="Q295"/>
          <cell r="R295">
            <v>0</v>
          </cell>
          <cell r="S295"/>
          <cell r="T295">
            <v>0</v>
          </cell>
          <cell r="U295"/>
          <cell r="V295">
            <v>0</v>
          </cell>
          <cell r="W295"/>
          <cell r="X295">
            <v>0</v>
          </cell>
          <cell r="Y295"/>
          <cell r="Z295">
            <v>0</v>
          </cell>
          <cell r="AA295"/>
          <cell r="AB295">
            <v>0</v>
          </cell>
          <cell r="AC295"/>
          <cell r="AD295">
            <v>0</v>
          </cell>
        </row>
        <row r="296">
          <cell r="A296">
            <v>912</v>
          </cell>
          <cell r="C296" t="str">
            <v>Dept of Veterans Services</v>
          </cell>
          <cell r="D296"/>
          <cell r="E296">
            <v>2.0414234190502187E-3</v>
          </cell>
          <cell r="F296"/>
          <cell r="G296">
            <v>56955.90120245565</v>
          </cell>
          <cell r="H296">
            <v>1.9603615878818368E-3</v>
          </cell>
          <cell r="I296"/>
          <cell r="J296">
            <v>77898.390485817232</v>
          </cell>
          <cell r="K296">
            <v>1.8325649213845709E-3</v>
          </cell>
          <cell r="L296"/>
          <cell r="M296">
            <v>60145.000627632187</v>
          </cell>
          <cell r="N296"/>
          <cell r="O296"/>
          <cell r="P296">
            <v>1.8554043365950647E-3</v>
          </cell>
          <cell r="Q296"/>
          <cell r="R296">
            <v>68723</v>
          </cell>
          <cell r="S296"/>
          <cell r="T296">
            <v>1.8079867634283563E-3</v>
          </cell>
          <cell r="U296"/>
          <cell r="V296">
            <v>52256</v>
          </cell>
          <cell r="W296"/>
          <cell r="X296">
            <v>1.7472264365009065E-3</v>
          </cell>
          <cell r="Y296"/>
          <cell r="Z296">
            <v>72240.730854313442</v>
          </cell>
          <cell r="AA296"/>
          <cell r="AB296">
            <v>1.4080398943888098E-3</v>
          </cell>
          <cell r="AC296"/>
          <cell r="AD296">
            <v>48500.726888683093</v>
          </cell>
        </row>
        <row r="297">
          <cell r="A297">
            <v>913</v>
          </cell>
          <cell r="C297" t="str">
            <v>Veteran Services Foundation</v>
          </cell>
          <cell r="D297"/>
          <cell r="E297">
            <v>7.1045765663097536E-6</v>
          </cell>
          <cell r="F297"/>
          <cell r="G297">
            <v>198.21833982108623</v>
          </cell>
          <cell r="H297">
            <v>1.9570019669863327E-5</v>
          </cell>
          <cell r="I297"/>
          <cell r="J297">
            <v>777.64890083636294</v>
          </cell>
          <cell r="K297">
            <v>8.7606507204803928E-6</v>
          </cell>
          <cell r="L297"/>
          <cell r="M297">
            <v>287.52560792425294</v>
          </cell>
          <cell r="N297"/>
          <cell r="O297"/>
          <cell r="P297">
            <v>6.9150805924533303E-6</v>
          </cell>
          <cell r="Q297"/>
          <cell r="R297">
            <v>256</v>
          </cell>
          <cell r="S297"/>
          <cell r="T297">
            <v>6.9298915164577803E-6</v>
          </cell>
          <cell r="U297"/>
          <cell r="V297">
            <v>200</v>
          </cell>
          <cell r="W297"/>
          <cell r="X297">
            <v>6.3232688760871295E-6</v>
          </cell>
          <cell r="Y297"/>
          <cell r="Z297">
            <v>261.44153697197703</v>
          </cell>
          <cell r="AA297"/>
          <cell r="AB297">
            <v>0</v>
          </cell>
          <cell r="AC297"/>
          <cell r="AD297">
            <v>0</v>
          </cell>
        </row>
        <row r="298">
          <cell r="A298">
            <v>916</v>
          </cell>
          <cell r="C298" t="str">
            <v>Gov Employment &amp; Training Dept</v>
          </cell>
          <cell r="D298"/>
          <cell r="E298">
            <v>0</v>
          </cell>
          <cell r="F298"/>
          <cell r="G298">
            <v>0</v>
          </cell>
          <cell r="H298">
            <v>0</v>
          </cell>
          <cell r="I298"/>
          <cell r="J298">
            <v>0</v>
          </cell>
          <cell r="K298">
            <v>0</v>
          </cell>
          <cell r="L298"/>
          <cell r="M298">
            <v>0</v>
          </cell>
          <cell r="N298"/>
          <cell r="O298"/>
          <cell r="P298">
            <v>0</v>
          </cell>
          <cell r="Q298"/>
          <cell r="R298">
            <v>0</v>
          </cell>
          <cell r="S298"/>
          <cell r="T298">
            <v>0</v>
          </cell>
          <cell r="U298"/>
          <cell r="V298">
            <v>0</v>
          </cell>
          <cell r="W298"/>
          <cell r="X298">
            <v>0</v>
          </cell>
          <cell r="Y298"/>
          <cell r="Z298">
            <v>0</v>
          </cell>
          <cell r="AA298"/>
          <cell r="AB298">
            <v>0</v>
          </cell>
          <cell r="AC298"/>
          <cell r="AD298">
            <v>0</v>
          </cell>
        </row>
        <row r="299">
          <cell r="A299">
            <v>920</v>
          </cell>
          <cell r="C299" t="str">
            <v>Opportunity Educational Inst</v>
          </cell>
          <cell r="D299"/>
          <cell r="E299">
            <v>0</v>
          </cell>
          <cell r="F299"/>
          <cell r="G299">
            <v>0</v>
          </cell>
          <cell r="H299">
            <v>0</v>
          </cell>
          <cell r="I299"/>
          <cell r="J299">
            <v>0</v>
          </cell>
          <cell r="K299">
            <v>0</v>
          </cell>
          <cell r="L299"/>
          <cell r="M299">
            <v>0</v>
          </cell>
          <cell r="N299"/>
          <cell r="O299"/>
          <cell r="P299">
            <v>0</v>
          </cell>
          <cell r="Q299"/>
          <cell r="R299">
            <v>0</v>
          </cell>
          <cell r="S299"/>
          <cell r="T299">
            <v>0</v>
          </cell>
          <cell r="U299"/>
          <cell r="V299">
            <v>0</v>
          </cell>
          <cell r="W299"/>
          <cell r="X299">
            <v>0</v>
          </cell>
          <cell r="Y299"/>
          <cell r="Z299">
            <v>0</v>
          </cell>
          <cell r="AA299"/>
          <cell r="AB299">
            <v>0</v>
          </cell>
          <cell r="AC299"/>
          <cell r="AD299">
            <v>0</v>
          </cell>
        </row>
        <row r="300">
          <cell r="A300">
            <v>922</v>
          </cell>
          <cell r="C300" t="str">
            <v>Sitter-Barfoot Veterans Care</v>
          </cell>
          <cell r="D300"/>
          <cell r="E300">
            <v>2.3129037526562167E-3</v>
          </cell>
          <cell r="F300"/>
          <cell r="G300">
            <v>64530.227486253687</v>
          </cell>
          <cell r="H300">
            <v>2.4623534398023139E-3</v>
          </cell>
          <cell r="I300"/>
          <cell r="J300">
            <v>97845.913199650837</v>
          </cell>
          <cell r="K300">
            <v>2.6512680054027338E-3</v>
          </cell>
          <cell r="L300"/>
          <cell r="M300">
            <v>87014.934089478367</v>
          </cell>
          <cell r="N300"/>
          <cell r="O300"/>
          <cell r="P300">
            <v>2.7698656876745877E-3</v>
          </cell>
          <cell r="Q300"/>
          <cell r="R300">
            <v>102595</v>
          </cell>
          <cell r="S300"/>
          <cell r="T300">
            <v>2.7945160069920883E-3</v>
          </cell>
          <cell r="U300"/>
          <cell r="V300">
            <v>80770</v>
          </cell>
          <cell r="W300"/>
          <cell r="X300">
            <v>2.7812569865329718E-3</v>
          </cell>
          <cell r="Y300"/>
          <cell r="Z300">
            <v>114993.70270700632</v>
          </cell>
          <cell r="AA300"/>
          <cell r="AB300">
            <v>2.6720429024721546E-3</v>
          </cell>
          <cell r="AC300"/>
          <cell r="AD300">
            <v>92040.022135807463</v>
          </cell>
        </row>
        <row r="301">
          <cell r="A301">
            <v>937</v>
          </cell>
          <cell r="C301" t="str">
            <v xml:space="preserve">Southern Va Higher Education  </v>
          </cell>
          <cell r="D301"/>
          <cell r="E301">
            <v>4.0706434669274179E-4</v>
          </cell>
          <cell r="F301"/>
          <cell r="G301">
            <v>11357.132722647391</v>
          </cell>
          <cell r="H301">
            <v>3.9923204852204387E-4</v>
          </cell>
          <cell r="I301"/>
          <cell r="J301">
            <v>15864.182507180132</v>
          </cell>
          <cell r="K301">
            <v>3.4280987512976148E-4</v>
          </cell>
          <cell r="L301"/>
          <cell r="M301">
            <v>11251.061238943787</v>
          </cell>
          <cell r="N301"/>
          <cell r="O301"/>
          <cell r="P301">
            <v>3.8349793955366664E-4</v>
          </cell>
          <cell r="Q301"/>
          <cell r="R301">
            <v>14205</v>
          </cell>
          <cell r="S301"/>
          <cell r="T301">
            <v>3.8982774501428836E-4</v>
          </cell>
          <cell r="U301"/>
          <cell r="V301">
            <v>11267</v>
          </cell>
          <cell r="W301"/>
          <cell r="X301">
            <v>4.0120813617501615E-4</v>
          </cell>
          <cell r="Y301"/>
          <cell r="Z301">
            <v>16588.330153717339</v>
          </cell>
          <cell r="AA301"/>
          <cell r="AB301">
            <v>3.8773941691079219E-4</v>
          </cell>
          <cell r="AC301"/>
          <cell r="AD301">
            <v>13355.902512783958</v>
          </cell>
        </row>
        <row r="302">
          <cell r="A302">
            <v>938</v>
          </cell>
          <cell r="C302" t="str">
            <v>New College Institute</v>
          </cell>
          <cell r="D302"/>
          <cell r="E302">
            <v>1.3816681225453829E-4</v>
          </cell>
          <cell r="F302"/>
          <cell r="G302">
            <v>3854.8667732483459</v>
          </cell>
          <cell r="H302">
            <v>1.6808548894812171E-4</v>
          </cell>
          <cell r="I302"/>
          <cell r="J302">
            <v>6679.17038061732</v>
          </cell>
          <cell r="K302">
            <v>1.6957856748763304E-4</v>
          </cell>
          <cell r="L302"/>
          <cell r="M302">
            <v>5565.5889343722147</v>
          </cell>
          <cell r="N302"/>
          <cell r="O302"/>
          <cell r="P302">
            <v>1.3881535605833923E-4</v>
          </cell>
          <cell r="Q302"/>
          <cell r="R302">
            <v>5142</v>
          </cell>
          <cell r="S302"/>
          <cell r="T302">
            <v>1.4122060758465962E-4</v>
          </cell>
          <cell r="U302"/>
          <cell r="V302">
            <v>4082</v>
          </cell>
          <cell r="W302"/>
          <cell r="X302">
            <v>1.3142860381980763E-4</v>
          </cell>
          <cell r="Y302"/>
          <cell r="Z302">
            <v>5434.0400286748918</v>
          </cell>
          <cell r="AA302"/>
          <cell r="AB302">
            <v>1.2036586201949905E-4</v>
          </cell>
          <cell r="AC302"/>
          <cell r="AD302">
            <v>4146.0698832419621</v>
          </cell>
        </row>
        <row r="303">
          <cell r="A303">
            <v>942</v>
          </cell>
          <cell r="C303" t="str">
            <v>Va Museum of Natural History</v>
          </cell>
          <cell r="D303"/>
          <cell r="E303">
            <v>3.002493594478532E-4</v>
          </cell>
          <cell r="F303"/>
          <cell r="G303">
            <v>8376.9847515361744</v>
          </cell>
          <cell r="H303">
            <v>2.9307532273777868E-4</v>
          </cell>
          <cell r="I303"/>
          <cell r="J303">
            <v>11645.859658499136</v>
          </cell>
          <cell r="K303">
            <v>2.9110180401573077E-4</v>
          </cell>
          <cell r="L303"/>
          <cell r="M303">
            <v>9553.9961400127668</v>
          </cell>
          <cell r="N303"/>
          <cell r="O303"/>
          <cell r="P303">
            <v>3.0643463744989703E-4</v>
          </cell>
          <cell r="Q303"/>
          <cell r="R303">
            <v>11350</v>
          </cell>
          <cell r="S303"/>
          <cell r="T303">
            <v>3.4533094339864688E-4</v>
          </cell>
          <cell r="U303"/>
          <cell r="V303">
            <v>9981</v>
          </cell>
          <cell r="W303"/>
          <cell r="X303">
            <v>3.832868984829657E-4</v>
          </cell>
          <cell r="Y303"/>
          <cell r="Z303">
            <v>15847.359617991975</v>
          </cell>
          <cell r="AA303"/>
          <cell r="AB303">
            <v>3.9638001070072573E-4</v>
          </cell>
          <cell r="AC303"/>
          <cell r="AD303">
            <v>13653.532630532522</v>
          </cell>
        </row>
        <row r="304">
          <cell r="A304">
            <v>946</v>
          </cell>
          <cell r="C304" t="str">
            <v>Council on Indians</v>
          </cell>
          <cell r="D304"/>
          <cell r="E304">
            <v>0</v>
          </cell>
          <cell r="F304"/>
          <cell r="G304">
            <v>0</v>
          </cell>
          <cell r="H304">
            <v>0</v>
          </cell>
          <cell r="I304"/>
          <cell r="J304">
            <v>0</v>
          </cell>
          <cell r="K304">
            <v>0</v>
          </cell>
          <cell r="L304"/>
          <cell r="M304">
            <v>0</v>
          </cell>
          <cell r="N304"/>
          <cell r="O304"/>
          <cell r="P304">
            <v>0</v>
          </cell>
          <cell r="Q304"/>
          <cell r="R304">
            <v>0</v>
          </cell>
          <cell r="S304"/>
          <cell r="T304">
            <v>0</v>
          </cell>
          <cell r="U304"/>
          <cell r="V304">
            <v>0</v>
          </cell>
          <cell r="W304"/>
          <cell r="X304">
            <v>0</v>
          </cell>
          <cell r="Y304"/>
          <cell r="Z304">
            <v>0</v>
          </cell>
          <cell r="AA304"/>
          <cell r="AB304">
            <v>0</v>
          </cell>
          <cell r="AC304"/>
          <cell r="AD304">
            <v>0</v>
          </cell>
        </row>
        <row r="305">
          <cell r="A305">
            <v>948</v>
          </cell>
          <cell r="C305" t="str">
            <v>Southwest Va Higher Ed Center</v>
          </cell>
          <cell r="D305"/>
          <cell r="E305">
            <v>1.8517576122026555E-4</v>
          </cell>
          <cell r="F305"/>
          <cell r="G305">
            <v>5166.4207742154413</v>
          </cell>
          <cell r="H305">
            <v>1.8283698498966893E-4</v>
          </cell>
          <cell r="I305"/>
          <cell r="J305">
            <v>7265.3468319402864</v>
          </cell>
          <cell r="K305">
            <v>1.8312206452859988E-4</v>
          </cell>
          <cell r="L305"/>
          <cell r="M305">
            <v>6010.0881324763914</v>
          </cell>
          <cell r="N305"/>
          <cell r="O305"/>
          <cell r="P305">
            <v>2.1477515230771999E-4</v>
          </cell>
          <cell r="Q305"/>
          <cell r="R305">
            <v>7955</v>
          </cell>
          <cell r="S305"/>
          <cell r="T305">
            <v>2.2980400945775656E-4</v>
          </cell>
          <cell r="U305"/>
          <cell r="V305">
            <v>6642</v>
          </cell>
          <cell r="W305"/>
          <cell r="X305">
            <v>2.3597667840399045E-4</v>
          </cell>
          <cell r="Y305"/>
          <cell r="Z305">
            <v>9756.6791323379275</v>
          </cell>
          <cell r="AA305"/>
          <cell r="AB305">
            <v>2.4948991627185573E-4</v>
          </cell>
          <cell r="AC305"/>
          <cell r="AD305">
            <v>8593.8206288069323</v>
          </cell>
        </row>
        <row r="306">
          <cell r="A306">
            <v>957</v>
          </cell>
          <cell r="C306" t="str">
            <v>Commonwealth Att Serv Council</v>
          </cell>
          <cell r="D306"/>
          <cell r="E306">
            <v>6.3564583075230923E-5</v>
          </cell>
          <cell r="F306"/>
          <cell r="G306">
            <v>1773.4577157405856</v>
          </cell>
          <cell r="H306">
            <v>6.9403981825503683E-5</v>
          </cell>
          <cell r="I306"/>
          <cell r="J306">
            <v>2757.8883971886562</v>
          </cell>
          <cell r="K306">
            <v>7.488836859967325E-5</v>
          </cell>
          <cell r="L306"/>
          <cell r="M306">
            <v>2457.845244045508</v>
          </cell>
          <cell r="N306"/>
          <cell r="O306"/>
          <cell r="P306">
            <v>7.8761581741901694E-5</v>
          </cell>
          <cell r="Q306"/>
          <cell r="R306">
            <v>2917</v>
          </cell>
          <cell r="S306"/>
          <cell r="T306">
            <v>7.3512269115089029E-5</v>
          </cell>
          <cell r="U306"/>
          <cell r="V306">
            <v>2125</v>
          </cell>
          <cell r="W306"/>
          <cell r="X306">
            <v>7.1733618524734861E-5</v>
          </cell>
          <cell r="Y306"/>
          <cell r="Z306">
            <v>2965.8943573617771</v>
          </cell>
          <cell r="AA306"/>
          <cell r="AB306">
            <v>5.9587709382654036E-5</v>
          </cell>
          <cell r="AC306"/>
          <cell r="AD306">
            <v>2052.5321975659008</v>
          </cell>
        </row>
        <row r="307">
          <cell r="A307">
            <v>960</v>
          </cell>
          <cell r="C307" t="str">
            <v>Dept of Fire Programs</v>
          </cell>
          <cell r="D307"/>
          <cell r="E307">
            <v>8.1437670222894774E-4</v>
          </cell>
          <cell r="F307"/>
          <cell r="G307">
            <v>22721.184914844249</v>
          </cell>
          <cell r="H307">
            <v>8.164467310700107E-4</v>
          </cell>
          <cell r="I307"/>
          <cell r="J307">
            <v>32442.936375059322</v>
          </cell>
          <cell r="K307">
            <v>7.843351587499452E-4</v>
          </cell>
          <cell r="L307"/>
          <cell r="M307">
            <v>25741.974030392252</v>
          </cell>
          <cell r="N307"/>
          <cell r="O307"/>
          <cell r="P307">
            <v>7.4297019259856906E-4</v>
          </cell>
          <cell r="Q307"/>
          <cell r="R307">
            <v>27519</v>
          </cell>
          <cell r="S307"/>
          <cell r="T307">
            <v>7.8624717471093822E-4</v>
          </cell>
          <cell r="U307"/>
          <cell r="V307">
            <v>22725</v>
          </cell>
          <cell r="W307"/>
          <cell r="X307">
            <v>7.8020165366347091E-4</v>
          </cell>
          <cell r="Y307"/>
          <cell r="Z307">
            <v>32258.175870591476</v>
          </cell>
          <cell r="AA307"/>
          <cell r="AB307">
            <v>7.5420990232059339E-4</v>
          </cell>
          <cell r="AC307"/>
          <cell r="AD307">
            <v>25979.184705607848</v>
          </cell>
        </row>
        <row r="308">
          <cell r="A308">
            <v>961</v>
          </cell>
          <cell r="C308" t="str">
            <v xml:space="preserve">Div of Capitol Police         </v>
          </cell>
          <cell r="D308"/>
          <cell r="E308">
            <v>8.0342840611224737E-4</v>
          </cell>
          <cell r="F308"/>
          <cell r="G308">
            <v>22415.726445945063</v>
          </cell>
          <cell r="H308">
            <v>8.4521115364461896E-4</v>
          </cell>
          <cell r="I308"/>
          <cell r="J308">
            <v>33585.940928743199</v>
          </cell>
          <cell r="K308">
            <v>8.3419696653212088E-4</v>
          </cell>
          <cell r="L308"/>
          <cell r="M308">
            <v>27378.444545220191</v>
          </cell>
          <cell r="N308"/>
          <cell r="O308"/>
          <cell r="P308">
            <v>8.6651189154741124E-4</v>
          </cell>
          <cell r="Q308"/>
          <cell r="R308">
            <v>32095</v>
          </cell>
          <cell r="S308"/>
          <cell r="T308">
            <v>8.072946901140286E-4</v>
          </cell>
          <cell r="U308"/>
          <cell r="V308">
            <v>23333</v>
          </cell>
          <cell r="W308"/>
          <cell r="X308">
            <v>8.2149491777926749E-4</v>
          </cell>
          <cell r="Y308"/>
          <cell r="Z308">
            <v>33965.484961598238</v>
          </cell>
          <cell r="AA308"/>
          <cell r="AB308">
            <v>8.4064283002650148E-4</v>
          </cell>
          <cell r="AC308"/>
          <cell r="AD308">
            <v>28956.415562176149</v>
          </cell>
        </row>
        <row r="309">
          <cell r="A309">
            <v>962</v>
          </cell>
          <cell r="C309" t="str">
            <v>Dept of Emp Dispute Resolution</v>
          </cell>
          <cell r="D309"/>
          <cell r="E309">
            <v>0</v>
          </cell>
          <cell r="F309"/>
          <cell r="G309">
            <v>0</v>
          </cell>
          <cell r="H309">
            <v>0</v>
          </cell>
          <cell r="I309"/>
          <cell r="J309">
            <v>0</v>
          </cell>
          <cell r="K309">
            <v>0</v>
          </cell>
          <cell r="L309"/>
          <cell r="M309">
            <v>0</v>
          </cell>
          <cell r="N309"/>
          <cell r="O309"/>
          <cell r="P309">
            <v>0</v>
          </cell>
          <cell r="Q309"/>
          <cell r="R309">
            <v>0</v>
          </cell>
          <cell r="S309"/>
          <cell r="T309">
            <v>0</v>
          </cell>
          <cell r="U309"/>
          <cell r="V309">
            <v>0</v>
          </cell>
          <cell r="W309"/>
          <cell r="X309">
            <v>0</v>
          </cell>
          <cell r="Y309"/>
          <cell r="Z309">
            <v>0</v>
          </cell>
          <cell r="AA309"/>
          <cell r="AB309">
            <v>0</v>
          </cell>
          <cell r="AC309"/>
          <cell r="AD309">
            <v>0</v>
          </cell>
        </row>
        <row r="310">
          <cell r="A310">
            <v>963</v>
          </cell>
          <cell r="C310" t="str">
            <v>Virginia Liaison Office</v>
          </cell>
          <cell r="D310"/>
          <cell r="E310">
            <v>0</v>
          </cell>
          <cell r="F310"/>
          <cell r="G310">
            <v>0</v>
          </cell>
          <cell r="H310">
            <v>0</v>
          </cell>
          <cell r="I310"/>
          <cell r="J310">
            <v>0</v>
          </cell>
          <cell r="K310">
            <v>0</v>
          </cell>
          <cell r="L310"/>
          <cell r="M310">
            <v>0</v>
          </cell>
          <cell r="N310"/>
          <cell r="O310"/>
          <cell r="P310">
            <v>0</v>
          </cell>
          <cell r="Q310"/>
          <cell r="R310">
            <v>0</v>
          </cell>
          <cell r="S310"/>
          <cell r="T310">
            <v>0</v>
          </cell>
          <cell r="U310"/>
          <cell r="V310">
            <v>0</v>
          </cell>
          <cell r="W310"/>
          <cell r="X310">
            <v>0</v>
          </cell>
          <cell r="Y310"/>
          <cell r="Z310">
            <v>0</v>
          </cell>
          <cell r="AA310"/>
          <cell r="AB310">
            <v>0</v>
          </cell>
          <cell r="AC310"/>
          <cell r="AD310">
            <v>0</v>
          </cell>
        </row>
        <row r="311">
          <cell r="A311">
            <v>964</v>
          </cell>
          <cell r="C311" t="str">
            <v>VA Hlth Serv Cost Rev Council</v>
          </cell>
          <cell r="D311"/>
          <cell r="E311">
            <v>0</v>
          </cell>
          <cell r="F311"/>
          <cell r="G311">
            <v>0</v>
          </cell>
          <cell r="H311">
            <v>0</v>
          </cell>
          <cell r="I311"/>
          <cell r="J311">
            <v>0</v>
          </cell>
          <cell r="K311">
            <v>0</v>
          </cell>
          <cell r="L311"/>
          <cell r="M311">
            <v>0</v>
          </cell>
          <cell r="N311"/>
          <cell r="O311"/>
          <cell r="P311">
            <v>0</v>
          </cell>
          <cell r="Q311"/>
          <cell r="R311">
            <v>0</v>
          </cell>
          <cell r="S311"/>
          <cell r="T311">
            <v>0</v>
          </cell>
          <cell r="U311"/>
          <cell r="V311">
            <v>0</v>
          </cell>
          <cell r="W311"/>
          <cell r="X311">
            <v>0</v>
          </cell>
          <cell r="Y311"/>
          <cell r="Z311">
            <v>0</v>
          </cell>
          <cell r="AA311"/>
          <cell r="AB311">
            <v>0</v>
          </cell>
          <cell r="AC311"/>
          <cell r="AD311">
            <v>0</v>
          </cell>
        </row>
        <row r="312">
          <cell r="A312">
            <v>968</v>
          </cell>
          <cell r="C312" t="str">
            <v>Commission on Local Government</v>
          </cell>
          <cell r="D312"/>
          <cell r="E312">
            <v>0</v>
          </cell>
          <cell r="F312"/>
          <cell r="G312">
            <v>0</v>
          </cell>
          <cell r="H312">
            <v>0</v>
          </cell>
          <cell r="I312"/>
          <cell r="J312">
            <v>0</v>
          </cell>
          <cell r="K312">
            <v>0</v>
          </cell>
          <cell r="L312"/>
          <cell r="M312">
            <v>0</v>
          </cell>
          <cell r="N312"/>
          <cell r="O312"/>
          <cell r="P312">
            <v>0</v>
          </cell>
          <cell r="Q312"/>
          <cell r="R312">
            <v>0</v>
          </cell>
          <cell r="S312"/>
          <cell r="T312">
            <v>0</v>
          </cell>
          <cell r="U312"/>
          <cell r="V312">
            <v>0</v>
          </cell>
          <cell r="W312"/>
          <cell r="X312">
            <v>0</v>
          </cell>
          <cell r="Y312"/>
          <cell r="Z312">
            <v>0</v>
          </cell>
          <cell r="AA312"/>
          <cell r="AB312">
            <v>0</v>
          </cell>
          <cell r="AC312"/>
          <cell r="AD312">
            <v>0</v>
          </cell>
        </row>
        <row r="313">
          <cell r="A313">
            <v>972</v>
          </cell>
          <cell r="C313" t="str">
            <v xml:space="preserve">Virginia Resources Authority  </v>
          </cell>
          <cell r="D313"/>
          <cell r="E313">
            <v>0</v>
          </cell>
          <cell r="F313"/>
          <cell r="G313">
            <v>0</v>
          </cell>
          <cell r="H313">
            <v>0</v>
          </cell>
          <cell r="I313"/>
          <cell r="J313">
            <v>0</v>
          </cell>
          <cell r="K313">
            <v>0</v>
          </cell>
          <cell r="L313"/>
          <cell r="M313">
            <v>0</v>
          </cell>
          <cell r="N313"/>
          <cell r="O313"/>
          <cell r="P313">
            <v>0</v>
          </cell>
          <cell r="Q313"/>
          <cell r="R313">
            <v>0</v>
          </cell>
          <cell r="S313"/>
          <cell r="T313">
            <v>0</v>
          </cell>
          <cell r="U313"/>
          <cell r="V313">
            <v>0</v>
          </cell>
          <cell r="W313"/>
          <cell r="X313">
            <v>0</v>
          </cell>
          <cell r="Y313"/>
          <cell r="Z313">
            <v>0</v>
          </cell>
          <cell r="AA313"/>
          <cell r="AB313">
            <v>0</v>
          </cell>
          <cell r="AC313"/>
          <cell r="AD313">
            <v>0</v>
          </cell>
        </row>
        <row r="314">
          <cell r="A314">
            <v>977</v>
          </cell>
          <cell r="C314" t="str">
            <v>Virginia Cannabis Control Authority</v>
          </cell>
          <cell r="D314"/>
          <cell r="E314">
            <v>8.4743870269790678E-5</v>
          </cell>
          <cell r="F314"/>
          <cell r="G314">
            <v>2364.3617769632247</v>
          </cell>
          <cell r="H314">
            <v>7.7802619603260272E-6</v>
          </cell>
          <cell r="I314"/>
          <cell r="J314">
            <v>309.16229333093742</v>
          </cell>
          <cell r="K314">
            <v>0</v>
          </cell>
          <cell r="L314"/>
          <cell r="M314">
            <v>0</v>
          </cell>
          <cell r="N314"/>
          <cell r="O314"/>
          <cell r="P314">
            <v>0</v>
          </cell>
          <cell r="Q314"/>
          <cell r="R314"/>
          <cell r="S314"/>
          <cell r="T314">
            <v>0</v>
          </cell>
          <cell r="U314"/>
          <cell r="V314"/>
          <cell r="W314"/>
          <cell r="X314">
            <v>0</v>
          </cell>
          <cell r="Y314"/>
          <cell r="Z314"/>
          <cell r="AA314"/>
          <cell r="AB314">
            <v>0</v>
          </cell>
          <cell r="AC314"/>
          <cell r="AD314"/>
        </row>
        <row r="315">
          <cell r="A315">
            <v>980</v>
          </cell>
          <cell r="C315" t="str">
            <v>Higher Education Tuition Moderation Incentive Fund</v>
          </cell>
          <cell r="D315"/>
          <cell r="E315">
            <v>0</v>
          </cell>
          <cell r="F315"/>
          <cell r="G315">
            <v>0</v>
          </cell>
          <cell r="H315">
            <v>0</v>
          </cell>
          <cell r="I315"/>
          <cell r="J315">
            <v>0</v>
          </cell>
          <cell r="K315">
            <v>0</v>
          </cell>
          <cell r="L315"/>
          <cell r="M315">
            <v>0</v>
          </cell>
          <cell r="N315"/>
          <cell r="O315"/>
          <cell r="P315">
            <v>0</v>
          </cell>
          <cell r="Q315"/>
          <cell r="R315">
            <v>0</v>
          </cell>
          <cell r="S315"/>
          <cell r="T315">
            <v>0</v>
          </cell>
          <cell r="U315"/>
          <cell r="V315">
            <v>0</v>
          </cell>
          <cell r="W315"/>
          <cell r="X315">
            <v>0</v>
          </cell>
          <cell r="Y315"/>
          <cell r="Z315">
            <v>0</v>
          </cell>
          <cell r="AA315"/>
          <cell r="AB315">
            <v>0</v>
          </cell>
          <cell r="AC315"/>
          <cell r="AD315">
            <v>0</v>
          </cell>
        </row>
        <row r="316">
          <cell r="A316">
            <v>986</v>
          </cell>
          <cell r="C316" t="str">
            <v xml:space="preserve">State Grants to Nonstate Agys </v>
          </cell>
          <cell r="D316"/>
          <cell r="E316">
            <v>0</v>
          </cell>
          <cell r="F316"/>
          <cell r="G316">
            <v>0</v>
          </cell>
          <cell r="H316">
            <v>0</v>
          </cell>
          <cell r="I316"/>
          <cell r="J316">
            <v>0</v>
          </cell>
          <cell r="K316">
            <v>0</v>
          </cell>
          <cell r="L316"/>
          <cell r="M316">
            <v>0</v>
          </cell>
          <cell r="N316"/>
          <cell r="O316"/>
          <cell r="P316">
            <v>0</v>
          </cell>
          <cell r="Q316"/>
          <cell r="R316">
            <v>0</v>
          </cell>
          <cell r="S316"/>
          <cell r="T316">
            <v>0</v>
          </cell>
          <cell r="U316"/>
          <cell r="V316">
            <v>0</v>
          </cell>
          <cell r="W316"/>
          <cell r="X316">
            <v>0</v>
          </cell>
          <cell r="Y316"/>
          <cell r="Z316">
            <v>0</v>
          </cell>
          <cell r="AA316"/>
          <cell r="AB316">
            <v>0</v>
          </cell>
          <cell r="AC316"/>
          <cell r="AD316">
            <v>0</v>
          </cell>
        </row>
        <row r="317">
          <cell r="A317">
            <v>989</v>
          </cell>
          <cell r="C317" t="str">
            <v>Higher Education Research Init</v>
          </cell>
          <cell r="D317"/>
          <cell r="E317">
            <v>0</v>
          </cell>
          <cell r="F317"/>
          <cell r="G317">
            <v>0</v>
          </cell>
          <cell r="H317">
            <v>0</v>
          </cell>
          <cell r="I317"/>
          <cell r="J317">
            <v>0</v>
          </cell>
          <cell r="K317">
            <v>0</v>
          </cell>
          <cell r="L317"/>
          <cell r="M317">
            <v>0</v>
          </cell>
          <cell r="N317"/>
          <cell r="O317"/>
          <cell r="P317">
            <v>0</v>
          </cell>
          <cell r="Q317"/>
          <cell r="R317">
            <v>0</v>
          </cell>
          <cell r="S317"/>
          <cell r="T317">
            <v>0</v>
          </cell>
          <cell r="U317"/>
          <cell r="V317">
            <v>0</v>
          </cell>
          <cell r="W317"/>
          <cell r="X317">
            <v>0</v>
          </cell>
          <cell r="Y317"/>
          <cell r="Z317">
            <v>0</v>
          </cell>
          <cell r="AA317"/>
          <cell r="AB317">
            <v>0</v>
          </cell>
          <cell r="AC317"/>
          <cell r="AD317">
            <v>0</v>
          </cell>
        </row>
        <row r="318">
          <cell r="A318">
            <v>992</v>
          </cell>
          <cell r="C318" t="str">
            <v>Planned Reversions</v>
          </cell>
          <cell r="D318"/>
          <cell r="E318">
            <v>0</v>
          </cell>
          <cell r="F318"/>
          <cell r="G318">
            <v>0</v>
          </cell>
          <cell r="H318">
            <v>0</v>
          </cell>
          <cell r="I318"/>
          <cell r="J318">
            <v>0</v>
          </cell>
          <cell r="K318">
            <v>0</v>
          </cell>
          <cell r="L318"/>
          <cell r="M318">
            <v>0</v>
          </cell>
          <cell r="N318"/>
          <cell r="O318"/>
          <cell r="P318">
            <v>0</v>
          </cell>
          <cell r="Q318"/>
          <cell r="R318">
            <v>0</v>
          </cell>
          <cell r="S318"/>
          <cell r="T318">
            <v>0</v>
          </cell>
          <cell r="U318"/>
          <cell r="V318">
            <v>0</v>
          </cell>
          <cell r="W318"/>
          <cell r="X318">
            <v>0</v>
          </cell>
          <cell r="Y318"/>
          <cell r="Z318">
            <v>0</v>
          </cell>
          <cell r="AA318"/>
          <cell r="AB318">
            <v>0</v>
          </cell>
          <cell r="AC318"/>
          <cell r="AD318">
            <v>0</v>
          </cell>
        </row>
        <row r="319">
          <cell r="A319">
            <v>993</v>
          </cell>
          <cell r="C319" t="str">
            <v xml:space="preserve">Treasury Construction Fin     </v>
          </cell>
          <cell r="D319"/>
          <cell r="E319">
            <v>0</v>
          </cell>
          <cell r="F319"/>
          <cell r="G319">
            <v>0</v>
          </cell>
          <cell r="H319">
            <v>0</v>
          </cell>
          <cell r="I319"/>
          <cell r="J319">
            <v>0</v>
          </cell>
          <cell r="K319">
            <v>0</v>
          </cell>
          <cell r="L319"/>
          <cell r="M319">
            <v>0</v>
          </cell>
          <cell r="N319"/>
          <cell r="O319"/>
          <cell r="P319">
            <v>0</v>
          </cell>
          <cell r="Q319"/>
          <cell r="R319">
            <v>0</v>
          </cell>
          <cell r="S319"/>
          <cell r="T319">
            <v>0</v>
          </cell>
          <cell r="U319"/>
          <cell r="V319">
            <v>0</v>
          </cell>
          <cell r="W319"/>
          <cell r="X319">
            <v>0</v>
          </cell>
          <cell r="Y319"/>
          <cell r="Z319">
            <v>0</v>
          </cell>
          <cell r="AA319"/>
          <cell r="AB319">
            <v>0</v>
          </cell>
          <cell r="AC319"/>
          <cell r="AD319">
            <v>0</v>
          </cell>
        </row>
        <row r="320">
          <cell r="A320">
            <v>995</v>
          </cell>
          <cell r="C320" t="str">
            <v>Central Appropriations</v>
          </cell>
          <cell r="D320"/>
          <cell r="E320">
            <v>0</v>
          </cell>
          <cell r="F320"/>
          <cell r="G320">
            <v>0</v>
          </cell>
          <cell r="H320">
            <v>0</v>
          </cell>
          <cell r="I320"/>
          <cell r="J320">
            <v>0</v>
          </cell>
          <cell r="K320">
            <v>0</v>
          </cell>
          <cell r="L320"/>
          <cell r="M320">
            <v>0</v>
          </cell>
          <cell r="N320"/>
          <cell r="O320"/>
          <cell r="P320">
            <v>0</v>
          </cell>
          <cell r="Q320"/>
          <cell r="R320">
            <v>0</v>
          </cell>
          <cell r="S320"/>
          <cell r="T320">
            <v>0</v>
          </cell>
          <cell r="U320"/>
          <cell r="V320">
            <v>0</v>
          </cell>
          <cell r="W320"/>
          <cell r="X320">
            <v>0</v>
          </cell>
          <cell r="Y320"/>
          <cell r="Z320">
            <v>0</v>
          </cell>
          <cell r="AA320"/>
          <cell r="AB320">
            <v>0</v>
          </cell>
          <cell r="AC320"/>
          <cell r="AD320">
            <v>0</v>
          </cell>
        </row>
        <row r="321">
          <cell r="A321">
            <v>999</v>
          </cell>
          <cell r="C321" t="str">
            <v>Dept Alcoholic Beverage Control</v>
          </cell>
          <cell r="D321"/>
          <cell r="E321">
            <v>1.398189603248497E-2</v>
          </cell>
          <cell r="F321"/>
          <cell r="G321">
            <v>390096.18564076565</v>
          </cell>
          <cell r="H321">
            <v>1.3353819974958846E-2</v>
          </cell>
          <cell r="I321"/>
          <cell r="J321">
            <v>530637.35247466597</v>
          </cell>
          <cell r="K321">
            <v>1.2706347407538105E-2</v>
          </cell>
          <cell r="L321"/>
          <cell r="M321">
            <v>417023.84667708952</v>
          </cell>
          <cell r="N321"/>
          <cell r="O321"/>
          <cell r="P321">
            <v>1.1935810025110105E-2</v>
          </cell>
          <cell r="Q321"/>
          <cell r="R321">
            <v>442097</v>
          </cell>
          <cell r="S321"/>
          <cell r="T321">
            <v>1.1734723176793804E-2</v>
          </cell>
          <cell r="U321"/>
          <cell r="V321">
            <v>339169</v>
          </cell>
          <cell r="W321"/>
          <cell r="X321">
            <v>1.1471092859550116E-2</v>
          </cell>
          <cell r="Y321"/>
          <cell r="Z321">
            <v>474283.1922410457</v>
          </cell>
          <cell r="AA321"/>
          <cell r="AB321">
            <v>1.1123485380492201E-2</v>
          </cell>
          <cell r="AC321"/>
          <cell r="AD321">
            <v>383154.71645332308</v>
          </cell>
        </row>
        <row r="322">
          <cell r="C322"/>
          <cell r="K322"/>
          <cell r="L322"/>
          <cell r="M322"/>
          <cell r="P322"/>
          <cell r="Q322"/>
          <cell r="R322"/>
          <cell r="T322"/>
          <cell r="U322"/>
          <cell r="V322"/>
          <cell r="W322"/>
          <cell r="X322"/>
          <cell r="Y322"/>
          <cell r="Z322"/>
          <cell r="AA322"/>
          <cell r="AB322"/>
          <cell r="AC322"/>
          <cell r="AD322"/>
        </row>
        <row r="323">
          <cell r="A323" t="str">
            <v>TOTAL</v>
          </cell>
          <cell r="B323"/>
          <cell r="C323"/>
          <cell r="D323"/>
          <cell r="E323">
            <v>1.0000000000000007</v>
          </cell>
          <cell r="F323"/>
          <cell r="G323">
            <v>27900092</v>
          </cell>
          <cell r="H323">
            <v>0.99999999999999989</v>
          </cell>
          <cell r="I323"/>
          <cell r="J323">
            <v>39736746</v>
          </cell>
          <cell r="K323">
            <v>1.0000000000000002</v>
          </cell>
          <cell r="L323"/>
          <cell r="M323">
            <v>32820120</v>
          </cell>
          <cell r="N323"/>
          <cell r="O323"/>
          <cell r="P323">
            <v>0.99999999999999967</v>
          </cell>
          <cell r="R323">
            <v>37039565</v>
          </cell>
          <cell r="S323"/>
          <cell r="T323">
            <v>1</v>
          </cell>
          <cell r="V323">
            <v>28903008</v>
          </cell>
          <cell r="W323"/>
          <cell r="X323">
            <v>1</v>
          </cell>
          <cell r="Z323">
            <v>41345946.549999982</v>
          </cell>
          <cell r="AA323"/>
          <cell r="AB323">
            <v>1</v>
          </cell>
          <cell r="AC323"/>
          <cell r="AD323">
            <v>34445562.999999993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F Total July- JUne 2025"/>
      <sheetName val="ER Allocation Percentage"/>
      <sheetName val="Pivot of ER incl 158"/>
      <sheetName val="ER Contribution with 158 spread"/>
      <sheetName val="HIF July-June 2025"/>
      <sheetName val="TLC"/>
      <sheetName val="LODA"/>
      <sheetName val="All Plans July-June 2025"/>
      <sheetName val="Pivot-July 2024"/>
      <sheetName val="July 2024"/>
      <sheetName val="Pivot-August 2024"/>
      <sheetName val="August 2024"/>
      <sheetName val="Pivot-Sept 2024"/>
      <sheetName val="Sept 2024"/>
      <sheetName val="Pivot-October 2024"/>
      <sheetName val="October 2024"/>
      <sheetName val="Pivot-Nov 2024"/>
      <sheetName val="November 2024"/>
      <sheetName val="Pivot-December 2024"/>
      <sheetName val="December 2024"/>
      <sheetName val="Pivot-January 2025"/>
      <sheetName val="January 2025"/>
      <sheetName val="Pivot-February 2025"/>
      <sheetName val="February 2025"/>
      <sheetName val="Pivot-March 2025"/>
      <sheetName val="March 2025"/>
      <sheetName val="Pivot -April 2025"/>
      <sheetName val="April 2025"/>
      <sheetName val="Pivot-May 2025"/>
      <sheetName val="May 2025"/>
      <sheetName val="Pivot-June 2025"/>
      <sheetName val="June 2025"/>
      <sheetName val="Agency LIs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A2">
            <v>100</v>
          </cell>
          <cell r="B2" t="str">
            <v>Senate of Virginia</v>
          </cell>
        </row>
        <row r="3">
          <cell r="A3">
            <v>101</v>
          </cell>
          <cell r="B3" t="str">
            <v>House of Delegates</v>
          </cell>
        </row>
        <row r="4">
          <cell r="A4">
            <v>102</v>
          </cell>
          <cell r="B4" t="str">
            <v>Legislative Department Reversion Clearing Account</v>
          </cell>
        </row>
        <row r="5">
          <cell r="A5">
            <v>103</v>
          </cell>
          <cell r="B5" t="str">
            <v>Magistrate System</v>
          </cell>
        </row>
        <row r="6">
          <cell r="A6">
            <v>104</v>
          </cell>
          <cell r="B6" t="str">
            <v>Judicial Department Reversion Clearing Account</v>
          </cell>
        </row>
        <row r="7">
          <cell r="A7">
            <v>105</v>
          </cell>
          <cell r="B7" t="str">
            <v>Virginia Commission on Intergovernmental Cooperation</v>
          </cell>
        </row>
        <row r="8">
          <cell r="A8">
            <v>107</v>
          </cell>
          <cell r="B8" t="str">
            <v>Division of Legislative Services</v>
          </cell>
        </row>
        <row r="9">
          <cell r="A9">
            <v>108</v>
          </cell>
          <cell r="B9" t="str">
            <v>Virginia Code Commission</v>
          </cell>
        </row>
        <row r="10">
          <cell r="A10">
            <v>109</v>
          </cell>
          <cell r="B10" t="str">
            <v>Division of Legislative Automated Systems</v>
          </cell>
        </row>
        <row r="11">
          <cell r="A11">
            <v>110</v>
          </cell>
          <cell r="B11" t="str">
            <v>Joint Legislative Audit and Review Commission</v>
          </cell>
        </row>
        <row r="12">
          <cell r="A12">
            <v>111</v>
          </cell>
          <cell r="B12" t="str">
            <v>Supreme Court</v>
          </cell>
        </row>
        <row r="13">
          <cell r="A13">
            <v>112</v>
          </cell>
          <cell r="B13" t="str">
            <v>Judicial Inquiry and Review Commission</v>
          </cell>
        </row>
        <row r="14">
          <cell r="A14">
            <v>113</v>
          </cell>
          <cell r="B14" t="str">
            <v>Circuit Courts</v>
          </cell>
        </row>
        <row r="15">
          <cell r="A15">
            <v>114</v>
          </cell>
          <cell r="B15" t="str">
            <v>General District Courts</v>
          </cell>
        </row>
        <row r="16">
          <cell r="A16">
            <v>115</v>
          </cell>
          <cell r="B16" t="str">
            <v>Juvenile and Domestic Relations District Courts</v>
          </cell>
        </row>
        <row r="17">
          <cell r="A17">
            <v>116</v>
          </cell>
          <cell r="B17" t="str">
            <v>Combined District Courts</v>
          </cell>
        </row>
        <row r="18">
          <cell r="A18">
            <v>117</v>
          </cell>
          <cell r="B18" t="str">
            <v>Virginia State Bar</v>
          </cell>
        </row>
        <row r="19">
          <cell r="A19">
            <v>119</v>
          </cell>
          <cell r="B19" t="str">
            <v>Lieutenant Governor</v>
          </cell>
        </row>
        <row r="20">
          <cell r="A20">
            <v>121</v>
          </cell>
          <cell r="B20" t="str">
            <v>Office of the Governor</v>
          </cell>
        </row>
        <row r="21">
          <cell r="A21">
            <v>122</v>
          </cell>
          <cell r="B21" t="str">
            <v>Department of Planning and Budget</v>
          </cell>
        </row>
        <row r="22">
          <cell r="A22">
            <v>123</v>
          </cell>
          <cell r="B22" t="str">
            <v>Department of Military Affairs</v>
          </cell>
        </row>
        <row r="23">
          <cell r="A23">
            <v>125</v>
          </cell>
          <cell r="B23" t="str">
            <v>Court of Appeals of Virginia</v>
          </cell>
        </row>
        <row r="24">
          <cell r="A24">
            <v>127</v>
          </cell>
          <cell r="B24" t="str">
            <v>Department of Emergency Management</v>
          </cell>
        </row>
        <row r="25">
          <cell r="A25">
            <v>128</v>
          </cell>
          <cell r="B25" t="str">
            <v>Davis &amp; McDaniel Veterans Care Center</v>
          </cell>
        </row>
        <row r="26">
          <cell r="A26">
            <v>129</v>
          </cell>
          <cell r="B26" t="str">
            <v>Department of Human Resource Management</v>
          </cell>
        </row>
        <row r="27">
          <cell r="A27">
            <v>132</v>
          </cell>
          <cell r="B27" t="str">
            <v>Department of Elections</v>
          </cell>
        </row>
        <row r="28">
          <cell r="A28">
            <v>133</v>
          </cell>
          <cell r="B28" t="str">
            <v>Auditor of Public Accounts</v>
          </cell>
        </row>
        <row r="29">
          <cell r="A29">
            <v>136</v>
          </cell>
          <cell r="B29" t="str">
            <v>Virginia Information Technologies Agency</v>
          </cell>
        </row>
        <row r="30">
          <cell r="A30">
            <v>140</v>
          </cell>
          <cell r="B30" t="str">
            <v>Department of Criminal Justice Services</v>
          </cell>
        </row>
        <row r="31">
          <cell r="A31">
            <v>141</v>
          </cell>
          <cell r="B31" t="str">
            <v>Attorney General and Department of Law</v>
          </cell>
        </row>
        <row r="32">
          <cell r="A32">
            <v>142</v>
          </cell>
          <cell r="B32" t="str">
            <v>Virginia State Crime Commission</v>
          </cell>
        </row>
        <row r="33">
          <cell r="A33">
            <v>143</v>
          </cell>
          <cell r="B33" t="str">
            <v>Division of Debt Collection</v>
          </cell>
        </row>
        <row r="34">
          <cell r="A34">
            <v>145</v>
          </cell>
          <cell r="B34" t="str">
            <v>Commissioners for the Promotion of Uniformity of Legislation in the United States</v>
          </cell>
        </row>
        <row r="35">
          <cell r="A35">
            <v>146</v>
          </cell>
          <cell r="B35" t="str">
            <v>The Science Museum of Virginia</v>
          </cell>
        </row>
        <row r="36">
          <cell r="A36">
            <v>147</v>
          </cell>
          <cell r="B36" t="str">
            <v>Office of the State Inspector General</v>
          </cell>
        </row>
        <row r="37">
          <cell r="A37">
            <v>148</v>
          </cell>
          <cell r="B37" t="str">
            <v>Virginia Commission for the Arts</v>
          </cell>
        </row>
        <row r="38">
          <cell r="A38">
            <v>149</v>
          </cell>
          <cell r="B38" t="str">
            <v>Administration of Health Insurance</v>
          </cell>
        </row>
        <row r="39">
          <cell r="A39">
            <v>151</v>
          </cell>
          <cell r="B39" t="str">
            <v>Department of Accounts</v>
          </cell>
        </row>
        <row r="40">
          <cell r="A40">
            <v>152</v>
          </cell>
          <cell r="B40" t="str">
            <v>Department of the Treasury</v>
          </cell>
        </row>
        <row r="41">
          <cell r="A41">
            <v>154</v>
          </cell>
          <cell r="B41" t="str">
            <v>Department of Motor Vehicles</v>
          </cell>
        </row>
        <row r="42">
          <cell r="A42">
            <v>155</v>
          </cell>
          <cell r="B42" t="str">
            <v>Treasury Board</v>
          </cell>
        </row>
        <row r="43">
          <cell r="A43">
            <v>156</v>
          </cell>
          <cell r="B43" t="str">
            <v>Department of State Police</v>
          </cell>
        </row>
        <row r="44">
          <cell r="A44">
            <v>157</v>
          </cell>
          <cell r="B44" t="str">
            <v>Compensation Board</v>
          </cell>
        </row>
        <row r="45">
          <cell r="A45">
            <v>158</v>
          </cell>
          <cell r="B45" t="str">
            <v>Virginia Retirement System</v>
          </cell>
        </row>
        <row r="46">
          <cell r="A46">
            <v>160</v>
          </cell>
          <cell r="B46" t="str">
            <v>Virginia Criminal Sentencing Commission</v>
          </cell>
        </row>
        <row r="47">
          <cell r="A47">
            <v>161</v>
          </cell>
          <cell r="B47" t="str">
            <v>Department of Taxation</v>
          </cell>
        </row>
        <row r="48">
          <cell r="A48">
            <v>162</v>
          </cell>
          <cell r="B48" t="str">
            <v>Department of Accounts Transfer Payments</v>
          </cell>
        </row>
        <row r="49">
          <cell r="A49">
            <v>164</v>
          </cell>
          <cell r="B49" t="str">
            <v>Virginia Management Fellows Program Administration</v>
          </cell>
        </row>
        <row r="50">
          <cell r="A50">
            <v>165</v>
          </cell>
          <cell r="B50" t="str">
            <v>Department of Housing and Community Development</v>
          </cell>
        </row>
        <row r="51">
          <cell r="A51">
            <v>166</v>
          </cell>
          <cell r="B51" t="str">
            <v>Secretary of the Commonwealth</v>
          </cell>
        </row>
        <row r="52">
          <cell r="A52">
            <v>171</v>
          </cell>
          <cell r="B52" t="str">
            <v>State Corporation Commission</v>
          </cell>
        </row>
        <row r="53">
          <cell r="A53">
            <v>172</v>
          </cell>
          <cell r="B53" t="str">
            <v>Virginia Lottery</v>
          </cell>
        </row>
        <row r="54">
          <cell r="A54">
            <v>174</v>
          </cell>
          <cell r="B54" t="str">
            <v>Commonwealth Savers Plan</v>
          </cell>
        </row>
        <row r="55">
          <cell r="A55">
            <v>180</v>
          </cell>
          <cell r="B55" t="str">
            <v>Secretary of Administration</v>
          </cell>
        </row>
        <row r="56">
          <cell r="A56">
            <v>181</v>
          </cell>
          <cell r="B56" t="str">
            <v>Department of Labor and Industry</v>
          </cell>
        </row>
        <row r="57">
          <cell r="A57">
            <v>182</v>
          </cell>
          <cell r="B57" t="str">
            <v>Virginia Employment Commission</v>
          </cell>
        </row>
        <row r="58">
          <cell r="A58">
            <v>183</v>
          </cell>
          <cell r="B58" t="str">
            <v>Secretary of Natural and Historic Resources</v>
          </cell>
        </row>
        <row r="59">
          <cell r="A59">
            <v>185</v>
          </cell>
          <cell r="B59" t="str">
            <v>Secretary of Education</v>
          </cell>
        </row>
        <row r="60">
          <cell r="A60">
            <v>186</v>
          </cell>
          <cell r="B60" t="str">
            <v>Secretary of Transportation</v>
          </cell>
        </row>
        <row r="61">
          <cell r="A61">
            <v>187</v>
          </cell>
          <cell r="B61" t="str">
            <v>Secretary of Public Safety and Homeland Security</v>
          </cell>
        </row>
        <row r="62">
          <cell r="A62">
            <v>188</v>
          </cell>
          <cell r="B62" t="str">
            <v>Secretary of Health and Human Resources</v>
          </cell>
        </row>
        <row r="63">
          <cell r="A63">
            <v>190</v>
          </cell>
          <cell r="B63" t="str">
            <v>Secretary of Finance</v>
          </cell>
        </row>
        <row r="64">
          <cell r="A64">
            <v>191</v>
          </cell>
          <cell r="B64" t="str">
            <v>Virginia Workers' Compensation Commission</v>
          </cell>
        </row>
        <row r="65">
          <cell r="A65">
            <v>192</v>
          </cell>
          <cell r="B65" t="str">
            <v>Secretary of Commerce and Trade</v>
          </cell>
        </row>
        <row r="66">
          <cell r="A66">
            <v>193</v>
          </cell>
          <cell r="B66" t="str">
            <v>Secretary of Agriculture and Forestry</v>
          </cell>
        </row>
        <row r="67">
          <cell r="A67">
            <v>194</v>
          </cell>
          <cell r="B67" t="str">
            <v>Department of General Services</v>
          </cell>
        </row>
        <row r="68">
          <cell r="A68">
            <v>195</v>
          </cell>
          <cell r="B68" t="str">
            <v>Secretary of Labor</v>
          </cell>
        </row>
        <row r="69">
          <cell r="A69">
            <v>197</v>
          </cell>
          <cell r="B69" t="str">
            <v>Direct Aid to Public Education</v>
          </cell>
        </row>
        <row r="70">
          <cell r="A70">
            <v>199</v>
          </cell>
          <cell r="B70" t="str">
            <v>Department of Conservation and Recreation</v>
          </cell>
        </row>
        <row r="71">
          <cell r="A71">
            <v>200</v>
          </cell>
          <cell r="B71" t="str">
            <v>Children's Services Act</v>
          </cell>
        </row>
        <row r="72">
          <cell r="A72">
            <v>201</v>
          </cell>
          <cell r="B72" t="str">
            <v>Department of Education, Central Office Operations</v>
          </cell>
        </row>
        <row r="73">
          <cell r="A73">
            <v>202</v>
          </cell>
          <cell r="B73" t="str">
            <v>The Library Of Virginia</v>
          </cell>
        </row>
        <row r="74">
          <cell r="A74">
            <v>203</v>
          </cell>
          <cell r="B74" t="str">
            <v>Wilson Workforce and Rehabilitation Center</v>
          </cell>
        </row>
        <row r="75">
          <cell r="A75">
            <v>204</v>
          </cell>
          <cell r="B75" t="str">
            <v>The College of William and Mary in Virginia</v>
          </cell>
        </row>
        <row r="76">
          <cell r="A76">
            <v>207</v>
          </cell>
          <cell r="B76" t="str">
            <v>University of Virginia</v>
          </cell>
        </row>
        <row r="77">
          <cell r="A77">
            <v>208</v>
          </cell>
          <cell r="B77" t="str">
            <v>Virginia Polytechnic Institute and State University</v>
          </cell>
        </row>
        <row r="78">
          <cell r="A78">
            <v>209</v>
          </cell>
          <cell r="B78" t="str">
            <v>University of Virginia Medical Center</v>
          </cell>
        </row>
        <row r="79">
          <cell r="A79">
            <v>211</v>
          </cell>
          <cell r="B79" t="str">
            <v>Virginia Military Institute</v>
          </cell>
        </row>
        <row r="80">
          <cell r="A80">
            <v>212</v>
          </cell>
          <cell r="B80" t="str">
            <v>Virginia State University</v>
          </cell>
        </row>
        <row r="81">
          <cell r="A81">
            <v>213</v>
          </cell>
          <cell r="B81" t="str">
            <v>Norfolk State University</v>
          </cell>
        </row>
        <row r="82">
          <cell r="A82">
            <v>214</v>
          </cell>
          <cell r="B82" t="str">
            <v>Longwood University</v>
          </cell>
        </row>
        <row r="83">
          <cell r="A83">
            <v>215</v>
          </cell>
          <cell r="B83" t="str">
            <v>University of Mary Washington</v>
          </cell>
        </row>
        <row r="84">
          <cell r="A84">
            <v>216</v>
          </cell>
          <cell r="B84" t="str">
            <v>James Madison University</v>
          </cell>
        </row>
        <row r="85">
          <cell r="A85">
            <v>217</v>
          </cell>
          <cell r="B85" t="str">
            <v>Radford University</v>
          </cell>
        </row>
        <row r="86">
          <cell r="A86">
            <v>218</v>
          </cell>
          <cell r="B86" t="str">
            <v>Virginia School for the Deaf and the Blind</v>
          </cell>
        </row>
        <row r="87">
          <cell r="A87">
            <v>221</v>
          </cell>
          <cell r="B87" t="str">
            <v>Old Dominion University</v>
          </cell>
        </row>
        <row r="88">
          <cell r="A88">
            <v>222</v>
          </cell>
          <cell r="B88" t="str">
            <v>Department of Professional and Occupational Regulation</v>
          </cell>
        </row>
        <row r="89">
          <cell r="A89">
            <v>223</v>
          </cell>
          <cell r="B89" t="str">
            <v>Department of Health Professions</v>
          </cell>
        </row>
        <row r="90">
          <cell r="A90">
            <v>226</v>
          </cell>
          <cell r="B90" t="str">
            <v>Board of Accountancy</v>
          </cell>
        </row>
        <row r="91">
          <cell r="A91">
            <v>229</v>
          </cell>
          <cell r="B91" t="str">
            <v>Virginia Cooperative Extension and Agricultural Experiment Station</v>
          </cell>
        </row>
        <row r="92">
          <cell r="A92">
            <v>233</v>
          </cell>
          <cell r="B92" t="str">
            <v>Board of Bar Examiners</v>
          </cell>
        </row>
        <row r="93">
          <cell r="A93">
            <v>234</v>
          </cell>
          <cell r="B93" t="str">
            <v>Cooperative Extension and Agricultural Research Services</v>
          </cell>
        </row>
        <row r="94">
          <cell r="A94">
            <v>236</v>
          </cell>
          <cell r="B94" t="str">
            <v>Virginia Commonwealth University</v>
          </cell>
        </row>
        <row r="95">
          <cell r="A95">
            <v>238</v>
          </cell>
          <cell r="B95" t="str">
            <v>Virginia Museum of Fine Arts</v>
          </cell>
        </row>
        <row r="96">
          <cell r="A96">
            <v>239</v>
          </cell>
          <cell r="B96" t="str">
            <v>Frontier Culture Museum of Virginia</v>
          </cell>
        </row>
        <row r="97">
          <cell r="A97">
            <v>241</v>
          </cell>
          <cell r="B97" t="str">
            <v>Richard Bland College</v>
          </cell>
        </row>
        <row r="98">
          <cell r="A98">
            <v>242</v>
          </cell>
          <cell r="B98" t="str">
            <v>Christopher Newport University</v>
          </cell>
        </row>
        <row r="99">
          <cell r="A99">
            <v>244</v>
          </cell>
          <cell r="B99" t="str">
            <v>Online Virginia Network Authority</v>
          </cell>
        </row>
        <row r="100">
          <cell r="A100">
            <v>245</v>
          </cell>
          <cell r="B100" t="str">
            <v>State Council of Higher Education for Virginia</v>
          </cell>
        </row>
        <row r="101">
          <cell r="A101">
            <v>246</v>
          </cell>
          <cell r="B101" t="str">
            <v>University of Virginia's College at Wise</v>
          </cell>
        </row>
        <row r="102">
          <cell r="A102">
            <v>247</v>
          </cell>
          <cell r="B102" t="str">
            <v>George Mason University</v>
          </cell>
        </row>
        <row r="103">
          <cell r="A103">
            <v>260</v>
          </cell>
          <cell r="B103" t="str">
            <v>Virginia Community College System</v>
          </cell>
        </row>
        <row r="104">
          <cell r="A104">
            <v>261</v>
          </cell>
          <cell r="B104" t="str">
            <v>Virginia Community College System-Central Office</v>
          </cell>
        </row>
        <row r="105">
          <cell r="A105">
            <v>262</v>
          </cell>
          <cell r="B105" t="str">
            <v>Department for Aging and Rehabilitative Services</v>
          </cell>
        </row>
        <row r="106">
          <cell r="A106">
            <v>263</v>
          </cell>
          <cell r="B106" t="str">
            <v>Virginia Rehabilitation Center for the Blind and Vision Impaired</v>
          </cell>
        </row>
        <row r="107">
          <cell r="A107">
            <v>268</v>
          </cell>
          <cell r="B107" t="str">
            <v>Virginia Institute of Marine Science</v>
          </cell>
        </row>
        <row r="108">
          <cell r="A108">
            <v>270</v>
          </cell>
          <cell r="B108" t="str">
            <v>Virginia Community College System  - Shared Services Center</v>
          </cell>
        </row>
        <row r="109">
          <cell r="A109">
            <v>274</v>
          </cell>
          <cell r="B109" t="str">
            <v>Eastern Virginia Medical School</v>
          </cell>
        </row>
        <row r="110">
          <cell r="A110">
            <v>275</v>
          </cell>
          <cell r="B110" t="str">
            <v>New River Community College</v>
          </cell>
        </row>
        <row r="111">
          <cell r="A111">
            <v>276</v>
          </cell>
          <cell r="B111" t="str">
            <v>Southside Virginia Community College</v>
          </cell>
        </row>
        <row r="112">
          <cell r="A112">
            <v>277</v>
          </cell>
          <cell r="B112" t="str">
            <v>Paul D. Camp Community College</v>
          </cell>
        </row>
        <row r="113">
          <cell r="A113">
            <v>278</v>
          </cell>
          <cell r="B113" t="str">
            <v xml:space="preserve">Rappahannock Community College </v>
          </cell>
        </row>
        <row r="114">
          <cell r="A114">
            <v>279</v>
          </cell>
          <cell r="B114" t="str">
            <v>Danville Community College</v>
          </cell>
        </row>
        <row r="115">
          <cell r="A115">
            <v>280</v>
          </cell>
          <cell r="B115" t="str">
            <v>Northern Virginia Community College</v>
          </cell>
        </row>
        <row r="116">
          <cell r="A116">
            <v>282</v>
          </cell>
          <cell r="B116" t="str">
            <v>Piedmont Virginia Community College</v>
          </cell>
        </row>
        <row r="117">
          <cell r="A117">
            <v>283</v>
          </cell>
          <cell r="B117" t="str">
            <v>J. Sargeant Reynolds Community College</v>
          </cell>
        </row>
        <row r="118">
          <cell r="A118">
            <v>284</v>
          </cell>
          <cell r="B118" t="str">
            <v>Eastern Shore Community College</v>
          </cell>
        </row>
        <row r="119">
          <cell r="A119">
            <v>285</v>
          </cell>
          <cell r="B119" t="str">
            <v>Patrick and Henry Community College</v>
          </cell>
        </row>
        <row r="120">
          <cell r="A120">
            <v>286</v>
          </cell>
          <cell r="B120" t="str">
            <v>Virginia Western Community College</v>
          </cell>
        </row>
        <row r="121">
          <cell r="A121">
            <v>287</v>
          </cell>
          <cell r="B121" t="str">
            <v>Mountain Gateway Community College</v>
          </cell>
        </row>
        <row r="122">
          <cell r="A122">
            <v>288</v>
          </cell>
          <cell r="B122" t="str">
            <v>Wytheville Community College</v>
          </cell>
        </row>
        <row r="123">
          <cell r="A123">
            <v>290</v>
          </cell>
          <cell r="B123" t="str">
            <v>Brightpoint Community College</v>
          </cell>
        </row>
        <row r="124">
          <cell r="A124">
            <v>291</v>
          </cell>
          <cell r="B124" t="str">
            <v>Blue Ridge Community College</v>
          </cell>
        </row>
        <row r="125">
          <cell r="A125">
            <v>292</v>
          </cell>
          <cell r="B125" t="str">
            <v>Central Virginia Community College</v>
          </cell>
        </row>
        <row r="126">
          <cell r="A126">
            <v>293</v>
          </cell>
          <cell r="B126" t="str">
            <v>Virginia Peninsula Community College</v>
          </cell>
        </row>
        <row r="127">
          <cell r="A127">
            <v>294</v>
          </cell>
          <cell r="B127" t="str">
            <v>Southwest Virginia Community College</v>
          </cell>
        </row>
        <row r="128">
          <cell r="A128">
            <v>295</v>
          </cell>
          <cell r="B128" t="str">
            <v>Tidewater Community College</v>
          </cell>
        </row>
        <row r="129">
          <cell r="A129">
            <v>296</v>
          </cell>
          <cell r="B129" t="str">
            <v>Virginia Highlands Community College</v>
          </cell>
        </row>
        <row r="130">
          <cell r="A130">
            <v>297</v>
          </cell>
          <cell r="B130" t="str">
            <v xml:space="preserve">Germanna Community College </v>
          </cell>
        </row>
        <row r="131">
          <cell r="A131">
            <v>298</v>
          </cell>
          <cell r="B131" t="str">
            <v>Laurel Ridge Community College</v>
          </cell>
        </row>
        <row r="132">
          <cell r="A132">
            <v>299</v>
          </cell>
          <cell r="B132" t="str">
            <v>Mountain Empire Community College</v>
          </cell>
        </row>
        <row r="133">
          <cell r="A133">
            <v>30</v>
          </cell>
          <cell r="B133" t="str">
            <v>General Provisions</v>
          </cell>
        </row>
        <row r="134">
          <cell r="A134">
            <v>301</v>
          </cell>
          <cell r="B134" t="str">
            <v>Department of Agriculture and Consumer Services</v>
          </cell>
        </row>
        <row r="135">
          <cell r="A135">
            <v>307</v>
          </cell>
          <cell r="B135" t="str">
            <v>Agricultural Council</v>
          </cell>
        </row>
        <row r="136">
          <cell r="A136">
            <v>309</v>
          </cell>
          <cell r="B136" t="str">
            <v>Virginia Innovation Partnership Authority</v>
          </cell>
        </row>
        <row r="137">
          <cell r="A137">
            <v>31</v>
          </cell>
          <cell r="B137" t="str">
            <v>General Fund Resources</v>
          </cell>
        </row>
        <row r="138">
          <cell r="A138">
            <v>310</v>
          </cell>
          <cell r="B138" t="str">
            <v>Virginia Economic Development Partnership</v>
          </cell>
        </row>
        <row r="139">
          <cell r="A139">
            <v>312</v>
          </cell>
          <cell r="B139" t="str">
            <v>Economic Development Incentive Payments</v>
          </cell>
        </row>
        <row r="140">
          <cell r="A140">
            <v>320</v>
          </cell>
          <cell r="B140" t="str">
            <v>Virginia Tourism Authority</v>
          </cell>
        </row>
        <row r="141">
          <cell r="A141">
            <v>327</v>
          </cell>
          <cell r="B141" t="str">
            <v>Department of Workforce Development and Advancement</v>
          </cell>
        </row>
        <row r="142">
          <cell r="A142">
            <v>330</v>
          </cell>
          <cell r="B142" t="str">
            <v>Virginia-Israel Advisory Board</v>
          </cell>
        </row>
        <row r="143">
          <cell r="A143">
            <v>350</v>
          </cell>
          <cell r="B143" t="str">
            <v>Department of Small Business and Supplier Diversity</v>
          </cell>
        </row>
        <row r="144">
          <cell r="A144">
            <v>360</v>
          </cell>
          <cell r="B144" t="str">
            <v>Fort Monroe Authority</v>
          </cell>
        </row>
        <row r="145">
          <cell r="A145">
            <v>400</v>
          </cell>
          <cell r="B145" t="str">
            <v>Jamestown-Yorktown Commemorations</v>
          </cell>
        </row>
        <row r="146">
          <cell r="A146">
            <v>402</v>
          </cell>
          <cell r="B146" t="str">
            <v>Marine Resources Commission</v>
          </cell>
        </row>
        <row r="147">
          <cell r="A147">
            <v>403</v>
          </cell>
          <cell r="B147" t="str">
            <v>Department of Wildlife Resources</v>
          </cell>
        </row>
        <row r="148">
          <cell r="A148">
            <v>405</v>
          </cell>
          <cell r="B148" t="str">
            <v>Virginia Racing Commission</v>
          </cell>
        </row>
        <row r="149">
          <cell r="A149">
            <v>407</v>
          </cell>
          <cell r="B149" t="str">
            <v>Virginia Port Authority</v>
          </cell>
        </row>
        <row r="150">
          <cell r="A150">
            <v>409</v>
          </cell>
          <cell r="B150" t="str">
            <v>Department of Energy</v>
          </cell>
        </row>
        <row r="151">
          <cell r="A151">
            <v>411</v>
          </cell>
          <cell r="B151" t="str">
            <v>Department of Forestry</v>
          </cell>
        </row>
        <row r="152">
          <cell r="A152">
            <v>413</v>
          </cell>
          <cell r="B152" t="str">
            <v>Commission on the Virginia Alcohol Safety Action Program</v>
          </cell>
        </row>
        <row r="153">
          <cell r="A153">
            <v>417</v>
          </cell>
          <cell r="B153" t="str">
            <v>Gunston Hall</v>
          </cell>
        </row>
        <row r="154">
          <cell r="A154">
            <v>423</v>
          </cell>
          <cell r="B154" t="str">
            <v>Department of Historic Resources</v>
          </cell>
        </row>
        <row r="155">
          <cell r="A155">
            <v>425</v>
          </cell>
          <cell r="B155" t="str">
            <v>Jamestown-Yorktown Foundation</v>
          </cell>
        </row>
        <row r="156">
          <cell r="A156">
            <v>440</v>
          </cell>
          <cell r="B156" t="str">
            <v>Department of Environmental Quality</v>
          </cell>
        </row>
        <row r="157">
          <cell r="A157">
            <v>454</v>
          </cell>
          <cell r="B157" t="str">
            <v>Secretary of Veterans and Defense Affairs</v>
          </cell>
        </row>
        <row r="158">
          <cell r="A158">
            <v>501</v>
          </cell>
          <cell r="B158" t="str">
            <v>Department of Transportation</v>
          </cell>
        </row>
        <row r="159">
          <cell r="A159">
            <v>503</v>
          </cell>
          <cell r="B159" t="str">
            <v>Department of Transportation Transfer Payments</v>
          </cell>
        </row>
        <row r="160">
          <cell r="A160">
            <v>505</v>
          </cell>
          <cell r="B160" t="str">
            <v>Department of Rail and Public Transportation</v>
          </cell>
        </row>
        <row r="161">
          <cell r="A161">
            <v>506</v>
          </cell>
          <cell r="B161" t="str">
            <v>Motor Vehicle Dealer Board</v>
          </cell>
        </row>
        <row r="162">
          <cell r="A162">
            <v>509</v>
          </cell>
          <cell r="B162" t="str">
            <v>Virginia Commercial Space Flight Authority</v>
          </cell>
        </row>
        <row r="163">
          <cell r="A163">
            <v>522</v>
          </cell>
          <cell r="B163" t="str">
            <v>Virginia Passenger Rail Authority</v>
          </cell>
        </row>
        <row r="164">
          <cell r="A164">
            <v>530</v>
          </cell>
          <cell r="B164" t="str">
            <v>Department of Motor Vehicles Transfer Payments</v>
          </cell>
        </row>
        <row r="165">
          <cell r="A165">
            <v>601</v>
          </cell>
          <cell r="B165" t="str">
            <v>Department of Health</v>
          </cell>
        </row>
        <row r="166">
          <cell r="A166">
            <v>602</v>
          </cell>
          <cell r="B166" t="str">
            <v>Department of Medical Assistance Services</v>
          </cell>
        </row>
        <row r="167">
          <cell r="A167">
            <v>606</v>
          </cell>
          <cell r="B167" t="str">
            <v>Virginia Board for People with Disabilities</v>
          </cell>
        </row>
        <row r="168">
          <cell r="A168">
            <v>701</v>
          </cell>
          <cell r="B168" t="str">
            <v>Department of Corrections--Central Administration</v>
          </cell>
        </row>
        <row r="169">
          <cell r="A169">
            <v>702</v>
          </cell>
          <cell r="B169" t="str">
            <v>Department for the Blind and Vision Impaired</v>
          </cell>
        </row>
        <row r="170">
          <cell r="A170">
            <v>703</v>
          </cell>
          <cell r="B170" t="str">
            <v>Central State Hospital</v>
          </cell>
        </row>
        <row r="171">
          <cell r="A171">
            <v>704</v>
          </cell>
          <cell r="B171" t="str">
            <v>Eastern State Hospital</v>
          </cell>
        </row>
        <row r="172">
          <cell r="A172">
            <v>705</v>
          </cell>
          <cell r="B172" t="str">
            <v>Southwestern Virginia Mental Health Institute</v>
          </cell>
        </row>
        <row r="173">
          <cell r="A173">
            <v>706</v>
          </cell>
          <cell r="B173" t="str">
            <v>Western State Hospital</v>
          </cell>
        </row>
        <row r="174">
          <cell r="A174">
            <v>707</v>
          </cell>
          <cell r="B174" t="str">
            <v>Central Virginia Training Center</v>
          </cell>
        </row>
        <row r="175">
          <cell r="A175">
            <v>708</v>
          </cell>
          <cell r="B175" t="str">
            <v>Commonwealth Center for Children and Adolescents</v>
          </cell>
        </row>
        <row r="176">
          <cell r="A176">
            <v>709</v>
          </cell>
          <cell r="B176" t="str">
            <v>Powhatan Correctional Center</v>
          </cell>
        </row>
        <row r="177">
          <cell r="A177">
            <v>711</v>
          </cell>
          <cell r="B177" t="str">
            <v>Virginia Correctional Enterprises</v>
          </cell>
        </row>
        <row r="178">
          <cell r="A178">
            <v>716</v>
          </cell>
          <cell r="B178" t="str">
            <v>Virginia Correctional Center for Women</v>
          </cell>
        </row>
        <row r="179">
          <cell r="A179">
            <v>718</v>
          </cell>
          <cell r="B179" t="str">
            <v>Bland Correctional Center</v>
          </cell>
        </row>
        <row r="180">
          <cell r="A180">
            <v>719</v>
          </cell>
          <cell r="B180" t="str">
            <v>James River Correctional Center</v>
          </cell>
        </row>
        <row r="181">
          <cell r="A181">
            <v>720</v>
          </cell>
          <cell r="B181" t="str">
            <v>Department of Behavioral Health and Developmental Services</v>
          </cell>
        </row>
        <row r="182">
          <cell r="A182">
            <v>721</v>
          </cell>
          <cell r="B182" t="str">
            <v>State Farm Enterprise Unit</v>
          </cell>
        </row>
        <row r="183">
          <cell r="A183">
            <v>723</v>
          </cell>
          <cell r="B183" t="str">
            <v>Southeastern Virginia Training Center</v>
          </cell>
        </row>
        <row r="184">
          <cell r="A184">
            <v>724</v>
          </cell>
          <cell r="B184" t="str">
            <v>Catawba Hospital</v>
          </cell>
        </row>
        <row r="185">
          <cell r="A185">
            <v>728</v>
          </cell>
          <cell r="B185" t="str">
            <v>Northern Virginia Mental Health Institute</v>
          </cell>
        </row>
        <row r="186">
          <cell r="A186">
            <v>729</v>
          </cell>
          <cell r="B186" t="str">
            <v>Piedmont Geriatric Hospital</v>
          </cell>
        </row>
        <row r="187">
          <cell r="A187">
            <v>730</v>
          </cell>
          <cell r="B187" t="str">
            <v>Brunswick Correctional Center</v>
          </cell>
        </row>
        <row r="188">
          <cell r="A188">
            <v>733</v>
          </cell>
          <cell r="B188" t="str">
            <v>Sussex One State Prison</v>
          </cell>
        </row>
        <row r="189">
          <cell r="A189">
            <v>734</v>
          </cell>
          <cell r="B189" t="str">
            <v>Sussex Two State Prison</v>
          </cell>
        </row>
        <row r="190">
          <cell r="A190">
            <v>735</v>
          </cell>
          <cell r="B190" t="str">
            <v>Wallens Ridge State Prison</v>
          </cell>
        </row>
        <row r="191">
          <cell r="A191">
            <v>737</v>
          </cell>
          <cell r="B191" t="str">
            <v>St. Brides Correctional Center</v>
          </cell>
        </row>
        <row r="192">
          <cell r="A192">
            <v>739</v>
          </cell>
          <cell r="B192" t="str">
            <v>Southern Virginia Mental Health Institute</v>
          </cell>
        </row>
        <row r="193">
          <cell r="A193">
            <v>741</v>
          </cell>
          <cell r="B193" t="str">
            <v>Red Onion State Prison</v>
          </cell>
        </row>
        <row r="194">
          <cell r="A194">
            <v>742</v>
          </cell>
          <cell r="B194" t="str">
            <v>Corrections--Employee Relations and Training</v>
          </cell>
        </row>
        <row r="195">
          <cell r="A195">
            <v>743</v>
          </cell>
          <cell r="B195" t="str">
            <v>Fluvanna Correctional Center for Women</v>
          </cell>
        </row>
        <row r="196">
          <cell r="A196">
            <v>745</v>
          </cell>
          <cell r="B196" t="str">
            <v>Nottoway Correctional Center</v>
          </cell>
        </row>
        <row r="197">
          <cell r="A197">
            <v>747</v>
          </cell>
          <cell r="B197" t="str">
            <v>Marion Correctional Center</v>
          </cell>
        </row>
        <row r="198">
          <cell r="A198">
            <v>748</v>
          </cell>
          <cell r="B198" t="str">
            <v>Hiram Davis Medical Center</v>
          </cell>
        </row>
        <row r="199">
          <cell r="A199">
            <v>749</v>
          </cell>
          <cell r="B199" t="str">
            <v>Buckingham Correctional Center</v>
          </cell>
        </row>
        <row r="200">
          <cell r="A200">
            <v>751</v>
          </cell>
          <cell r="B200" t="str">
            <v>Department for the Deaf and Hard-Of-Hearing</v>
          </cell>
        </row>
        <row r="201">
          <cell r="A201">
            <v>752</v>
          </cell>
          <cell r="B201" t="str">
            <v>State Farm Complex</v>
          </cell>
        </row>
        <row r="202">
          <cell r="A202">
            <v>753</v>
          </cell>
          <cell r="B202" t="str">
            <v>Deerfield Correctional Center</v>
          </cell>
        </row>
        <row r="203">
          <cell r="A203">
            <v>754</v>
          </cell>
          <cell r="B203" t="str">
            <v>Augusta Correctional Center</v>
          </cell>
        </row>
        <row r="204">
          <cell r="A204">
            <v>756</v>
          </cell>
          <cell r="B204" t="str">
            <v>Department of Corrections--Division of Institutions</v>
          </cell>
        </row>
        <row r="205">
          <cell r="A205">
            <v>757</v>
          </cell>
          <cell r="B205" t="str">
            <v>Western Region Correctional Field Units</v>
          </cell>
        </row>
        <row r="206">
          <cell r="A206">
            <v>760</v>
          </cell>
          <cell r="B206" t="str">
            <v>Central Region Correctional Field Units</v>
          </cell>
        </row>
        <row r="207">
          <cell r="A207">
            <v>761</v>
          </cell>
          <cell r="B207" t="str">
            <v>Baskerville Correctional Center</v>
          </cell>
        </row>
        <row r="208">
          <cell r="A208">
            <v>765</v>
          </cell>
          <cell r="B208" t="str">
            <v>Department of Social Services</v>
          </cell>
        </row>
        <row r="209">
          <cell r="A209">
            <v>766</v>
          </cell>
          <cell r="B209" t="str">
            <v>Virginia Parole Board</v>
          </cell>
        </row>
        <row r="210">
          <cell r="A210">
            <v>767</v>
          </cell>
          <cell r="B210" t="str">
            <v>Division of Community Corrections</v>
          </cell>
        </row>
        <row r="211">
          <cell r="A211">
            <v>768</v>
          </cell>
          <cell r="B211" t="str">
            <v>Keen Mountain Correctional Center</v>
          </cell>
        </row>
        <row r="212">
          <cell r="A212">
            <v>769</v>
          </cell>
          <cell r="B212" t="str">
            <v>Greensville Correctional Center</v>
          </cell>
        </row>
        <row r="213">
          <cell r="A213">
            <v>770</v>
          </cell>
          <cell r="B213" t="str">
            <v>Dillwyn Correctional Center</v>
          </cell>
        </row>
        <row r="214">
          <cell r="A214">
            <v>771</v>
          </cell>
          <cell r="B214" t="str">
            <v>Indian Creek Correctional Center</v>
          </cell>
        </row>
        <row r="215">
          <cell r="A215">
            <v>772</v>
          </cell>
          <cell r="B215" t="str">
            <v>Haynesville Correctional Center</v>
          </cell>
        </row>
        <row r="216">
          <cell r="A216">
            <v>773</v>
          </cell>
          <cell r="B216" t="str">
            <v>Coffeewood Correctional Center</v>
          </cell>
        </row>
        <row r="217">
          <cell r="A217">
            <v>774</v>
          </cell>
          <cell r="B217" t="str">
            <v>Lunenburg Correctional Center</v>
          </cell>
        </row>
        <row r="218">
          <cell r="A218">
            <v>775</v>
          </cell>
          <cell r="B218" t="str">
            <v>Pocahontas State Correctional Center</v>
          </cell>
        </row>
        <row r="219">
          <cell r="A219">
            <v>776</v>
          </cell>
          <cell r="B219" t="str">
            <v>Green Rock Correctional Center</v>
          </cell>
        </row>
        <row r="220">
          <cell r="A220">
            <v>777</v>
          </cell>
          <cell r="B220" t="str">
            <v>Department of Juvenile Justice</v>
          </cell>
        </row>
        <row r="221">
          <cell r="A221">
            <v>778</v>
          </cell>
          <cell r="B221" t="str">
            <v>Department of Forensic Science</v>
          </cell>
        </row>
        <row r="222">
          <cell r="A222">
            <v>779</v>
          </cell>
          <cell r="B222" t="str">
            <v>Sussex I and II State Prisons Complex</v>
          </cell>
        </row>
        <row r="223">
          <cell r="A223">
            <v>784</v>
          </cell>
          <cell r="B223" t="str">
            <v>Lawrenceville Correctional Center</v>
          </cell>
        </row>
        <row r="224">
          <cell r="A224">
            <v>785</v>
          </cell>
          <cell r="B224" t="str">
            <v>River North Correctional Center</v>
          </cell>
        </row>
        <row r="225">
          <cell r="A225">
            <v>786</v>
          </cell>
          <cell r="B225" t="str">
            <v>Culpeper Correctional Facility for Women</v>
          </cell>
        </row>
        <row r="226">
          <cell r="A226">
            <v>790</v>
          </cell>
          <cell r="B226" t="str">
            <v>Grants to Localities</v>
          </cell>
        </row>
        <row r="227">
          <cell r="A227">
            <v>792</v>
          </cell>
          <cell r="B227" t="str">
            <v>Mental Health Treatment Centers</v>
          </cell>
        </row>
        <row r="228">
          <cell r="A228">
            <v>793</v>
          </cell>
          <cell r="B228" t="str">
            <v>Intellectual Disabilities Training Centers</v>
          </cell>
        </row>
        <row r="229">
          <cell r="A229">
            <v>794</v>
          </cell>
          <cell r="B229" t="str">
            <v>Virginia Center for Behavioral Rehabilitation</v>
          </cell>
        </row>
        <row r="230">
          <cell r="A230">
            <v>795</v>
          </cell>
          <cell r="B230" t="str">
            <v>Department of Corrections--Institutions</v>
          </cell>
        </row>
        <row r="231">
          <cell r="A231">
            <v>799</v>
          </cell>
          <cell r="B231" t="str">
            <v>Department of Corrections</v>
          </cell>
        </row>
        <row r="232">
          <cell r="A232">
            <v>820</v>
          </cell>
          <cell r="B232" t="str">
            <v>Capitol Square Preservation Council</v>
          </cell>
        </row>
        <row r="233">
          <cell r="A233">
            <v>834</v>
          </cell>
          <cell r="B233" t="str">
            <v>Virginia Freedom of Information Advisory Council</v>
          </cell>
        </row>
        <row r="234">
          <cell r="A234">
            <v>836</v>
          </cell>
          <cell r="B234" t="str">
            <v>Citizens' Advisory Council on Furnishing and Interpreting the Executive Mansion</v>
          </cell>
        </row>
        <row r="235">
          <cell r="A235">
            <v>839</v>
          </cell>
          <cell r="B235" t="str">
            <v>Virginia Commission on Youth</v>
          </cell>
        </row>
        <row r="236">
          <cell r="A236">
            <v>840</v>
          </cell>
          <cell r="B236" t="str">
            <v>Virginia Housing Commission</v>
          </cell>
        </row>
        <row r="237">
          <cell r="A237">
            <v>841</v>
          </cell>
          <cell r="B237" t="str">
            <v>Department of Aviation</v>
          </cell>
        </row>
        <row r="238">
          <cell r="A238">
            <v>842</v>
          </cell>
          <cell r="B238" t="str">
            <v>Chesapeake Bay Commission</v>
          </cell>
        </row>
        <row r="239">
          <cell r="A239">
            <v>844</v>
          </cell>
          <cell r="B239" t="str">
            <v>Joint Commission on Health Care</v>
          </cell>
        </row>
        <row r="240">
          <cell r="A240">
            <v>845</v>
          </cell>
          <cell r="B240" t="str">
            <v>Dr. Martin Luther King, Jr. Memorial Commission</v>
          </cell>
        </row>
        <row r="241">
          <cell r="A241">
            <v>847</v>
          </cell>
          <cell r="B241" t="str">
            <v>Joint Commission on Technology and Science</v>
          </cell>
        </row>
        <row r="242">
          <cell r="A242">
            <v>848</v>
          </cell>
          <cell r="B242" t="str">
            <v>Indigent Defense Commission</v>
          </cell>
        </row>
        <row r="243">
          <cell r="A243">
            <v>851</v>
          </cell>
          <cell r="B243" t="str">
            <v>Tobacco Region Revitalization Commission</v>
          </cell>
        </row>
        <row r="244">
          <cell r="A244">
            <v>852</v>
          </cell>
          <cell r="B244" t="str">
            <v>Virginia Foundation for Healthy Youth</v>
          </cell>
        </row>
        <row r="245">
          <cell r="A245">
            <v>856</v>
          </cell>
          <cell r="B245" t="str">
            <v>Opioid Abatement Authority</v>
          </cell>
        </row>
        <row r="246">
          <cell r="A246">
            <v>858</v>
          </cell>
          <cell r="B246" t="str">
            <v>Brown v. Board of Education Scholarship Committee</v>
          </cell>
        </row>
        <row r="247">
          <cell r="A247">
            <v>863</v>
          </cell>
          <cell r="B247" t="str">
            <v>Commission on Electric Utility Regulation</v>
          </cell>
        </row>
        <row r="248">
          <cell r="A248">
            <v>876</v>
          </cell>
          <cell r="B248" t="str">
            <v>Virginia Conflict of Interest and Ethics Advisory Council</v>
          </cell>
        </row>
        <row r="249">
          <cell r="A249">
            <v>879</v>
          </cell>
          <cell r="B249" t="str">
            <v>Commission on the May 31, 2019 Virginia Beach Mass Shooting</v>
          </cell>
        </row>
        <row r="250">
          <cell r="A250">
            <v>880</v>
          </cell>
          <cell r="B250" t="str">
            <v>Commission to Study Slavery and Subsequent De Jure and De Facto Racial and Economic Discrimination Against African Americans</v>
          </cell>
        </row>
        <row r="251">
          <cell r="A251">
            <v>882</v>
          </cell>
          <cell r="B251" t="str">
            <v>Behavioral Health Commission</v>
          </cell>
        </row>
        <row r="252">
          <cell r="A252">
            <v>883</v>
          </cell>
          <cell r="B252" t="str">
            <v>American Revolution 250 Commission</v>
          </cell>
        </row>
        <row r="253">
          <cell r="A253">
            <v>885</v>
          </cell>
          <cell r="B253" t="str">
            <v>Institute for Advanced Learning and Research</v>
          </cell>
        </row>
        <row r="254">
          <cell r="A254">
            <v>902</v>
          </cell>
          <cell r="B254" t="str">
            <v>Puller Veterans Care Center</v>
          </cell>
        </row>
        <row r="255">
          <cell r="A255">
            <v>903</v>
          </cell>
          <cell r="B255" t="str">
            <v>Jones and Cabacoy Veterans Care Center</v>
          </cell>
        </row>
        <row r="256">
          <cell r="A256">
            <v>912</v>
          </cell>
          <cell r="B256" t="str">
            <v>Department of Veterans Services</v>
          </cell>
        </row>
        <row r="257">
          <cell r="A257">
            <v>913</v>
          </cell>
          <cell r="B257" t="str">
            <v>Veterans Services Foundation</v>
          </cell>
        </row>
        <row r="258">
          <cell r="A258">
            <v>921</v>
          </cell>
          <cell r="B258" t="str">
            <v>Interstate Organization Contributions</v>
          </cell>
        </row>
        <row r="259">
          <cell r="A259">
            <v>922</v>
          </cell>
          <cell r="B259" t="str">
            <v>Sitter &amp; Barfoot Veterans Care Center</v>
          </cell>
        </row>
        <row r="260">
          <cell r="A260">
            <v>935</v>
          </cell>
          <cell r="B260" t="str">
            <v>Roanoke Higher Education Authority</v>
          </cell>
        </row>
        <row r="261">
          <cell r="A261">
            <v>936</v>
          </cell>
          <cell r="B261" t="str">
            <v>Southeastern Universities Research Association Doing Business for Jefferson Science Associates, LLC</v>
          </cell>
        </row>
        <row r="262">
          <cell r="A262">
            <v>937</v>
          </cell>
          <cell r="B262" t="str">
            <v>Southern Virginia Higher Education Center</v>
          </cell>
        </row>
        <row r="263">
          <cell r="A263">
            <v>938</v>
          </cell>
          <cell r="B263" t="str">
            <v>New College Institute</v>
          </cell>
        </row>
        <row r="264">
          <cell r="A264">
            <v>941</v>
          </cell>
          <cell r="B264" t="str">
            <v>Virginia College Building Authority</v>
          </cell>
        </row>
        <row r="265">
          <cell r="A265">
            <v>942</v>
          </cell>
          <cell r="B265" t="str">
            <v>Virginia Museum of Natural History</v>
          </cell>
        </row>
        <row r="266">
          <cell r="A266">
            <v>948</v>
          </cell>
          <cell r="B266" t="str">
            <v>Southwest Virginia Higher Education Center</v>
          </cell>
        </row>
        <row r="267">
          <cell r="A267">
            <v>949</v>
          </cell>
          <cell r="B267" t="str">
            <v>Central Capital Outlay</v>
          </cell>
        </row>
        <row r="268">
          <cell r="A268">
            <v>950</v>
          </cell>
          <cell r="B268" t="str">
            <v>9(C) Revenue Bonds</v>
          </cell>
        </row>
        <row r="269">
          <cell r="A269">
            <v>951</v>
          </cell>
          <cell r="B269" t="str">
            <v>9(D) Revenue Bonds</v>
          </cell>
        </row>
        <row r="270">
          <cell r="A270">
            <v>957</v>
          </cell>
          <cell r="B270" t="str">
            <v>Commonwealth's Attorneys' Services Council</v>
          </cell>
        </row>
        <row r="271">
          <cell r="A271">
            <v>960</v>
          </cell>
          <cell r="B271" t="str">
            <v>Department of Fire Programs</v>
          </cell>
        </row>
        <row r="272">
          <cell r="A272">
            <v>961</v>
          </cell>
          <cell r="B272" t="str">
            <v>Division of Capitol Police</v>
          </cell>
        </row>
        <row r="273">
          <cell r="A273">
            <v>972</v>
          </cell>
          <cell r="B273" t="str">
            <v>Virginia Resources Authority</v>
          </cell>
        </row>
        <row r="274">
          <cell r="A274">
            <v>977</v>
          </cell>
          <cell r="B274" t="str">
            <v>Virginia Cannabis Control Authority</v>
          </cell>
        </row>
        <row r="275">
          <cell r="A275">
            <v>980</v>
          </cell>
          <cell r="B275" t="str">
            <v>In-State Undergraduate Tuition Moderation</v>
          </cell>
        </row>
        <row r="276">
          <cell r="A276">
            <v>984</v>
          </cell>
          <cell r="B276" t="str">
            <v>Maintain Affordable Access</v>
          </cell>
        </row>
        <row r="277">
          <cell r="A277">
            <v>986</v>
          </cell>
          <cell r="B277" t="str">
            <v>State Grants to Nonstate Entities-Nonstate Agencies</v>
          </cell>
        </row>
        <row r="278">
          <cell r="A278">
            <v>989</v>
          </cell>
          <cell r="B278" t="str">
            <v>Higher Education Research Initiative</v>
          </cell>
        </row>
        <row r="279">
          <cell r="A279">
            <v>990</v>
          </cell>
          <cell r="B279" t="str">
            <v>Appropriation Vetoes</v>
          </cell>
        </row>
        <row r="280">
          <cell r="A280">
            <v>991</v>
          </cell>
          <cell r="B280" t="str">
            <v>Higher Education Cross-Cutting</v>
          </cell>
        </row>
        <row r="281">
          <cell r="A281">
            <v>992</v>
          </cell>
          <cell r="B281" t="str">
            <v>Planned Reversions</v>
          </cell>
        </row>
        <row r="282">
          <cell r="A282">
            <v>993</v>
          </cell>
          <cell r="B282" t="str">
            <v>Treasury Construction Financing</v>
          </cell>
        </row>
        <row r="283">
          <cell r="A283">
            <v>994</v>
          </cell>
          <cell r="B283" t="str">
            <v xml:space="preserve">Department of Treasury - Trust Funds </v>
          </cell>
        </row>
        <row r="284">
          <cell r="A284">
            <v>995</v>
          </cell>
          <cell r="B284" t="str">
            <v>Central Appropriations</v>
          </cell>
        </row>
        <row r="285">
          <cell r="A285">
            <v>996</v>
          </cell>
          <cell r="B285" t="str">
            <v xml:space="preserve">Department of Treasury - Statewide Activities  </v>
          </cell>
        </row>
        <row r="286">
          <cell r="A286">
            <v>997</v>
          </cell>
          <cell r="B286" t="str">
            <v>Department of Accounts-Statewide Activities</v>
          </cell>
        </row>
        <row r="287">
          <cell r="A287">
            <v>998</v>
          </cell>
          <cell r="B287" t="str">
            <v>Department of Accounts - City/County Treasurers</v>
          </cell>
        </row>
        <row r="288">
          <cell r="A288">
            <v>999</v>
          </cell>
          <cell r="B288" t="str">
            <v>Virginia Alcoholic Beverage Control Authority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BF5D8-713D-4F06-A998-9F2D46E5A79E}">
  <sheetPr>
    <tabColor theme="6" tint="-0.249977111117893"/>
  </sheetPr>
  <dimension ref="A1:N77"/>
  <sheetViews>
    <sheetView tabSelected="1" topLeftCell="A37" workbookViewId="0">
      <selection activeCell="B3" sqref="B3"/>
    </sheetView>
  </sheetViews>
  <sheetFormatPr defaultRowHeight="14.4" x14ac:dyDescent="0.3"/>
  <cols>
    <col min="3" max="3" width="9.33203125" bestFit="1" customWidth="1"/>
    <col min="4" max="4" width="27.21875" customWidth="1"/>
    <col min="5" max="5" width="22.21875" customWidth="1"/>
    <col min="6" max="6" width="18.5546875" customWidth="1"/>
    <col min="8" max="8" width="14.5546875" customWidth="1"/>
    <col min="9" max="9" width="18" customWidth="1"/>
    <col min="10" max="10" width="25.77734375" customWidth="1"/>
    <col min="12" max="12" width="10" bestFit="1" customWidth="1"/>
    <col min="13" max="13" width="16.88671875" customWidth="1"/>
    <col min="14" max="14" width="11.21875" bestFit="1" customWidth="1"/>
  </cols>
  <sheetData>
    <row r="1" spans="1:10" x14ac:dyDescent="0.3">
      <c r="A1" s="86" t="s">
        <v>433</v>
      </c>
      <c r="J1" s="87"/>
    </row>
    <row r="2" spans="1:10" x14ac:dyDescent="0.3">
      <c r="A2" s="86" t="s">
        <v>495</v>
      </c>
      <c r="J2" s="87"/>
    </row>
    <row r="3" spans="1:10" x14ac:dyDescent="0.3">
      <c r="A3" s="88" t="s">
        <v>434</v>
      </c>
      <c r="B3" s="89">
        <v>129</v>
      </c>
      <c r="C3" s="89" t="str">
        <f>VLOOKUP(B3,'[1]A Employer Allocation - No 158'!A4:C318,3,0)</f>
        <v>Dept of Human Resource Mgmt</v>
      </c>
      <c r="D3" s="89"/>
      <c r="E3" s="89"/>
      <c r="F3" s="90" t="s">
        <v>435</v>
      </c>
      <c r="G3" s="91"/>
      <c r="H3" s="91"/>
      <c r="I3" s="91"/>
      <c r="J3" s="92"/>
    </row>
    <row r="4" spans="1:10" ht="34.5" customHeight="1" x14ac:dyDescent="0.3">
      <c r="J4" s="87"/>
    </row>
    <row r="5" spans="1:10" x14ac:dyDescent="0.3">
      <c r="A5" s="93"/>
      <c r="B5" s="93"/>
      <c r="C5" s="93"/>
      <c r="D5" s="93"/>
      <c r="E5" s="93"/>
      <c r="F5" s="93"/>
      <c r="G5" s="93"/>
      <c r="H5" s="93"/>
      <c r="I5" s="93"/>
      <c r="J5" s="87"/>
    </row>
    <row r="6" spans="1:10" x14ac:dyDescent="0.3">
      <c r="J6" s="87"/>
    </row>
    <row r="7" spans="1:10" x14ac:dyDescent="0.3">
      <c r="A7" s="94" t="s">
        <v>436</v>
      </c>
      <c r="J7" s="87"/>
    </row>
    <row r="8" spans="1:10" x14ac:dyDescent="0.3">
      <c r="A8" s="94"/>
      <c r="J8" s="87"/>
    </row>
    <row r="9" spans="1:10" x14ac:dyDescent="0.3">
      <c r="E9" s="198" t="s">
        <v>437</v>
      </c>
      <c r="F9" s="198"/>
      <c r="H9" s="198" t="str">
        <f>"Agency "&amp;$B$3</f>
        <v>Agency 129</v>
      </c>
      <c r="I9" s="198"/>
      <c r="J9" s="87" t="s">
        <v>438</v>
      </c>
    </row>
    <row r="10" spans="1:10" x14ac:dyDescent="0.3">
      <c r="E10" s="95" t="s">
        <v>112</v>
      </c>
      <c r="F10" s="95" t="s">
        <v>113</v>
      </c>
      <c r="G10" s="81"/>
      <c r="H10" s="95" t="s">
        <v>112</v>
      </c>
      <c r="I10" s="95" t="s">
        <v>113</v>
      </c>
      <c r="J10" s="87"/>
    </row>
    <row r="11" spans="1:10" x14ac:dyDescent="0.3">
      <c r="A11" t="s">
        <v>439</v>
      </c>
      <c r="E11" s="96">
        <f>'A Employer Allocation - No 158'!O324</f>
        <v>351919761</v>
      </c>
      <c r="F11" s="96"/>
      <c r="H11" s="96">
        <f>IFERROR(VLOOKUP(B3,'A Employer Allocation - No 158'!A1:O324,15,0),0)</f>
        <v>390095</v>
      </c>
      <c r="I11" s="96"/>
      <c r="J11" s="87" t="s">
        <v>440</v>
      </c>
    </row>
    <row r="12" spans="1:10" x14ac:dyDescent="0.3">
      <c r="A12" t="s">
        <v>441</v>
      </c>
      <c r="E12" s="96">
        <f>'I PY Deferred INOUT Flow'!O330</f>
        <v>348195707</v>
      </c>
      <c r="F12" s="96"/>
      <c r="H12" s="96">
        <f>IFERROR(VLOOKUP(B3,'I PY Deferred INOUT Flow'!A1:O330,15,0),0)</f>
        <v>396484</v>
      </c>
      <c r="I12" s="96"/>
      <c r="J12" s="87" t="s">
        <v>442</v>
      </c>
    </row>
    <row r="13" spans="1:10" x14ac:dyDescent="0.3">
      <c r="A13" s="97" t="s">
        <v>443</v>
      </c>
      <c r="E13" s="96"/>
      <c r="F13" s="98">
        <f>'I PY Deferred INOUT Flow'!I330</f>
        <v>56677934</v>
      </c>
      <c r="H13" s="98"/>
      <c r="I13" s="98">
        <f>IFERROR(VLOOKUP(B3,'I PY Deferred INOUT Flow'!A1:I330,9,0),0)</f>
        <v>38742</v>
      </c>
      <c r="J13" s="87" t="s">
        <v>444</v>
      </c>
    </row>
    <row r="14" spans="1:10" x14ac:dyDescent="0.3">
      <c r="A14" s="97" t="s">
        <v>445</v>
      </c>
      <c r="E14" s="98"/>
      <c r="F14" s="98">
        <f>E15-F13</f>
        <v>643437534</v>
      </c>
      <c r="H14" s="98"/>
      <c r="I14" s="98">
        <f>+H15-I13</f>
        <v>747837</v>
      </c>
      <c r="J14" s="87" t="s">
        <v>446</v>
      </c>
    </row>
    <row r="15" spans="1:10" ht="15" thickBot="1" x14ac:dyDescent="0.35">
      <c r="E15" s="99">
        <f>SUM(E11:E14)</f>
        <v>700115468</v>
      </c>
      <c r="F15" s="99">
        <f>SUM(F11:F14)</f>
        <v>700115468</v>
      </c>
      <c r="H15" s="99">
        <f>SUM(H11:H14)</f>
        <v>786579</v>
      </c>
      <c r="I15" s="99">
        <f>SUM(I11:I14)</f>
        <v>786579</v>
      </c>
      <c r="J15" s="87"/>
    </row>
    <row r="16" spans="1:10" ht="15" thickTop="1" x14ac:dyDescent="0.3">
      <c r="E16" s="100"/>
      <c r="F16" s="100"/>
      <c r="H16" s="100"/>
      <c r="I16" s="100"/>
      <c r="J16" s="87"/>
    </row>
    <row r="17" spans="1:14" x14ac:dyDescent="0.3">
      <c r="A17" s="101" t="s">
        <v>447</v>
      </c>
      <c r="E17" s="96"/>
      <c r="F17" s="98"/>
      <c r="H17" s="98"/>
      <c r="I17" s="98"/>
      <c r="J17" s="87"/>
    </row>
    <row r="18" spans="1:14" x14ac:dyDescent="0.3">
      <c r="A18" s="102" t="s">
        <v>448</v>
      </c>
      <c r="B18" s="103"/>
      <c r="C18" s="103"/>
      <c r="D18" s="103"/>
      <c r="E18" s="104">
        <f>E11-E29</f>
        <v>324019669</v>
      </c>
      <c r="F18" s="105"/>
      <c r="G18" s="103"/>
      <c r="H18" s="105">
        <f>H11-H29</f>
        <v>359168.44249759725</v>
      </c>
      <c r="I18" s="105"/>
      <c r="J18" s="103" t="s">
        <v>449</v>
      </c>
    </row>
    <row r="19" spans="1:14" x14ac:dyDescent="0.3">
      <c r="A19" s="102" t="s">
        <v>450</v>
      </c>
      <c r="B19" s="103"/>
      <c r="C19" s="103"/>
      <c r="D19" s="103"/>
      <c r="E19" s="106">
        <f>'Schedule H'!K326</f>
        <v>27900092</v>
      </c>
      <c r="F19" s="105"/>
      <c r="G19" s="103"/>
      <c r="H19" s="106">
        <f>H29</f>
        <v>30926.557502402742</v>
      </c>
      <c r="I19" s="105"/>
      <c r="J19" s="103" t="s">
        <v>451</v>
      </c>
    </row>
    <row r="20" spans="1:14" x14ac:dyDescent="0.3">
      <c r="A20" s="97" t="s">
        <v>452</v>
      </c>
      <c r="E20" s="96">
        <f>E18+E19</f>
        <v>351919761</v>
      </c>
      <c r="F20" s="96"/>
      <c r="H20" s="96">
        <f>VLOOKUP(B3,'A Employer Allocation - No 158'!A6:O325,15,FALSE)</f>
        <v>390095</v>
      </c>
      <c r="I20" s="98"/>
      <c r="J20" s="87" t="s">
        <v>440</v>
      </c>
      <c r="M20" s="100"/>
      <c r="N20" s="100"/>
    </row>
    <row r="21" spans="1:14" x14ac:dyDescent="0.3">
      <c r="A21" s="97"/>
      <c r="E21" s="96"/>
      <c r="F21" s="98"/>
      <c r="H21" s="98"/>
      <c r="I21" s="98"/>
      <c r="J21" s="87"/>
    </row>
    <row r="22" spans="1:14" x14ac:dyDescent="0.3">
      <c r="A22" s="94" t="s">
        <v>453</v>
      </c>
      <c r="E22" s="100"/>
      <c r="F22" s="100"/>
      <c r="H22" s="100"/>
      <c r="I22" s="100"/>
      <c r="J22" s="87"/>
    </row>
    <row r="23" spans="1:14" x14ac:dyDescent="0.3">
      <c r="A23" s="101"/>
      <c r="F23" s="100"/>
      <c r="J23" s="87"/>
    </row>
    <row r="24" spans="1:14" x14ac:dyDescent="0.3">
      <c r="A24" s="93"/>
      <c r="B24" s="93"/>
      <c r="C24" s="93"/>
      <c r="D24" s="93"/>
      <c r="E24" s="93"/>
      <c r="F24" s="93"/>
      <c r="G24" s="93"/>
      <c r="H24" s="93"/>
      <c r="I24" s="93"/>
      <c r="J24" s="87"/>
    </row>
    <row r="25" spans="1:14" x14ac:dyDescent="0.3">
      <c r="A25" s="94" t="s">
        <v>454</v>
      </c>
      <c r="J25" s="87"/>
    </row>
    <row r="26" spans="1:14" x14ac:dyDescent="0.3">
      <c r="J26" s="87"/>
    </row>
    <row r="27" spans="1:14" x14ac:dyDescent="0.3">
      <c r="E27" s="198" t="s">
        <v>437</v>
      </c>
      <c r="F27" s="198"/>
      <c r="H27" s="198" t="str">
        <f>"Agency "&amp;$B$3</f>
        <v>Agency 129</v>
      </c>
      <c r="I27" s="198"/>
      <c r="J27" s="87"/>
    </row>
    <row r="28" spans="1:14" x14ac:dyDescent="0.3">
      <c r="E28" s="95" t="s">
        <v>112</v>
      </c>
      <c r="F28" s="95" t="s">
        <v>113</v>
      </c>
      <c r="G28" s="81"/>
      <c r="H28" s="95" t="s">
        <v>112</v>
      </c>
      <c r="I28" s="95" t="s">
        <v>113</v>
      </c>
      <c r="J28" s="87"/>
    </row>
    <row r="29" spans="1:14" x14ac:dyDescent="0.3">
      <c r="A29" t="s">
        <v>455</v>
      </c>
      <c r="E29" s="96">
        <f>'Schedule H'!K326</f>
        <v>27900092</v>
      </c>
      <c r="H29" s="96">
        <f>VLOOKUP(B3,'Schedule H'!A6:K326,11,FALSE)</f>
        <v>30926.557502402742</v>
      </c>
      <c r="J29" s="87" t="s">
        <v>451</v>
      </c>
    </row>
    <row r="30" spans="1:14" x14ac:dyDescent="0.3">
      <c r="A30" s="97" t="s">
        <v>443</v>
      </c>
      <c r="F30" s="100">
        <f>E29</f>
        <v>27900092</v>
      </c>
      <c r="I30" s="100">
        <f>H29</f>
        <v>30926.557502402742</v>
      </c>
      <c r="J30" s="87"/>
    </row>
    <row r="31" spans="1:14" x14ac:dyDescent="0.3">
      <c r="J31" s="87"/>
    </row>
    <row r="32" spans="1:14" ht="28.5" customHeight="1" x14ac:dyDescent="0.3">
      <c r="A32" s="200" t="s">
        <v>456</v>
      </c>
      <c r="B32" s="200"/>
      <c r="C32" s="200"/>
      <c r="D32" s="200"/>
      <c r="E32" s="200"/>
      <c r="F32" s="200"/>
      <c r="G32" s="200"/>
      <c r="H32" s="200"/>
      <c r="I32" s="200"/>
      <c r="J32" s="107"/>
    </row>
    <row r="33" spans="1:14" x14ac:dyDescent="0.3">
      <c r="F33" s="100"/>
      <c r="J33" s="87"/>
    </row>
    <row r="34" spans="1:14" x14ac:dyDescent="0.3">
      <c r="A34" s="93"/>
      <c r="B34" s="93"/>
      <c r="C34" s="93"/>
      <c r="D34" s="93"/>
      <c r="E34" s="93"/>
      <c r="F34" s="93"/>
      <c r="G34" s="93"/>
      <c r="H34" s="93"/>
      <c r="I34" s="93"/>
      <c r="J34" s="87"/>
    </row>
    <row r="35" spans="1:14" x14ac:dyDescent="0.3">
      <c r="A35" s="94" t="s">
        <v>457</v>
      </c>
      <c r="J35" s="87"/>
    </row>
    <row r="36" spans="1:14" x14ac:dyDescent="0.3">
      <c r="A36" s="94"/>
      <c r="J36" s="87"/>
    </row>
    <row r="37" spans="1:14" x14ac:dyDescent="0.3">
      <c r="E37" s="198" t="s">
        <v>437</v>
      </c>
      <c r="F37" s="198"/>
      <c r="H37" s="198" t="str">
        <f>"Agency "&amp;$B$3</f>
        <v>Agency 129</v>
      </c>
      <c r="I37" s="198"/>
      <c r="J37" s="87"/>
    </row>
    <row r="38" spans="1:14" x14ac:dyDescent="0.3">
      <c r="E38" s="95" t="s">
        <v>112</v>
      </c>
      <c r="F38" s="95" t="s">
        <v>113</v>
      </c>
      <c r="G38" s="81"/>
      <c r="H38" s="95" t="s">
        <v>112</v>
      </c>
      <c r="I38" s="95" t="s">
        <v>113</v>
      </c>
      <c r="J38" s="87"/>
    </row>
    <row r="39" spans="1:14" x14ac:dyDescent="0.3">
      <c r="A39" t="s">
        <v>445</v>
      </c>
      <c r="E39" s="108">
        <f>F14</f>
        <v>643437534</v>
      </c>
      <c r="F39" s="81"/>
      <c r="G39" s="81"/>
      <c r="H39" s="108">
        <f>I14</f>
        <v>747837</v>
      </c>
      <c r="I39" s="108"/>
      <c r="J39" s="87" t="s">
        <v>458</v>
      </c>
    </row>
    <row r="40" spans="1:14" x14ac:dyDescent="0.3">
      <c r="A40" t="s">
        <v>455</v>
      </c>
      <c r="F40" s="96">
        <f>-'B OPEB Expense'!P323</f>
        <v>104802937</v>
      </c>
      <c r="I40" s="96">
        <f>-VLOOKUP(B3,'B OPEB Expense'!B4:P323,15,FALSE)</f>
        <v>125519.10344827586</v>
      </c>
      <c r="J40" s="87" t="s">
        <v>459</v>
      </c>
    </row>
    <row r="41" spans="1:14" x14ac:dyDescent="0.3">
      <c r="A41" t="s">
        <v>460</v>
      </c>
      <c r="E41" s="96">
        <f>'E Deferred InOutFlows'!I331</f>
        <v>52272590</v>
      </c>
      <c r="F41" s="96"/>
      <c r="H41" s="96">
        <f>VLOOKUP(B3,'E Deferred InOutFlows'!A13:I332,9,FALSE)</f>
        <v>30937</v>
      </c>
      <c r="I41" s="96"/>
      <c r="J41" s="87" t="s">
        <v>461</v>
      </c>
    </row>
    <row r="42" spans="1:14" x14ac:dyDescent="0.3">
      <c r="A42" s="97" t="s">
        <v>462</v>
      </c>
      <c r="E42" s="96"/>
      <c r="F42" s="98">
        <f>'E Deferred InOutFlows'!O331</f>
        <v>206506910</v>
      </c>
      <c r="H42" s="98"/>
      <c r="I42" s="98">
        <f>VLOOKUP(B3,'E Deferred InOutFlows'!A13:O332,15,FALSE)</f>
        <v>232867</v>
      </c>
      <c r="J42" s="87" t="s">
        <v>463</v>
      </c>
    </row>
    <row r="43" spans="1:14" ht="15" thickBot="1" x14ac:dyDescent="0.35">
      <c r="A43" s="97" t="s">
        <v>464</v>
      </c>
      <c r="E43" s="96"/>
      <c r="F43" s="109">
        <f>-'C Liability Recon'!P323</f>
        <v>27900092</v>
      </c>
      <c r="H43" s="98"/>
      <c r="I43" s="98">
        <f>-VLOOKUP(B3,'C Liability Recon'!A5:P323,16,FALSE)</f>
        <v>30512</v>
      </c>
      <c r="J43" s="87" t="s">
        <v>465</v>
      </c>
    </row>
    <row r="44" spans="1:14" ht="43.2" x14ac:dyDescent="0.3">
      <c r="A44" s="97" t="s">
        <v>466</v>
      </c>
      <c r="E44" s="98"/>
      <c r="F44" s="98">
        <f>E46-F42-F43-F45-F40</f>
        <v>324069721</v>
      </c>
      <c r="H44" s="98"/>
      <c r="I44" s="98">
        <f>H46-I42-I43-I45-I40</f>
        <v>354409.12895354989</v>
      </c>
      <c r="J44" s="110" t="s">
        <v>467</v>
      </c>
      <c r="M44" s="172"/>
      <c r="N44" s="172"/>
    </row>
    <row r="45" spans="1:14" x14ac:dyDescent="0.3">
      <c r="A45" s="97" t="s">
        <v>468</v>
      </c>
      <c r="E45" s="111"/>
      <c r="F45" s="111">
        <f>'Schedule H'!H326</f>
        <v>32430464</v>
      </c>
      <c r="H45" s="111"/>
      <c r="I45" s="111">
        <f>H56</f>
        <v>35466.767598174272</v>
      </c>
      <c r="J45" s="87" t="s">
        <v>469</v>
      </c>
    </row>
    <row r="46" spans="1:14" ht="15" thickBot="1" x14ac:dyDescent="0.35">
      <c r="E46" s="99">
        <f>SUM(E39:E45)</f>
        <v>695710124</v>
      </c>
      <c r="F46" s="99">
        <f>SUM(F40:F45)</f>
        <v>695710124</v>
      </c>
      <c r="H46" s="99">
        <f>SUM(H39:H45)</f>
        <v>778774</v>
      </c>
      <c r="I46" s="99">
        <f>SUM(I40:I45)</f>
        <v>778774</v>
      </c>
      <c r="J46" s="87"/>
      <c r="M46" s="112"/>
    </row>
    <row r="47" spans="1:14" ht="15" thickTop="1" x14ac:dyDescent="0.3">
      <c r="E47" s="100"/>
      <c r="F47" s="100">
        <f>E46-F46</f>
        <v>0</v>
      </c>
      <c r="H47" s="100"/>
      <c r="I47" s="113">
        <f>H46-I46</f>
        <v>0</v>
      </c>
      <c r="J47" s="87"/>
    </row>
    <row r="48" spans="1:14" x14ac:dyDescent="0.3">
      <c r="A48" s="94" t="s">
        <v>470</v>
      </c>
      <c r="E48" s="96"/>
      <c r="F48" s="98"/>
      <c r="H48" s="98"/>
      <c r="I48" s="98"/>
      <c r="J48" s="87"/>
    </row>
    <row r="49" spans="1:10" x14ac:dyDescent="0.3">
      <c r="A49" s="94" t="s">
        <v>471</v>
      </c>
      <c r="E49" s="100"/>
      <c r="F49" s="100"/>
      <c r="H49" s="100"/>
      <c r="I49" s="100"/>
      <c r="J49" s="87"/>
    </row>
    <row r="50" spans="1:10" x14ac:dyDescent="0.3">
      <c r="E50" s="100"/>
      <c r="F50" s="100"/>
      <c r="H50" s="100"/>
      <c r="I50" s="100"/>
      <c r="J50" s="87"/>
    </row>
    <row r="51" spans="1:10" x14ac:dyDescent="0.3">
      <c r="A51" s="93"/>
      <c r="B51" s="93"/>
      <c r="C51" s="93"/>
      <c r="D51" s="93"/>
      <c r="E51" s="93"/>
      <c r="F51" s="93"/>
      <c r="G51" s="93"/>
      <c r="H51" s="93"/>
      <c r="I51" s="93"/>
      <c r="J51" s="87"/>
    </row>
    <row r="52" spans="1:10" x14ac:dyDescent="0.3">
      <c r="A52" s="94" t="s">
        <v>472</v>
      </c>
      <c r="J52" s="87"/>
    </row>
    <row r="53" spans="1:10" x14ac:dyDescent="0.3">
      <c r="J53" s="87"/>
    </row>
    <row r="54" spans="1:10" x14ac:dyDescent="0.3">
      <c r="E54" s="198" t="s">
        <v>437</v>
      </c>
      <c r="F54" s="198"/>
      <c r="H54" s="198" t="str">
        <f>"Agency "&amp;$B$3</f>
        <v>Agency 129</v>
      </c>
      <c r="I54" s="198"/>
      <c r="J54" s="87"/>
    </row>
    <row r="55" spans="1:10" x14ac:dyDescent="0.3">
      <c r="E55" s="95" t="s">
        <v>112</v>
      </c>
      <c r="F55" s="95" t="s">
        <v>113</v>
      </c>
      <c r="G55" s="81"/>
      <c r="H55" s="95" t="s">
        <v>112</v>
      </c>
      <c r="I55" s="95" t="s">
        <v>113</v>
      </c>
      <c r="J55" s="87"/>
    </row>
    <row r="56" spans="1:10" x14ac:dyDescent="0.3">
      <c r="A56" t="s">
        <v>460</v>
      </c>
      <c r="E56" s="96">
        <f>'Schedule H'!H326</f>
        <v>32430464</v>
      </c>
      <c r="H56" s="96">
        <f>VLOOKUP(B3,'Schedule H'!A6:H326,8,FALSE)</f>
        <v>35466.767598174272</v>
      </c>
      <c r="J56" s="87" t="s">
        <v>469</v>
      </c>
    </row>
    <row r="57" spans="1:10" x14ac:dyDescent="0.3">
      <c r="A57" s="97" t="s">
        <v>473</v>
      </c>
      <c r="F57" s="100">
        <f>E56</f>
        <v>32430464</v>
      </c>
      <c r="I57" s="100">
        <f>H56</f>
        <v>35466.767598174272</v>
      </c>
      <c r="J57" s="87"/>
    </row>
    <row r="58" spans="1:10" x14ac:dyDescent="0.3">
      <c r="J58" s="87"/>
    </row>
    <row r="59" spans="1:10" ht="56.25" customHeight="1" x14ac:dyDescent="0.3">
      <c r="A59" s="199" t="s">
        <v>474</v>
      </c>
      <c r="B59" s="199"/>
      <c r="C59" s="199"/>
      <c r="D59" s="199"/>
      <c r="E59" s="199"/>
      <c r="F59" s="199"/>
      <c r="G59" s="199"/>
      <c r="H59" s="199"/>
      <c r="I59" s="199"/>
      <c r="J59" s="92"/>
    </row>
    <row r="60" spans="1:10" x14ac:dyDescent="0.3">
      <c r="A60" s="114"/>
      <c r="B60" s="91"/>
      <c r="C60" s="91"/>
      <c r="D60" s="91"/>
      <c r="E60" s="91"/>
      <c r="F60" s="91"/>
      <c r="G60" s="91"/>
      <c r="H60" s="91"/>
      <c r="I60" s="91"/>
      <c r="J60" s="92"/>
    </row>
    <row r="61" spans="1:10" x14ac:dyDescent="0.3">
      <c r="A61" s="94" t="s">
        <v>475</v>
      </c>
      <c r="B61" s="91"/>
      <c r="C61" s="91"/>
      <c r="D61" s="91"/>
      <c r="E61" s="91"/>
      <c r="F61" s="91"/>
      <c r="G61" s="91"/>
      <c r="H61" s="91"/>
      <c r="I61" s="91"/>
      <c r="J61" s="92"/>
    </row>
    <row r="62" spans="1:10" x14ac:dyDescent="0.3">
      <c r="A62" s="91"/>
      <c r="B62" s="91"/>
      <c r="C62" s="91"/>
      <c r="D62" s="91"/>
      <c r="E62" s="91"/>
      <c r="F62" s="91"/>
      <c r="G62" s="91"/>
      <c r="H62" s="91"/>
      <c r="I62" s="91"/>
      <c r="J62" s="92"/>
    </row>
    <row r="63" spans="1:10" x14ac:dyDescent="0.3">
      <c r="A63" s="91"/>
      <c r="B63" s="91"/>
      <c r="C63" s="91"/>
      <c r="D63" s="91"/>
      <c r="E63" s="91"/>
      <c r="F63" s="91"/>
      <c r="G63" s="91"/>
      <c r="H63" s="91"/>
      <c r="I63" s="91"/>
      <c r="J63" s="92"/>
    </row>
    <row r="76" spans="1:3" x14ac:dyDescent="0.3">
      <c r="A76" t="s">
        <v>490</v>
      </c>
      <c r="B76" t="s">
        <v>496</v>
      </c>
      <c r="C76" s="197">
        <v>45890</v>
      </c>
    </row>
    <row r="77" spans="1:3" x14ac:dyDescent="0.3">
      <c r="A77" t="s">
        <v>491</v>
      </c>
    </row>
  </sheetData>
  <mergeCells count="10">
    <mergeCell ref="E54:F54"/>
    <mergeCell ref="H54:I54"/>
    <mergeCell ref="A59:I59"/>
    <mergeCell ref="E9:F9"/>
    <mergeCell ref="H9:I9"/>
    <mergeCell ref="E27:F27"/>
    <mergeCell ref="H27:I27"/>
    <mergeCell ref="A32:I32"/>
    <mergeCell ref="E37:F37"/>
    <mergeCell ref="H37:I37"/>
  </mergeCells>
  <pageMargins left="0.7" right="0.7" top="0.75" bottom="0.75" header="0.3" footer="0.3"/>
  <pageSetup scale="7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63DD87A-7276-4C51-AF30-E6EC0F0A9E37}">
          <x14:formula1>
            <xm:f>Sheet4!$A$2:$A$227</xm:f>
          </x14:formula1>
          <xm:sqref>B3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64486-66A1-430F-B589-2CB0D73228C7}">
  <dimension ref="A1:AG337"/>
  <sheetViews>
    <sheetView workbookViewId="0">
      <selection activeCell="K11" sqref="K11:K324"/>
    </sheetView>
  </sheetViews>
  <sheetFormatPr defaultColWidth="15.21875" defaultRowHeight="14.4" x14ac:dyDescent="0.3"/>
  <cols>
    <col min="1" max="1" width="15.21875" style="2"/>
    <col min="2" max="2" width="2.5546875" style="2" customWidth="1"/>
    <col min="3" max="3" width="15.21875" style="2"/>
    <col min="4" max="4" width="27.33203125" style="2" customWidth="1"/>
    <col min="5" max="5" width="3.44140625" style="2" customWidth="1"/>
    <col min="6" max="6" width="15.21875" style="165"/>
    <col min="7" max="7" width="2" style="2" customWidth="1"/>
    <col min="8" max="8" width="15.21875" style="2"/>
    <col min="9" max="9" width="15.21875" style="5"/>
    <col min="10" max="10" width="4.44140625" style="2" customWidth="1"/>
    <col min="11" max="11" width="15.21875" style="2"/>
    <col min="12" max="12" width="10.88671875" style="21" customWidth="1"/>
    <col min="13" max="13" width="3" style="2" customWidth="1"/>
    <col min="14" max="14" width="15.21875" style="2"/>
    <col min="15" max="15" width="2" style="2" customWidth="1"/>
    <col min="16" max="16" width="15.21875" style="2"/>
    <col min="17" max="17" width="3.44140625" style="2" customWidth="1"/>
    <col min="18" max="18" width="15.21875" style="167"/>
    <col min="19" max="19" width="4.109375" style="167" customWidth="1"/>
    <col min="20" max="20" width="15.21875" style="2"/>
    <col min="21" max="21" width="3.109375" style="2" customWidth="1"/>
    <col min="22" max="22" width="15.21875" style="17"/>
    <col min="23" max="23" width="2.88671875" style="2" customWidth="1"/>
    <col min="24" max="24" width="15.21875" style="2"/>
    <col min="25" max="25" width="2.6640625" style="2" customWidth="1"/>
    <col min="26" max="26" width="15.21875" style="17"/>
    <col min="27" max="27" width="2.88671875" customWidth="1"/>
    <col min="28" max="28" width="15.21875" style="2"/>
    <col min="29" max="29" width="5.21875" style="2" customWidth="1"/>
    <col min="30" max="30" width="15.21875" style="17"/>
    <col min="32" max="32" width="3.77734375" customWidth="1"/>
    <col min="33" max="33" width="19.6640625" customWidth="1"/>
  </cols>
  <sheetData>
    <row r="1" spans="1:33" ht="15.6" x14ac:dyDescent="0.3">
      <c r="A1" s="1" t="s">
        <v>476</v>
      </c>
      <c r="F1" s="126" t="s">
        <v>1</v>
      </c>
      <c r="G1" s="3"/>
      <c r="H1" s="127" t="s">
        <v>2</v>
      </c>
      <c r="I1" s="173" t="s">
        <v>3</v>
      </c>
      <c r="J1" s="3"/>
      <c r="K1" s="128" t="s">
        <v>4</v>
      </c>
      <c r="L1" s="1" t="s">
        <v>5</v>
      </c>
      <c r="M1" s="3"/>
      <c r="N1" s="127" t="s">
        <v>6</v>
      </c>
      <c r="O1" s="127"/>
      <c r="P1" s="1" t="s">
        <v>7</v>
      </c>
      <c r="Q1" s="3"/>
      <c r="R1" s="127" t="s">
        <v>8</v>
      </c>
      <c r="S1" s="127"/>
      <c r="T1" s="1" t="s">
        <v>9</v>
      </c>
      <c r="U1" s="3"/>
      <c r="V1" s="3" t="s">
        <v>10</v>
      </c>
      <c r="X1" s="1" t="s">
        <v>11</v>
      </c>
      <c r="Y1" s="3"/>
      <c r="Z1" s="3" t="s">
        <v>12</v>
      </c>
      <c r="AB1" s="3" t="s">
        <v>477</v>
      </c>
      <c r="AC1" s="3"/>
      <c r="AD1" s="3" t="s">
        <v>68</v>
      </c>
      <c r="AE1" s="3" t="s">
        <v>69</v>
      </c>
      <c r="AG1" s="3" t="s">
        <v>494</v>
      </c>
    </row>
    <row r="2" spans="1:33" x14ac:dyDescent="0.3">
      <c r="A2" s="2" t="s">
        <v>495</v>
      </c>
      <c r="F2" s="205" t="s">
        <v>478</v>
      </c>
      <c r="G2" s="205"/>
      <c r="H2" s="205"/>
      <c r="I2" s="205" t="s">
        <v>479</v>
      </c>
      <c r="J2" s="205"/>
      <c r="K2" s="205"/>
      <c r="L2" s="206" t="s">
        <v>480</v>
      </c>
      <c r="M2" s="206"/>
      <c r="N2" s="206"/>
      <c r="O2" s="129"/>
      <c r="P2" s="206" t="s">
        <v>481</v>
      </c>
      <c r="Q2" s="206"/>
      <c r="R2" s="206"/>
      <c r="S2" s="129"/>
      <c r="T2" s="205" t="s">
        <v>482</v>
      </c>
      <c r="U2" s="205"/>
      <c r="V2" s="205"/>
      <c r="X2" s="205" t="s">
        <v>483</v>
      </c>
      <c r="Y2" s="205"/>
      <c r="Z2" s="205"/>
      <c r="AA2" s="4"/>
      <c r="AB2" s="205" t="s">
        <v>484</v>
      </c>
      <c r="AC2" s="205"/>
      <c r="AD2" s="205"/>
      <c r="AE2" s="201" t="s">
        <v>493</v>
      </c>
      <c r="AF2" s="201"/>
      <c r="AG2" s="201"/>
    </row>
    <row r="3" spans="1:33" x14ac:dyDescent="0.3">
      <c r="F3" s="130" t="s">
        <v>14</v>
      </c>
      <c r="G3" s="131"/>
      <c r="H3" s="132" t="s">
        <v>485</v>
      </c>
      <c r="I3" s="174" t="s">
        <v>14</v>
      </c>
      <c r="J3" s="131"/>
      <c r="K3" s="132" t="s">
        <v>485</v>
      </c>
      <c r="L3" s="179" t="s">
        <v>14</v>
      </c>
      <c r="M3" s="131"/>
      <c r="N3" s="133" t="s">
        <v>485</v>
      </c>
      <c r="O3" s="133"/>
      <c r="P3" s="45" t="s">
        <v>14</v>
      </c>
      <c r="Q3" s="134"/>
      <c r="R3" s="133" t="s">
        <v>485</v>
      </c>
      <c r="S3" s="133"/>
      <c r="T3" s="2" t="s">
        <v>14</v>
      </c>
      <c r="U3"/>
      <c r="V3" s="18" t="s">
        <v>485</v>
      </c>
      <c r="X3" s="2" t="s">
        <v>14</v>
      </c>
      <c r="Y3"/>
      <c r="Z3" s="18" t="s">
        <v>485</v>
      </c>
      <c r="AA3" s="2"/>
      <c r="AB3" s="5" t="s">
        <v>14</v>
      </c>
      <c r="AC3"/>
      <c r="AD3" s="18" t="s">
        <v>485</v>
      </c>
      <c r="AE3" s="10" t="s">
        <v>14</v>
      </c>
      <c r="AF3" s="10"/>
      <c r="AG3" s="10" t="s">
        <v>485</v>
      </c>
    </row>
    <row r="4" spans="1:33" x14ac:dyDescent="0.3">
      <c r="A4" s="6" t="s">
        <v>18</v>
      </c>
      <c r="B4" s="7"/>
      <c r="C4" s="6" t="s">
        <v>13</v>
      </c>
      <c r="D4" s="8"/>
      <c r="E4" s="8"/>
      <c r="F4" s="169" t="s">
        <v>20</v>
      </c>
      <c r="G4" s="28"/>
      <c r="H4" s="28" t="s">
        <v>486</v>
      </c>
      <c r="I4" s="48" t="s">
        <v>20</v>
      </c>
      <c r="J4" s="28"/>
      <c r="K4" s="28" t="s">
        <v>486</v>
      </c>
      <c r="L4" s="180" t="s">
        <v>20</v>
      </c>
      <c r="M4" s="131"/>
      <c r="N4" s="136" t="s">
        <v>486</v>
      </c>
      <c r="O4" s="136"/>
      <c r="P4" s="185" t="s">
        <v>20</v>
      </c>
      <c r="Q4" s="134"/>
      <c r="R4" s="136" t="s">
        <v>486</v>
      </c>
      <c r="S4" s="136"/>
      <c r="T4" s="76" t="s">
        <v>20</v>
      </c>
      <c r="U4"/>
      <c r="V4" s="19" t="s">
        <v>486</v>
      </c>
      <c r="W4" s="8"/>
      <c r="X4" s="76" t="s">
        <v>20</v>
      </c>
      <c r="Y4"/>
      <c r="Z4" s="19" t="s">
        <v>486</v>
      </c>
      <c r="AA4" s="7"/>
      <c r="AB4" s="9" t="s">
        <v>20</v>
      </c>
      <c r="AC4"/>
      <c r="AD4" s="19" t="s">
        <v>486</v>
      </c>
      <c r="AE4" s="6" t="s">
        <v>20</v>
      </c>
      <c r="AF4" s="10"/>
      <c r="AG4" s="6" t="s">
        <v>486</v>
      </c>
    </row>
    <row r="5" spans="1:33" x14ac:dyDescent="0.3">
      <c r="D5" s="11"/>
      <c r="E5" s="11"/>
      <c r="F5" s="135"/>
      <c r="G5" s="11"/>
      <c r="H5" s="11"/>
      <c r="I5" s="49"/>
      <c r="J5" s="11"/>
      <c r="K5" s="11"/>
      <c r="L5" s="137"/>
      <c r="M5" s="11"/>
      <c r="N5" s="11"/>
      <c r="O5" s="11"/>
      <c r="Q5"/>
      <c r="R5" s="138"/>
      <c r="S5" s="138"/>
      <c r="U5"/>
      <c r="V5" s="139"/>
      <c r="W5" s="11"/>
      <c r="Y5"/>
      <c r="Z5" s="139"/>
      <c r="AA5" s="2"/>
      <c r="AC5"/>
      <c r="AD5" s="139"/>
      <c r="AE5" s="2"/>
      <c r="AF5" s="2"/>
      <c r="AG5" s="2"/>
    </row>
    <row r="6" spans="1:33" x14ac:dyDescent="0.3">
      <c r="A6" s="13">
        <v>5</v>
      </c>
      <c r="B6" s="14"/>
      <c r="C6" s="14" t="s">
        <v>117</v>
      </c>
      <c r="D6" s="10"/>
      <c r="E6" s="10"/>
      <c r="F6" s="140">
        <v>0</v>
      </c>
      <c r="G6" s="10"/>
      <c r="H6" s="10"/>
      <c r="I6" s="175">
        <v>0</v>
      </c>
      <c r="J6" s="10"/>
      <c r="K6" s="141">
        <v>0</v>
      </c>
      <c r="L6" s="181">
        <v>0</v>
      </c>
      <c r="M6" s="10"/>
      <c r="N6" s="143">
        <f>$N$326*L6</f>
        <v>0</v>
      </c>
      <c r="O6" s="143"/>
      <c r="P6" s="181">
        <v>0</v>
      </c>
      <c r="Q6"/>
      <c r="R6" s="138">
        <v>0</v>
      </c>
      <c r="S6" s="138"/>
      <c r="T6" s="186">
        <v>0</v>
      </c>
      <c r="U6"/>
      <c r="V6" s="139">
        <v>0</v>
      </c>
      <c r="W6" s="10"/>
      <c r="X6" s="186">
        <v>0</v>
      </c>
      <c r="Y6"/>
      <c r="Z6" s="139">
        <v>0</v>
      </c>
      <c r="AA6" s="10"/>
      <c r="AB6" s="16">
        <v>0</v>
      </c>
      <c r="AC6"/>
      <c r="AD6" s="139">
        <v>0</v>
      </c>
      <c r="AE6" s="16">
        <v>0</v>
      </c>
      <c r="AF6" s="16"/>
      <c r="AG6" s="18">
        <v>0</v>
      </c>
    </row>
    <row r="7" spans="1:33" x14ac:dyDescent="0.3">
      <c r="A7" s="13">
        <v>6</v>
      </c>
      <c r="B7" s="14"/>
      <c r="C7" s="14" t="s">
        <v>118</v>
      </c>
      <c r="D7" s="10"/>
      <c r="E7" s="10"/>
      <c r="F7" s="140">
        <v>0</v>
      </c>
      <c r="G7" s="10"/>
      <c r="H7" s="10"/>
      <c r="I7" s="175">
        <v>0</v>
      </c>
      <c r="J7" s="10"/>
      <c r="K7" s="141">
        <v>0</v>
      </c>
      <c r="L7" s="181">
        <v>0</v>
      </c>
      <c r="M7" s="10"/>
      <c r="N7" s="143">
        <f t="shared" ref="N7:N70" si="0">$N$326*L7</f>
        <v>0</v>
      </c>
      <c r="O7" s="143"/>
      <c r="P7" s="181">
        <v>0</v>
      </c>
      <c r="Q7"/>
      <c r="R7" s="138">
        <v>0</v>
      </c>
      <c r="S7" s="138"/>
      <c r="T7" s="186">
        <v>0</v>
      </c>
      <c r="U7"/>
      <c r="V7" s="139">
        <v>0</v>
      </c>
      <c r="W7" s="10"/>
      <c r="X7" s="186">
        <v>0</v>
      </c>
      <c r="Y7"/>
      <c r="Z7" s="139">
        <v>0</v>
      </c>
      <c r="AA7" s="10"/>
      <c r="AB7" s="16">
        <v>0</v>
      </c>
      <c r="AC7"/>
      <c r="AD7" s="139">
        <v>0</v>
      </c>
      <c r="AE7" s="16">
        <v>0</v>
      </c>
      <c r="AF7" s="16"/>
      <c r="AG7" s="18">
        <v>0</v>
      </c>
    </row>
    <row r="8" spans="1:33" x14ac:dyDescent="0.3">
      <c r="A8" s="13">
        <v>7</v>
      </c>
      <c r="B8" s="14"/>
      <c r="C8" s="14" t="s">
        <v>119</v>
      </c>
      <c r="D8" s="10"/>
      <c r="E8" s="10"/>
      <c r="F8" s="140">
        <v>0</v>
      </c>
      <c r="G8" s="10"/>
      <c r="H8" s="10"/>
      <c r="I8" s="175">
        <v>0</v>
      </c>
      <c r="J8" s="10"/>
      <c r="K8" s="141">
        <v>0</v>
      </c>
      <c r="L8" s="181">
        <v>0</v>
      </c>
      <c r="M8" s="10"/>
      <c r="N8" s="143">
        <f t="shared" si="0"/>
        <v>0</v>
      </c>
      <c r="O8" s="143"/>
      <c r="P8" s="181">
        <v>0</v>
      </c>
      <c r="Q8"/>
      <c r="R8" s="138">
        <v>0</v>
      </c>
      <c r="S8" s="138"/>
      <c r="T8" s="186">
        <v>0</v>
      </c>
      <c r="U8"/>
      <c r="V8" s="139">
        <v>0</v>
      </c>
      <c r="W8" s="10"/>
      <c r="X8" s="186">
        <v>0</v>
      </c>
      <c r="Y8"/>
      <c r="Z8" s="139">
        <v>0</v>
      </c>
      <c r="AA8" s="10"/>
      <c r="AB8" s="16">
        <v>0</v>
      </c>
      <c r="AC8"/>
      <c r="AD8" s="139">
        <v>0</v>
      </c>
      <c r="AE8" s="16">
        <v>0</v>
      </c>
      <c r="AF8" s="16"/>
      <c r="AG8" s="18">
        <v>0</v>
      </c>
    </row>
    <row r="9" spans="1:33" x14ac:dyDescent="0.3">
      <c r="A9" s="13">
        <v>47</v>
      </c>
      <c r="B9" s="14"/>
      <c r="C9" s="14" t="s">
        <v>120</v>
      </c>
      <c r="D9" s="10"/>
      <c r="E9" s="10"/>
      <c r="F9" s="140">
        <v>0</v>
      </c>
      <c r="G9" s="10"/>
      <c r="H9" s="10"/>
      <c r="I9" s="175">
        <v>0</v>
      </c>
      <c r="J9" s="10"/>
      <c r="K9" s="141">
        <v>0</v>
      </c>
      <c r="L9" s="181">
        <v>0</v>
      </c>
      <c r="M9" s="10"/>
      <c r="N9" s="143">
        <f t="shared" si="0"/>
        <v>0</v>
      </c>
      <c r="O9" s="143"/>
      <c r="P9" s="181">
        <v>0</v>
      </c>
      <c r="Q9"/>
      <c r="R9" s="138">
        <v>0</v>
      </c>
      <c r="S9" s="138"/>
      <c r="T9" s="186">
        <v>0</v>
      </c>
      <c r="U9"/>
      <c r="V9" s="139">
        <v>0</v>
      </c>
      <c r="W9" s="10"/>
      <c r="X9" s="186">
        <v>0</v>
      </c>
      <c r="Y9"/>
      <c r="Z9" s="139">
        <v>0</v>
      </c>
      <c r="AA9" s="10"/>
      <c r="AB9" s="16">
        <v>0</v>
      </c>
      <c r="AC9"/>
      <c r="AD9" s="139">
        <v>0</v>
      </c>
      <c r="AE9" s="16">
        <v>0</v>
      </c>
      <c r="AF9" s="16"/>
      <c r="AG9" s="18">
        <v>0</v>
      </c>
    </row>
    <row r="10" spans="1:33" x14ac:dyDescent="0.3">
      <c r="A10" s="13">
        <v>48</v>
      </c>
      <c r="B10" s="14"/>
      <c r="C10" s="14" t="s">
        <v>121</v>
      </c>
      <c r="D10" s="10"/>
      <c r="E10" s="10"/>
      <c r="F10" s="140">
        <v>0</v>
      </c>
      <c r="G10" s="10"/>
      <c r="H10" s="10"/>
      <c r="I10" s="175">
        <v>0</v>
      </c>
      <c r="J10" s="10"/>
      <c r="K10" s="141">
        <v>0</v>
      </c>
      <c r="L10" s="181">
        <v>0</v>
      </c>
      <c r="M10" s="10"/>
      <c r="N10" s="143">
        <f t="shared" si="0"/>
        <v>0</v>
      </c>
      <c r="O10" s="143"/>
      <c r="P10" s="181">
        <v>0</v>
      </c>
      <c r="Q10"/>
      <c r="R10" s="138">
        <v>0</v>
      </c>
      <c r="S10" s="138"/>
      <c r="T10" s="186">
        <v>0</v>
      </c>
      <c r="U10"/>
      <c r="V10" s="139">
        <v>0</v>
      </c>
      <c r="W10" s="10"/>
      <c r="X10" s="186">
        <v>0</v>
      </c>
      <c r="Y10"/>
      <c r="Z10" s="139">
        <v>0</v>
      </c>
      <c r="AA10" s="10"/>
      <c r="AB10" s="16">
        <v>0</v>
      </c>
      <c r="AC10"/>
      <c r="AD10" s="139">
        <v>0</v>
      </c>
      <c r="AE10" s="16">
        <v>0</v>
      </c>
      <c r="AF10" s="16"/>
      <c r="AG10" s="18">
        <v>0</v>
      </c>
    </row>
    <row r="11" spans="1:33" x14ac:dyDescent="0.3">
      <c r="A11" s="13">
        <v>90</v>
      </c>
      <c r="B11" s="14"/>
      <c r="C11" s="14" t="s">
        <v>487</v>
      </c>
      <c r="D11" s="10"/>
      <c r="E11" s="10"/>
      <c r="F11" s="144">
        <f>VLOOKUP(A11,'[3]Employer Allocaiton FY 25- MP24'!$A$7:$D$231,4,FALSE)</f>
        <v>4.9283081468749643E-5</v>
      </c>
      <c r="G11" s="10"/>
      <c r="H11" s="145">
        <f>F11*$H$326</f>
        <v>1598.2731993813525</v>
      </c>
      <c r="I11" s="176">
        <v>4.85036823994008E-5</v>
      </c>
      <c r="J11" s="10"/>
      <c r="K11" s="147">
        <f>$K$326*I11</f>
        <v>1353.2572012820631</v>
      </c>
      <c r="L11" s="181">
        <v>5.1267168306226732E-5</v>
      </c>
      <c r="M11" s="10"/>
      <c r="N11" s="148">
        <f t="shared" si="0"/>
        <v>2037.190445123782</v>
      </c>
      <c r="O11" s="148"/>
      <c r="P11" s="181">
        <v>4.9296331438443833E-5</v>
      </c>
      <c r="Q11"/>
      <c r="R11" s="138">
        <f>$R$326*P11</f>
        <v>1617.9115133694993</v>
      </c>
      <c r="S11" s="138"/>
      <c r="T11" s="186">
        <v>4.2878845954412835E-5</v>
      </c>
      <c r="U11"/>
      <c r="V11" s="139">
        <v>1588</v>
      </c>
      <c r="W11" s="10"/>
      <c r="X11" s="186">
        <v>4.152744606975171E-5</v>
      </c>
      <c r="Y11"/>
      <c r="Z11" s="139">
        <v>1200</v>
      </c>
      <c r="AA11" s="10"/>
      <c r="AB11" s="16">
        <v>4.2821431670932617E-5</v>
      </c>
      <c r="AC11"/>
      <c r="AD11" s="139">
        <v>1770.4926250608571</v>
      </c>
      <c r="AE11" s="16">
        <f>VLOOKUP(A11,'[4]Schedule H'!$A$11:$AD$323,28,FALSE)</f>
        <v>4.3873858427333155E-5</v>
      </c>
      <c r="AF11" s="16"/>
      <c r="AG11" s="18">
        <f>VLOOKUP(A11,'[4]Schedule H'!$A$11:$AD$321,30,FALSE)</f>
        <v>1511.2597545117851</v>
      </c>
    </row>
    <row r="12" spans="1:33" x14ac:dyDescent="0.3">
      <c r="A12" s="13">
        <v>91</v>
      </c>
      <c r="B12" s="14"/>
      <c r="C12" s="14" t="s">
        <v>123</v>
      </c>
      <c r="D12" s="10"/>
      <c r="E12" s="10"/>
      <c r="F12" s="144">
        <f>VLOOKUP(A12,'[3]Employer Allocaiton FY 25- MP24'!$A$7:$D$231,4,FALSE)</f>
        <v>3.6516470473685835E-5</v>
      </c>
      <c r="G12" s="10"/>
      <c r="H12" s="145">
        <f>F12*$H$326</f>
        <v>1184.2460811039314</v>
      </c>
      <c r="I12" s="176">
        <v>3.7256439595965671E-5</v>
      </c>
      <c r="J12" s="10"/>
      <c r="K12" s="147">
        <f t="shared" ref="K12:K75" si="1">$K$326*I12</f>
        <v>1039.4580923198851</v>
      </c>
      <c r="L12" s="181">
        <v>3.7345423193966384E-5</v>
      </c>
      <c r="M12" s="10"/>
      <c r="N12" s="148">
        <f t="shared" si="0"/>
        <v>1483.985595721151</v>
      </c>
      <c r="O12" s="148"/>
      <c r="P12" s="181">
        <v>3.5790081342273704E-5</v>
      </c>
      <c r="Q12"/>
      <c r="R12" s="138">
        <f t="shared" ref="R12:R75" si="2">$R$326*P12</f>
        <v>1174.634764463184</v>
      </c>
      <c r="S12" s="138"/>
      <c r="T12" s="186">
        <v>3.6276188669712289E-5</v>
      </c>
      <c r="U12"/>
      <c r="V12" s="139">
        <v>1344</v>
      </c>
      <c r="W12" s="10"/>
      <c r="X12" s="186">
        <v>4.328545189054916E-5</v>
      </c>
      <c r="Y12"/>
      <c r="Z12" s="139">
        <v>1251</v>
      </c>
      <c r="AA12" s="10"/>
      <c r="AB12" s="16">
        <v>4.7958977024215828E-5</v>
      </c>
      <c r="AC12"/>
      <c r="AD12" s="139">
        <v>1982.9093006359055</v>
      </c>
      <c r="AE12" s="16">
        <f>VLOOKUP(A12,'[4]Schedule H'!$A$11:$AD$323,28,FALSE)</f>
        <v>6.8271679647436635E-5</v>
      </c>
      <c r="AF12" s="16"/>
      <c r="AG12" s="18">
        <f>VLOOKUP(A12,'[4]Schedule H'!$A$11:$AD$321,30,FALSE)</f>
        <v>2351.6564424115963</v>
      </c>
    </row>
    <row r="13" spans="1:33" x14ac:dyDescent="0.3">
      <c r="A13" s="13">
        <v>100</v>
      </c>
      <c r="B13" s="14"/>
      <c r="C13" s="14" t="s">
        <v>124</v>
      </c>
      <c r="D13" s="10"/>
      <c r="E13" s="10"/>
      <c r="F13" s="144">
        <f>VLOOKUP(A13,'[3]Employer Allocaiton FY 25- MP24'!$A$7:$D$231,4,FALSE)</f>
        <v>1.1535839241312042E-3</v>
      </c>
      <c r="G13" s="10"/>
      <c r="H13" s="145">
        <f t="shared" ref="H13:H75" si="3">F13*$H$326</f>
        <v>37411.261922515747</v>
      </c>
      <c r="I13" s="176">
        <v>1.086398146038868E-3</v>
      </c>
      <c r="J13" s="10"/>
      <c r="K13" s="147">
        <f t="shared" si="1"/>
        <v>30310.608223113853</v>
      </c>
      <c r="L13" s="181">
        <v>1.0981931767342996E-3</v>
      </c>
      <c r="M13" s="10"/>
      <c r="N13" s="148">
        <f t="shared" si="0"/>
        <v>43638.623322823973</v>
      </c>
      <c r="O13" s="148"/>
      <c r="P13" s="181">
        <v>1.1643183313082945E-3</v>
      </c>
      <c r="Q13"/>
      <c r="R13" s="138">
        <f t="shared" si="2"/>
        <v>38213.067351737984</v>
      </c>
      <c r="S13" s="138"/>
      <c r="T13" s="186">
        <v>1.153047503291482E-3</v>
      </c>
      <c r="U13"/>
      <c r="V13" s="139">
        <v>42708</v>
      </c>
      <c r="W13" s="10"/>
      <c r="X13" s="186">
        <v>1.1735065569356043E-3</v>
      </c>
      <c r="Y13"/>
      <c r="Z13" s="139">
        <v>33917</v>
      </c>
      <c r="AA13" s="10"/>
      <c r="AB13" s="16">
        <v>1.1895125288670808E-3</v>
      </c>
      <c r="AC13"/>
      <c r="AD13" s="139">
        <v>49181.521439093653</v>
      </c>
      <c r="AE13" s="16">
        <f>VLOOKUP(A13,'[4]Schedule H'!$A$11:$AD$323,28,FALSE)</f>
        <v>1.1989305844364426E-3</v>
      </c>
      <c r="AF13" s="16"/>
      <c r="AG13" s="18">
        <f>VLOOKUP(A13,'[4]Schedule H'!$A$11:$AD$321,30,FALSE)</f>
        <v>41297.838978832304</v>
      </c>
    </row>
    <row r="14" spans="1:33" x14ac:dyDescent="0.3">
      <c r="A14" s="13">
        <v>101</v>
      </c>
      <c r="B14" s="14"/>
      <c r="C14" s="14" t="s">
        <v>125</v>
      </c>
      <c r="D14" s="10"/>
      <c r="E14" s="10"/>
      <c r="F14" s="144">
        <f>VLOOKUP(A14,'[3]Employer Allocaiton FY 25- MP24'!$A$7:$D$231,4,FALSE)</f>
        <v>2.2765503132214011E-3</v>
      </c>
      <c r="G14" s="10"/>
      <c r="H14" s="145">
        <f t="shared" si="3"/>
        <v>73829.582977115366</v>
      </c>
      <c r="I14" s="176">
        <v>2.4378776635037109E-3</v>
      </c>
      <c r="J14" s="10"/>
      <c r="K14" s="147">
        <f t="shared" si="1"/>
        <v>68017.01109649858</v>
      </c>
      <c r="L14" s="181">
        <v>2.4055076263870957E-3</v>
      </c>
      <c r="M14" s="10"/>
      <c r="N14" s="148">
        <f t="shared" si="0"/>
        <v>95587.045550806914</v>
      </c>
      <c r="O14" s="148"/>
      <c r="P14" s="181">
        <v>2.3853417499836872E-3</v>
      </c>
      <c r="Q14"/>
      <c r="R14" s="138">
        <f t="shared" si="2"/>
        <v>78287.202475474609</v>
      </c>
      <c r="S14" s="138"/>
      <c r="T14" s="186">
        <v>2.4216481919167262E-3</v>
      </c>
      <c r="U14"/>
      <c r="V14" s="139">
        <v>89697</v>
      </c>
      <c r="W14" s="10"/>
      <c r="X14" s="186">
        <v>2.4910967595068814E-3</v>
      </c>
      <c r="Y14"/>
      <c r="Z14" s="139">
        <v>72000</v>
      </c>
      <c r="AA14" s="10"/>
      <c r="AB14" s="16">
        <v>2.4702647130773214E-3</v>
      </c>
      <c r="AC14"/>
      <c r="AD14" s="139">
        <v>102135.43279124601</v>
      </c>
      <c r="AE14" s="16">
        <f>VLOOKUP(A14,'[4]Schedule H'!$A$11:$AD$323,28,FALSE)</f>
        <v>2.4106369865984295E-3</v>
      </c>
      <c r="AF14" s="16"/>
      <c r="AG14" s="18">
        <f>VLOOKUP(A14,'[4]Schedule H'!$A$11:$AD$321,30,FALSE)</f>
        <v>83035.748192006358</v>
      </c>
    </row>
    <row r="15" spans="1:33" x14ac:dyDescent="0.3">
      <c r="A15" s="13">
        <v>102</v>
      </c>
      <c r="B15" s="14"/>
      <c r="C15" s="14" t="s">
        <v>126</v>
      </c>
      <c r="D15" s="10"/>
      <c r="E15" s="10"/>
      <c r="F15" s="146">
        <v>0</v>
      </c>
      <c r="G15" s="10"/>
      <c r="H15" s="145">
        <f t="shared" si="3"/>
        <v>0</v>
      </c>
      <c r="I15" s="175">
        <v>0</v>
      </c>
      <c r="J15" s="10"/>
      <c r="K15" s="147">
        <f t="shared" si="1"/>
        <v>0</v>
      </c>
      <c r="L15" s="181">
        <v>0</v>
      </c>
      <c r="M15" s="10"/>
      <c r="N15" s="148">
        <f t="shared" si="0"/>
        <v>0</v>
      </c>
      <c r="O15" s="148"/>
      <c r="P15" s="181">
        <v>0</v>
      </c>
      <c r="Q15"/>
      <c r="R15" s="138">
        <f t="shared" si="2"/>
        <v>0</v>
      </c>
      <c r="S15" s="138"/>
      <c r="T15" s="186">
        <v>0</v>
      </c>
      <c r="U15"/>
      <c r="V15" s="139">
        <v>0</v>
      </c>
      <c r="W15" s="10"/>
      <c r="X15" s="186">
        <v>0</v>
      </c>
      <c r="Y15"/>
      <c r="Z15" s="139">
        <v>0</v>
      </c>
      <c r="AA15" s="10"/>
      <c r="AB15" s="16">
        <v>0</v>
      </c>
      <c r="AC15"/>
      <c r="AD15" s="139">
        <v>0</v>
      </c>
      <c r="AE15" s="16">
        <f>VLOOKUP(A15,'[4]Schedule H'!$A$11:$AD$323,28,FALSE)</f>
        <v>0</v>
      </c>
      <c r="AF15" s="16"/>
      <c r="AG15" s="18">
        <f>VLOOKUP(A15,'[4]Schedule H'!$A$11:$AD$321,30,FALSE)</f>
        <v>0</v>
      </c>
    </row>
    <row r="16" spans="1:33" x14ac:dyDescent="0.3">
      <c r="A16" s="13">
        <v>103</v>
      </c>
      <c r="B16" s="14"/>
      <c r="C16" s="14" t="s">
        <v>127</v>
      </c>
      <c r="D16" s="10"/>
      <c r="E16" s="10"/>
      <c r="F16" s="144">
        <f>VLOOKUP(A16,'[3]Employer Allocaiton FY 25- MP24'!$A$7:$D$231,4,FALSE)</f>
        <v>3.8586381912194454E-3</v>
      </c>
      <c r="G16" s="10"/>
      <c r="H16" s="145">
        <f t="shared" si="3"/>
        <v>125137.42694936733</v>
      </c>
      <c r="I16" s="176">
        <v>3.811749790888884E-3</v>
      </c>
      <c r="J16" s="10"/>
      <c r="K16" s="147">
        <f t="shared" si="1"/>
        <v>106348.16984678063</v>
      </c>
      <c r="L16" s="181">
        <v>3.8343619364352515E-3</v>
      </c>
      <c r="M16" s="10"/>
      <c r="N16" s="148">
        <f t="shared" si="0"/>
        <v>152365.06634019574</v>
      </c>
      <c r="O16" s="148"/>
      <c r="P16" s="181">
        <v>3.9015852996392652E-3</v>
      </c>
      <c r="Q16"/>
      <c r="R16" s="138">
        <f t="shared" si="2"/>
        <v>128050.49772439664</v>
      </c>
      <c r="S16" s="138"/>
      <c r="T16" s="186">
        <v>3.7879179198979803E-3</v>
      </c>
      <c r="U16"/>
      <c r="V16" s="139">
        <v>140303</v>
      </c>
      <c r="W16" s="10"/>
      <c r="X16" s="186">
        <v>3.7444276635998667E-3</v>
      </c>
      <c r="Y16"/>
      <c r="Z16" s="139">
        <v>108225</v>
      </c>
      <c r="AA16" s="10"/>
      <c r="AB16" s="16">
        <v>3.8783945740272227E-3</v>
      </c>
      <c r="AC16"/>
      <c r="AD16" s="139">
        <v>160355.89475753956</v>
      </c>
      <c r="AE16" s="16">
        <f>VLOOKUP(A16,'[4]Schedule H'!$A$11:$AD$323,28,FALSE)</f>
        <v>3.8501431397644135E-3</v>
      </c>
      <c r="AF16" s="16"/>
      <c r="AG16" s="18">
        <f>VLOOKUP(A16,'[4]Schedule H'!$A$11:$AD$321,30,FALSE)</f>
        <v>132620.3480797729</v>
      </c>
    </row>
    <row r="17" spans="1:33" x14ac:dyDescent="0.3">
      <c r="A17" s="13">
        <v>107</v>
      </c>
      <c r="B17" s="14"/>
      <c r="C17" s="14" t="s">
        <v>128</v>
      </c>
      <c r="D17" s="10"/>
      <c r="E17" s="10"/>
      <c r="F17" s="144">
        <f>VLOOKUP(A17,'[3]Employer Allocaiton FY 25- MP24'!$A$7:$D$231,4,FALSE)</f>
        <v>5.6666815592114241E-4</v>
      </c>
      <c r="G17" s="10"/>
      <c r="H17" s="145">
        <f t="shared" si="3"/>
        <v>18377.311230546995</v>
      </c>
      <c r="I17" s="176">
        <v>5.9258080693029157E-4</v>
      </c>
      <c r="J17" s="10"/>
      <c r="K17" s="147">
        <f t="shared" si="1"/>
        <v>16533.059030789373</v>
      </c>
      <c r="L17" s="181">
        <v>8.4669658188166403E-4</v>
      </c>
      <c r="M17" s="10"/>
      <c r="N17" s="148">
        <f t="shared" si="0"/>
        <v>33644.967013299887</v>
      </c>
      <c r="O17" s="148"/>
      <c r="P17" s="181">
        <v>8.7260025966047277E-4</v>
      </c>
      <c r="Q17"/>
      <c r="R17" s="138">
        <f t="shared" si="2"/>
        <v>28638.845234087876</v>
      </c>
      <c r="S17" s="138"/>
      <c r="T17" s="186">
        <v>8.5267254144168832E-4</v>
      </c>
      <c r="U17"/>
      <c r="V17" s="139">
        <v>31583</v>
      </c>
      <c r="W17" s="10"/>
      <c r="X17" s="186">
        <v>8.0744872490975559E-4</v>
      </c>
      <c r="Y17"/>
      <c r="Z17" s="139">
        <v>23337</v>
      </c>
      <c r="AA17" s="10"/>
      <c r="AB17" s="16">
        <v>7.9248451054409863E-4</v>
      </c>
      <c r="AC17"/>
      <c r="AD17" s="139">
        <v>32766.02221465921</v>
      </c>
      <c r="AE17" s="16">
        <f>VLOOKUP(A17,'[4]Schedule H'!$A$11:$AD$323,28,FALSE)</f>
        <v>8.0335159263792951E-4</v>
      </c>
      <c r="AF17" s="16"/>
      <c r="AG17" s="18">
        <f>VLOOKUP(A17,'[4]Schedule H'!$A$11:$AD$321,30,FALSE)</f>
        <v>27671.897895360136</v>
      </c>
    </row>
    <row r="18" spans="1:33" x14ac:dyDescent="0.3">
      <c r="A18" s="13">
        <v>109</v>
      </c>
      <c r="B18" s="14"/>
      <c r="C18" s="14" t="s">
        <v>129</v>
      </c>
      <c r="D18" s="10"/>
      <c r="E18" s="10"/>
      <c r="F18" s="144">
        <f>VLOOKUP(A18,'[3]Employer Allocaiton FY 25- MP24'!$A$7:$D$231,4,FALSE)</f>
        <v>3.1833492619398943E-4</v>
      </c>
      <c r="G18" s="10"/>
      <c r="H18" s="145">
        <f t="shared" si="3"/>
        <v>10323.749363876832</v>
      </c>
      <c r="I18" s="176">
        <v>3.0928873901182863E-4</v>
      </c>
      <c r="J18" s="10"/>
      <c r="K18" s="147">
        <f t="shared" si="1"/>
        <v>8629.1842729940072</v>
      </c>
      <c r="L18" s="181">
        <v>2.7447016828438878E-4</v>
      </c>
      <c r="M18" s="10"/>
      <c r="N18" s="148">
        <f t="shared" si="0"/>
        <v>10906.551361694013</v>
      </c>
      <c r="O18" s="148"/>
      <c r="P18" s="181">
        <v>2.7537936070415645E-4</v>
      </c>
      <c r="Q18"/>
      <c r="R18" s="138">
        <f t="shared" si="2"/>
        <v>9037.9836638337001</v>
      </c>
      <c r="S18" s="138"/>
      <c r="T18" s="186">
        <v>2.6370949708004709E-4</v>
      </c>
      <c r="U18"/>
      <c r="V18" s="139">
        <v>9768</v>
      </c>
      <c r="W18" s="10"/>
      <c r="X18" s="186">
        <v>2.5722555167968103E-4</v>
      </c>
      <c r="Y18"/>
      <c r="Z18" s="139">
        <v>7435</v>
      </c>
      <c r="AA18" s="10"/>
      <c r="AB18" s="16">
        <v>2.6819207862393223E-4</v>
      </c>
      <c r="AC18"/>
      <c r="AD18" s="139">
        <v>11088.655347918499</v>
      </c>
      <c r="AE18" s="16">
        <f>VLOOKUP(A18,'[4]Schedule H'!$A$11:$AD$323,28,FALSE)</f>
        <v>2.6024246242610706E-4</v>
      </c>
      <c r="AF18" s="16"/>
      <c r="AG18" s="18">
        <f>VLOOKUP(A18,'[4]Schedule H'!$A$11:$AD$321,30,FALSE)</f>
        <v>8964.1981347736037</v>
      </c>
    </row>
    <row r="19" spans="1:33" x14ac:dyDescent="0.3">
      <c r="A19" s="13">
        <v>110</v>
      </c>
      <c r="B19" s="14"/>
      <c r="C19" s="14" t="s">
        <v>130</v>
      </c>
      <c r="D19" s="10"/>
      <c r="E19" s="10"/>
      <c r="F19" s="144">
        <f>VLOOKUP(A19,'[3]Employer Allocaiton FY 25- MP24'!$A$7:$D$231,4,FALSE)</f>
        <v>3.4897290542604574E-4</v>
      </c>
      <c r="G19" s="10"/>
      <c r="H19" s="145">
        <f t="shared" si="3"/>
        <v>11317.353246394781</v>
      </c>
      <c r="I19" s="176">
        <v>3.5327899447882411E-4</v>
      </c>
      <c r="J19" s="10"/>
      <c r="K19" s="147">
        <f t="shared" si="1"/>
        <v>9856.5164476266855</v>
      </c>
      <c r="L19" s="181">
        <v>3.4753715646006087E-4</v>
      </c>
      <c r="M19" s="10"/>
      <c r="N19" s="148">
        <f t="shared" si="0"/>
        <v>13809.995711815698</v>
      </c>
      <c r="O19" s="148"/>
      <c r="P19" s="181">
        <v>3.5124969421210657E-4</v>
      </c>
      <c r="Q19"/>
      <c r="R19" s="138">
        <f t="shared" si="2"/>
        <v>11528.057114004643</v>
      </c>
      <c r="S19" s="138"/>
      <c r="T19" s="186">
        <v>3.5681164279037671E-4</v>
      </c>
      <c r="U19"/>
      <c r="V19" s="139">
        <v>13216</v>
      </c>
      <c r="W19" s="10"/>
      <c r="X19" s="186">
        <v>2.9445258065351058E-4</v>
      </c>
      <c r="Y19"/>
      <c r="Z19" s="139">
        <v>8511</v>
      </c>
      <c r="AA19" s="10"/>
      <c r="AB19" s="16">
        <v>3.1657756216903725E-4</v>
      </c>
      <c r="AC19"/>
      <c r="AD19" s="139">
        <v>13089.198964370315</v>
      </c>
      <c r="AE19" s="16">
        <f>VLOOKUP(A19,'[4]Schedule H'!$A$11:$AD$323,28,FALSE)</f>
        <v>3.0141059274452193E-4</v>
      </c>
      <c r="AF19" s="16"/>
      <c r="AG19" s="18">
        <f>VLOOKUP(A19,'[4]Schedule H'!$A$11:$AD$321,30,FALSE)</f>
        <v>10382.257561248773</v>
      </c>
    </row>
    <row r="20" spans="1:33" x14ac:dyDescent="0.3">
      <c r="A20" s="13">
        <v>111</v>
      </c>
      <c r="B20" s="14"/>
      <c r="C20" s="14" t="s">
        <v>131</v>
      </c>
      <c r="D20" s="10"/>
      <c r="E20" s="10"/>
      <c r="F20" s="144">
        <f>VLOOKUP(A20,'[3]Employer Allocaiton FY 25- MP24'!$A$7:$D$231,4,FALSE)</f>
        <v>3.3217312732603732E-3</v>
      </c>
      <c r="G20" s="10"/>
      <c r="H20" s="145">
        <f t="shared" si="3"/>
        <v>107725.28647514469</v>
      </c>
      <c r="I20" s="176">
        <v>3.3628997117821626E-3</v>
      </c>
      <c r="J20" s="10"/>
      <c r="K20" s="147">
        <f t="shared" si="1"/>
        <v>93825.211345495816</v>
      </c>
      <c r="L20" s="181">
        <v>3.242005151891192E-3</v>
      </c>
      <c r="M20" s="10"/>
      <c r="N20" s="148">
        <f t="shared" si="0"/>
        <v>128826.73525139171</v>
      </c>
      <c r="O20" s="148"/>
      <c r="P20" s="181">
        <v>3.2803519725896888E-3</v>
      </c>
      <c r="Q20"/>
      <c r="R20" s="138">
        <f t="shared" si="2"/>
        <v>107661.5453826303</v>
      </c>
      <c r="S20" s="138"/>
      <c r="T20" s="186">
        <v>3.2585316613267688E-3</v>
      </c>
      <c r="U20"/>
      <c r="V20" s="139">
        <v>120695</v>
      </c>
      <c r="W20" s="10"/>
      <c r="X20" s="186">
        <v>3.1695647830728723E-3</v>
      </c>
      <c r="Y20"/>
      <c r="Z20" s="139">
        <v>91610</v>
      </c>
      <c r="AA20" s="10"/>
      <c r="AB20" s="16">
        <v>3.1522097057738747E-3</v>
      </c>
      <c r="AC20"/>
      <c r="AD20" s="139">
        <v>130331.09400931784</v>
      </c>
      <c r="AE20" s="16">
        <f>VLOOKUP(A20,'[4]Schedule H'!$A$11:$AD$323,28,FALSE)</f>
        <v>3.133490517211466E-3</v>
      </c>
      <c r="AF20" s="16"/>
      <c r="AG20" s="18">
        <f>VLOOKUP(A20,'[4]Schedule H'!$A$11:$AD$321,30,FALSE)</f>
        <v>107934.84502051014</v>
      </c>
    </row>
    <row r="21" spans="1:33" x14ac:dyDescent="0.3">
      <c r="A21" s="13">
        <v>112</v>
      </c>
      <c r="B21" s="14"/>
      <c r="C21" s="14" t="s">
        <v>132</v>
      </c>
      <c r="D21" s="10"/>
      <c r="E21" s="10"/>
      <c r="F21" s="144">
        <f>VLOOKUP(A21,'[3]Employer Allocaiton FY 25- MP24'!$A$7:$D$231,4,FALSE)</f>
        <v>3.0713465475929565E-5</v>
      </c>
      <c r="G21" s="10"/>
      <c r="H21" s="145">
        <f t="shared" si="3"/>
        <v>996.05193643237669</v>
      </c>
      <c r="I21" s="176">
        <v>3.13342890308189E-5</v>
      </c>
      <c r="J21" s="10"/>
      <c r="K21" s="147">
        <f t="shared" si="1"/>
        <v>874.22954671443813</v>
      </c>
      <c r="L21" s="181">
        <v>3.1408683777830122E-5</v>
      </c>
      <c r="M21" s="10"/>
      <c r="N21" s="148">
        <f t="shared" si="0"/>
        <v>1248.078889473956</v>
      </c>
      <c r="O21" s="148"/>
      <c r="P21" s="181">
        <v>3.0919196788631404E-5</v>
      </c>
      <c r="Q21"/>
      <c r="R21" s="138">
        <f t="shared" si="2"/>
        <v>1014.7717489064974</v>
      </c>
      <c r="S21" s="138"/>
      <c r="T21" s="186">
        <v>3.0508052466415571E-5</v>
      </c>
      <c r="U21"/>
      <c r="V21" s="139">
        <v>1130</v>
      </c>
      <c r="W21" s="10"/>
      <c r="X21" s="186">
        <v>3.0575906951812511E-5</v>
      </c>
      <c r="Y21"/>
      <c r="Z21" s="139">
        <v>884</v>
      </c>
      <c r="AA21" s="10"/>
      <c r="AB21" s="16">
        <v>3.8441333582962943E-5</v>
      </c>
      <c r="AC21"/>
      <c r="AD21" s="139">
        <v>1589.3933236319058</v>
      </c>
      <c r="AE21" s="16">
        <f>VLOOKUP(A21,'[4]Schedule H'!$A$11:$AD$323,28,FALSE)</f>
        <v>2.9798674299643582E-5</v>
      </c>
      <c r="AF21" s="16"/>
      <c r="AG21" s="18">
        <f>VLOOKUP(A21,'[4]Schedule H'!$A$11:$AD$321,30,FALSE)</f>
        <v>1026.432112904854</v>
      </c>
    </row>
    <row r="22" spans="1:33" x14ac:dyDescent="0.3">
      <c r="A22" s="13">
        <v>113</v>
      </c>
      <c r="B22" s="14"/>
      <c r="C22" s="14" t="s">
        <v>133</v>
      </c>
      <c r="D22" s="10"/>
      <c r="E22" s="10"/>
      <c r="F22" s="144">
        <f>VLOOKUP(A22,'[3]Employer Allocaiton FY 25- MP24'!$A$7:$D$231,4,FALSE)</f>
        <v>2.2590398635879277E-3</v>
      </c>
      <c r="G22" s="10"/>
      <c r="H22" s="145">
        <f t="shared" si="3"/>
        <v>73261.710970653206</v>
      </c>
      <c r="I22" s="176">
        <v>2.3336387950537293E-3</v>
      </c>
      <c r="J22" s="10"/>
      <c r="K22" s="147">
        <f t="shared" si="1"/>
        <v>65108.737076768193</v>
      </c>
      <c r="L22" s="181">
        <v>2.2509443421437256E-3</v>
      </c>
      <c r="M22" s="10"/>
      <c r="N22" s="148">
        <f t="shared" si="0"/>
        <v>89445.203583902316</v>
      </c>
      <c r="O22" s="148"/>
      <c r="P22" s="181">
        <v>2.2064472136895138E-3</v>
      </c>
      <c r="Q22"/>
      <c r="R22" s="138">
        <f t="shared" si="2"/>
        <v>72415.862326955481</v>
      </c>
      <c r="S22" s="138"/>
      <c r="T22" s="186">
        <v>2.162792951096977E-3</v>
      </c>
      <c r="U22"/>
      <c r="V22" s="139">
        <v>80109</v>
      </c>
      <c r="W22" s="10"/>
      <c r="X22" s="186">
        <v>2.056969779245384E-3</v>
      </c>
      <c r="Y22"/>
      <c r="Z22" s="139">
        <v>59453</v>
      </c>
      <c r="AA22" s="10"/>
      <c r="AB22" s="16">
        <v>2.0571312068151195E-3</v>
      </c>
      <c r="AC22"/>
      <c r="AD22" s="139">
        <v>85054.036923314925</v>
      </c>
      <c r="AE22" s="16">
        <f>VLOOKUP(A22,'[4]Schedule H'!$A$11:$AD$323,28,FALSE)</f>
        <v>2.0560979235371107E-3</v>
      </c>
      <c r="AF22" s="16"/>
      <c r="AG22" s="18">
        <f>VLOOKUP(A22,'[4]Schedule H'!$A$11:$AD$321,30,FALSE)</f>
        <v>70823.450559366727</v>
      </c>
    </row>
    <row r="23" spans="1:33" x14ac:dyDescent="0.3">
      <c r="A23" s="13">
        <v>114</v>
      </c>
      <c r="B23" s="14"/>
      <c r="C23" s="14" t="s">
        <v>134</v>
      </c>
      <c r="D23" s="10"/>
      <c r="E23" s="10"/>
      <c r="F23" s="144">
        <f>VLOOKUP(A23,'[3]Employer Allocaiton FY 25- MP24'!$A$7:$D$231,4,FALSE)</f>
        <v>1.0231850548893463E-2</v>
      </c>
      <c r="G23" s="10"/>
      <c r="H23" s="145">
        <f t="shared" si="3"/>
        <v>331823.66087926965</v>
      </c>
      <c r="I23" s="176">
        <v>1.0251092319879092E-2</v>
      </c>
      <c r="J23" s="10"/>
      <c r="K23" s="147">
        <f t="shared" si="1"/>
        <v>286006.41882512008</v>
      </c>
      <c r="L23" s="181">
        <v>1.0080783298803136E-2</v>
      </c>
      <c r="M23" s="10"/>
      <c r="N23" s="148">
        <f t="shared" si="0"/>
        <v>400577.52542558231</v>
      </c>
      <c r="O23" s="148"/>
      <c r="P23" s="181">
        <v>1.0175809448043594E-2</v>
      </c>
      <c r="Q23"/>
      <c r="R23" s="138">
        <f t="shared" si="2"/>
        <v>333971.28718192456</v>
      </c>
      <c r="S23" s="138"/>
      <c r="T23" s="186">
        <v>1.0089118456161728E-2</v>
      </c>
      <c r="U23"/>
      <c r="V23" s="139">
        <v>373697</v>
      </c>
      <c r="W23" s="10"/>
      <c r="X23" s="186">
        <v>1.0048740343037533E-2</v>
      </c>
      <c r="Y23"/>
      <c r="Z23" s="139">
        <v>290439</v>
      </c>
      <c r="AA23" s="10"/>
      <c r="AB23" s="16">
        <v>1.0103382897703319E-2</v>
      </c>
      <c r="AC23"/>
      <c r="AD23" s="139">
        <v>417733.92926262552</v>
      </c>
      <c r="AE23" s="16">
        <f>VLOOKUP(A23,'[4]Schedule H'!$A$11:$AD$323,28,FALSE)</f>
        <v>1.0077893526412189E-2</v>
      </c>
      <c r="AF23" s="16"/>
      <c r="AG23" s="18">
        <f>VLOOKUP(A23,'[4]Schedule H'!$A$11:$AD$321,30,FALSE)</f>
        <v>347138.71637132321</v>
      </c>
    </row>
    <row r="24" spans="1:33" x14ac:dyDescent="0.3">
      <c r="A24" s="13">
        <v>115</v>
      </c>
      <c r="B24" s="14"/>
      <c r="C24" s="14" t="s">
        <v>135</v>
      </c>
      <c r="D24" s="10"/>
      <c r="E24" s="10"/>
      <c r="F24" s="144">
        <f>VLOOKUP(A24,'[3]Employer Allocaiton FY 25- MP24'!$A$7:$D$231,4,FALSE)</f>
        <v>6.8483361439679548E-3</v>
      </c>
      <c r="G24" s="10"/>
      <c r="H24" s="145">
        <f t="shared" si="3"/>
        <v>222094.71877685157</v>
      </c>
      <c r="I24" s="176">
        <v>6.787911860583043E-3</v>
      </c>
      <c r="J24" s="10"/>
      <c r="K24" s="147">
        <f t="shared" si="1"/>
        <v>189383.36539815809</v>
      </c>
      <c r="L24" s="181">
        <v>6.941861229893217E-3</v>
      </c>
      <c r="M24" s="10"/>
      <c r="N24" s="148">
        <f t="shared" si="0"/>
        <v>275846.97645951435</v>
      </c>
      <c r="O24" s="148"/>
      <c r="P24" s="181">
        <v>7.1364443617671375E-3</v>
      </c>
      <c r="Q24"/>
      <c r="R24" s="138">
        <f t="shared" si="2"/>
        <v>234218.96032652087</v>
      </c>
      <c r="S24" s="138"/>
      <c r="T24" s="186">
        <v>7.1785954514833605E-3</v>
      </c>
      <c r="U24"/>
      <c r="V24" s="139">
        <v>265892</v>
      </c>
      <c r="W24" s="10"/>
      <c r="X24" s="186">
        <v>7.0071282464760727E-3</v>
      </c>
      <c r="Y24"/>
      <c r="Z24" s="139">
        <v>202527</v>
      </c>
      <c r="AA24" s="10"/>
      <c r="AB24" s="16">
        <v>6.8566568692691628E-3</v>
      </c>
      <c r="AC24"/>
      <c r="AD24" s="139">
        <v>283494.96842849313</v>
      </c>
      <c r="AE24" s="16">
        <f>VLOOKUP(A24,'[4]Schedule H'!$A$11:$AD$323,28,FALSE)</f>
        <v>6.9079455640509166E-3</v>
      </c>
      <c r="AF24" s="16"/>
      <c r="AG24" s="18">
        <f>VLOOKUP(A24,'[4]Schedule H'!$A$11:$AD$321,30,FALSE)</f>
        <v>237948.07412708638</v>
      </c>
    </row>
    <row r="25" spans="1:33" x14ac:dyDescent="0.3">
      <c r="A25" s="13">
        <v>116</v>
      </c>
      <c r="B25" s="14"/>
      <c r="C25" s="14" t="s">
        <v>136</v>
      </c>
      <c r="D25" s="10"/>
      <c r="E25" s="10"/>
      <c r="F25" s="144">
        <f>VLOOKUP(A25,'[3]Employer Allocaiton FY 25- MP24'!$A$7:$D$231,4,FALSE)</f>
        <v>1.6860277179212707E-3</v>
      </c>
      <c r="G25" s="10"/>
      <c r="H25" s="145">
        <f t="shared" si="3"/>
        <v>54678.661209047925</v>
      </c>
      <c r="I25" s="176">
        <v>1.7014984899743593E-3</v>
      </c>
      <c r="J25" s="10"/>
      <c r="K25" s="147">
        <f t="shared" si="1"/>
        <v>47471.964408145701</v>
      </c>
      <c r="L25" s="181">
        <v>1.6509216868763447E-3</v>
      </c>
      <c r="M25" s="10"/>
      <c r="N25" s="148">
        <f t="shared" si="0"/>
        <v>65602.255737296844</v>
      </c>
      <c r="O25" s="148"/>
      <c r="P25" s="181">
        <v>1.6560516499929689E-3</v>
      </c>
      <c r="Q25"/>
      <c r="R25" s="138">
        <f t="shared" si="2"/>
        <v>54351.813878967238</v>
      </c>
      <c r="S25" s="138"/>
      <c r="T25" s="186">
        <v>1.7301777237110959E-3</v>
      </c>
      <c r="U25"/>
      <c r="V25" s="139">
        <v>64085</v>
      </c>
      <c r="W25" s="10"/>
      <c r="X25" s="186">
        <v>1.8789264840256784E-3</v>
      </c>
      <c r="Y25"/>
      <c r="Z25" s="139">
        <v>54307</v>
      </c>
      <c r="AA25" s="10"/>
      <c r="AB25" s="16">
        <v>2.0018384413155316E-3</v>
      </c>
      <c r="AC25"/>
      <c r="AD25" s="139">
        <v>82767.905196367268</v>
      </c>
      <c r="AE25" s="16">
        <f>VLOOKUP(A25,'[4]Schedule H'!$A$11:$AD$323,28,FALSE)</f>
        <v>2.0066275359325852E-3</v>
      </c>
      <c r="AF25" s="16"/>
      <c r="AG25" s="18">
        <f>VLOOKUP(A25,'[4]Schedule H'!$A$11:$AD$321,30,FALSE)</f>
        <v>69119.41520650062</v>
      </c>
    </row>
    <row r="26" spans="1:33" x14ac:dyDescent="0.3">
      <c r="A26" s="13">
        <v>117</v>
      </c>
      <c r="B26" s="14"/>
      <c r="C26" s="14" t="s">
        <v>137</v>
      </c>
      <c r="D26" s="10"/>
      <c r="E26" s="10"/>
      <c r="F26" s="144">
        <f>VLOOKUP(A26,'[3]Employer Allocaiton FY 25- MP24'!$A$7:$D$231,4,FALSE)</f>
        <v>8.6614331587242402E-4</v>
      </c>
      <c r="G26" s="10"/>
      <c r="H26" s="145">
        <f t="shared" si="3"/>
        <v>28089.429624241275</v>
      </c>
      <c r="I26" s="176">
        <v>8.9835566980307096E-4</v>
      </c>
      <c r="J26" s="10"/>
      <c r="K26" s="147">
        <f t="shared" si="1"/>
        <v>25064.205836227302</v>
      </c>
      <c r="L26" s="181">
        <v>9.4666043134954353E-4</v>
      </c>
      <c r="M26" s="10"/>
      <c r="N26" s="148">
        <f t="shared" si="0"/>
        <v>37617.205108787246</v>
      </c>
      <c r="O26" s="148"/>
      <c r="P26" s="181">
        <v>9.6086366752805503E-4</v>
      </c>
      <c r="Q26"/>
      <c r="R26" s="138">
        <f t="shared" si="2"/>
        <v>31535.66087191087</v>
      </c>
      <c r="S26" s="138"/>
      <c r="T26" s="186">
        <v>9.8041524791643618E-4</v>
      </c>
      <c r="U26"/>
      <c r="V26" s="139">
        <v>36314</v>
      </c>
      <c r="W26" s="10"/>
      <c r="X26" s="186">
        <v>9.9725642765311211E-4</v>
      </c>
      <c r="Y26"/>
      <c r="Z26" s="139">
        <v>28824</v>
      </c>
      <c r="AA26" s="10"/>
      <c r="AB26" s="16">
        <v>1.0166632398961901E-3</v>
      </c>
      <c r="AC26"/>
      <c r="AD26" s="139">
        <v>42034.903976097696</v>
      </c>
      <c r="AE26" s="16">
        <f>VLOOKUP(A26,'[4]Schedule H'!$A$11:$AD$323,28,FALSE)</f>
        <v>1.0886502347801825E-3</v>
      </c>
      <c r="AF26" s="16"/>
      <c r="AG26" s="18">
        <f>VLOOKUP(A26,'[4]Schedule H'!$A$11:$AD$321,30,FALSE)</f>
        <v>37499.170247085567</v>
      </c>
    </row>
    <row r="27" spans="1:33" x14ac:dyDescent="0.3">
      <c r="A27" s="13">
        <v>119</v>
      </c>
      <c r="B27" s="14"/>
      <c r="C27" s="14" t="s">
        <v>138</v>
      </c>
      <c r="D27" s="10"/>
      <c r="E27" s="10"/>
      <c r="F27" s="144">
        <f>VLOOKUP(A27,'[3]Employer Allocaiton FY 25- MP24'!$A$7:$D$231,4,FALSE)</f>
        <v>4.5315335775161814E-5</v>
      </c>
      <c r="G27" s="10"/>
      <c r="H27" s="145">
        <f t="shared" si="3"/>
        <v>1469.5973655042974</v>
      </c>
      <c r="I27" s="176">
        <v>3.7424283964774823E-5</v>
      </c>
      <c r="J27" s="10"/>
      <c r="K27" s="147">
        <f t="shared" si="1"/>
        <v>1044.1409656513424</v>
      </c>
      <c r="L27" s="181">
        <v>3.3409701503402999E-5</v>
      </c>
      <c r="M27" s="10"/>
      <c r="N27" s="148">
        <f t="shared" si="0"/>
        <v>1327.5928225765431</v>
      </c>
      <c r="O27" s="148"/>
      <c r="P27" s="181">
        <v>3.2398916322827915E-5</v>
      </c>
      <c r="Q27"/>
      <c r="R27" s="138">
        <f t="shared" si="2"/>
        <v>1063.3363215851709</v>
      </c>
      <c r="S27" s="138"/>
      <c r="T27" s="186">
        <v>4.4059204601083112E-5</v>
      </c>
      <c r="U27"/>
      <c r="V27" s="139">
        <v>1632</v>
      </c>
      <c r="W27" s="10"/>
      <c r="X27" s="186">
        <v>3.9034426386735123E-5</v>
      </c>
      <c r="Y27"/>
      <c r="Z27" s="139">
        <v>1128</v>
      </c>
      <c r="AA27" s="10"/>
      <c r="AB27" s="16">
        <v>2.712298314998918E-5</v>
      </c>
      <c r="AC27"/>
      <c r="AD27" s="139">
        <v>1121.4254115960032</v>
      </c>
      <c r="AE27" s="16">
        <f>VLOOKUP(A27,'[4]Schedule H'!$A$11:$AD$323,28,FALSE)</f>
        <v>2.2667581834457477E-5</v>
      </c>
      <c r="AF27" s="16"/>
      <c r="AG27" s="18">
        <f>VLOOKUP(A27,'[4]Schedule H'!$A$11:$AD$321,30,FALSE)</f>
        <v>780.79761813646064</v>
      </c>
    </row>
    <row r="28" spans="1:33" x14ac:dyDescent="0.3">
      <c r="A28" s="13">
        <v>121</v>
      </c>
      <c r="B28" s="14"/>
      <c r="C28" s="14" t="s">
        <v>139</v>
      </c>
      <c r="D28" s="10"/>
      <c r="E28" s="10"/>
      <c r="F28" s="144">
        <f>VLOOKUP(A28,'[3]Employer Allocaiton FY 25- MP24'!$A$7:$D$231,4,FALSE)</f>
        <v>5.2588435372349679E-4</v>
      </c>
      <c r="G28" s="10"/>
      <c r="H28" s="145">
        <f t="shared" si="3"/>
        <v>17054.673601593127</v>
      </c>
      <c r="I28" s="176">
        <v>5.404713932646325E-4</v>
      </c>
      <c r="J28" s="10"/>
      <c r="K28" s="147">
        <f t="shared" si="1"/>
        <v>15079.201595451426</v>
      </c>
      <c r="L28" s="181">
        <v>4.7448904864094861E-4</v>
      </c>
      <c r="M28" s="10"/>
      <c r="N28" s="148">
        <f t="shared" si="0"/>
        <v>18854.650805627021</v>
      </c>
      <c r="O28" s="148"/>
      <c r="P28" s="181">
        <v>4.3009893678232073E-4</v>
      </c>
      <c r="Q28"/>
      <c r="R28" s="138">
        <f t="shared" si="2"/>
        <v>14115.898717068179</v>
      </c>
      <c r="S28" s="138"/>
      <c r="T28" s="186">
        <v>3.8828369658606157E-4</v>
      </c>
      <c r="U28"/>
      <c r="V28" s="139">
        <v>14382</v>
      </c>
      <c r="W28" s="10"/>
      <c r="X28" s="186">
        <v>3.9977805796000197E-4</v>
      </c>
      <c r="Y28"/>
      <c r="Z28" s="139">
        <v>11555</v>
      </c>
      <c r="AA28" s="10"/>
      <c r="AB28" s="16">
        <v>3.6076257589119436E-4</v>
      </c>
      <c r="AC28"/>
      <c r="AD28" s="139">
        <v>14916.070180037639</v>
      </c>
      <c r="AE28" s="16">
        <f>VLOOKUP(A28,'[4]Schedule H'!$A$11:$AD$323,28,FALSE)</f>
        <v>3.2769866434638126E-4</v>
      </c>
      <c r="AF28" s="16"/>
      <c r="AG28" s="18">
        <f>VLOOKUP(A28,'[4]Schedule H'!$A$11:$AD$321,30,FALSE)</f>
        <v>11287.76498775913</v>
      </c>
    </row>
    <row r="29" spans="1:33" x14ac:dyDescent="0.3">
      <c r="A29" s="13">
        <v>122</v>
      </c>
      <c r="B29" s="14"/>
      <c r="C29" s="14" t="s">
        <v>140</v>
      </c>
      <c r="D29" s="10"/>
      <c r="E29" s="10"/>
      <c r="F29" s="144">
        <f>VLOOKUP(A29,'[3]Employer Allocaiton FY 25- MP24'!$A$7:$D$231,4,FALSE)</f>
        <v>5.081199243319915E-4</v>
      </c>
      <c r="G29" s="10"/>
      <c r="H29" s="145">
        <f t="shared" si="3"/>
        <v>16478.564913731374</v>
      </c>
      <c r="I29" s="176">
        <v>4.9819715858322308E-4</v>
      </c>
      <c r="J29" s="10"/>
      <c r="K29" s="147">
        <f t="shared" si="1"/>
        <v>13899.746558610514</v>
      </c>
      <c r="L29" s="181">
        <v>5.0392406911944606E-4</v>
      </c>
      <c r="M29" s="10"/>
      <c r="N29" s="148">
        <f t="shared" si="0"/>
        <v>20024.302737885871</v>
      </c>
      <c r="O29" s="148"/>
      <c r="P29" s="181">
        <v>4.597898309141334E-4</v>
      </c>
      <c r="Q29"/>
      <c r="R29" s="138">
        <f t="shared" si="2"/>
        <v>15090.357425381568</v>
      </c>
      <c r="S29" s="138"/>
      <c r="T29" s="186">
        <v>4.478588116636158E-4</v>
      </c>
      <c r="U29"/>
      <c r="V29" s="139">
        <v>16588</v>
      </c>
      <c r="W29" s="10"/>
      <c r="X29" s="186">
        <v>4.4758409624688747E-4</v>
      </c>
      <c r="Y29"/>
      <c r="Z29" s="139">
        <v>12937</v>
      </c>
      <c r="AA29" s="10"/>
      <c r="AB29" s="16">
        <v>4.609358615972111E-4</v>
      </c>
      <c r="AC29"/>
      <c r="AD29" s="139">
        <v>19057.829496576487</v>
      </c>
      <c r="AE29" s="16">
        <f>VLOOKUP(A29,'[4]Schedule H'!$A$11:$AD$323,28,FALSE)</f>
        <v>4.7123527530858693E-4</v>
      </c>
      <c r="AF29" s="16"/>
      <c r="AG29" s="18">
        <f>VLOOKUP(A29,'[4]Schedule H'!$A$11:$AD$321,30,FALSE)</f>
        <v>16231.964363464276</v>
      </c>
    </row>
    <row r="30" spans="1:33" x14ac:dyDescent="0.3">
      <c r="A30" s="13">
        <v>123</v>
      </c>
      <c r="B30" s="14"/>
      <c r="C30" s="14" t="s">
        <v>141</v>
      </c>
      <c r="D30" s="10"/>
      <c r="E30" s="10"/>
      <c r="F30" s="144">
        <f>VLOOKUP(A30,'[3]Employer Allocaiton FY 25- MP24'!$A$7:$D$231,4,FALSE)</f>
        <v>2.8882452272978986E-3</v>
      </c>
      <c r="G30" s="10"/>
      <c r="H30" s="145">
        <f t="shared" si="3"/>
        <v>93667.132867056323</v>
      </c>
      <c r="I30" s="176">
        <v>2.8690915581863069E-3</v>
      </c>
      <c r="J30" s="10"/>
      <c r="K30" s="147">
        <f t="shared" si="1"/>
        <v>80047.918429821322</v>
      </c>
      <c r="L30" s="181">
        <v>2.7335717470521451E-3</v>
      </c>
      <c r="M30" s="10"/>
      <c r="N30" s="148">
        <f t="shared" si="0"/>
        <v>108623.24618538734</v>
      </c>
      <c r="O30" s="148"/>
      <c r="P30" s="181">
        <v>2.739936050534244E-3</v>
      </c>
      <c r="Q30"/>
      <c r="R30" s="138">
        <f t="shared" si="2"/>
        <v>89925.029970859949</v>
      </c>
      <c r="S30" s="138"/>
      <c r="T30" s="186">
        <v>2.5974531310426945E-3</v>
      </c>
      <c r="U30"/>
      <c r="V30" s="139">
        <v>96209</v>
      </c>
      <c r="W30" s="10"/>
      <c r="X30" s="186">
        <v>2.4845795807854967E-3</v>
      </c>
      <c r="Y30"/>
      <c r="Z30" s="139">
        <v>71812</v>
      </c>
      <c r="AA30" s="10"/>
      <c r="AB30" s="16">
        <v>2.5706556763852857E-3</v>
      </c>
      <c r="AC30"/>
      <c r="AD30" s="139">
        <v>106286.19219428011</v>
      </c>
      <c r="AE30" s="16">
        <f>VLOOKUP(A30,'[4]Schedule H'!$A$11:$AD$323,28,FALSE)</f>
        <v>2.6268638941126963E-3</v>
      </c>
      <c r="AF30" s="16"/>
      <c r="AG30" s="18">
        <f>VLOOKUP(A30,'[4]Schedule H'!$A$11:$AD$321,30,FALSE)</f>
        <v>90483.805757084207</v>
      </c>
    </row>
    <row r="31" spans="1:33" x14ac:dyDescent="0.3">
      <c r="A31" s="13">
        <v>124</v>
      </c>
      <c r="B31" s="14"/>
      <c r="C31" s="14" t="s">
        <v>142</v>
      </c>
      <c r="D31" s="10"/>
      <c r="E31" s="10"/>
      <c r="F31" s="146">
        <v>0</v>
      </c>
      <c r="G31" s="10"/>
      <c r="H31" s="145">
        <f t="shared" si="3"/>
        <v>0</v>
      </c>
      <c r="I31" s="175">
        <v>0</v>
      </c>
      <c r="J31" s="10"/>
      <c r="K31" s="147">
        <f t="shared" si="1"/>
        <v>0</v>
      </c>
      <c r="L31" s="181">
        <v>0</v>
      </c>
      <c r="M31" s="10"/>
      <c r="N31" s="148">
        <f t="shared" si="0"/>
        <v>0</v>
      </c>
      <c r="O31" s="148"/>
      <c r="P31" s="181">
        <v>0</v>
      </c>
      <c r="Q31"/>
      <c r="R31" s="138">
        <f t="shared" si="2"/>
        <v>0</v>
      </c>
      <c r="S31" s="138"/>
      <c r="T31" s="186">
        <v>0</v>
      </c>
      <c r="U31"/>
      <c r="V31" s="139">
        <v>0</v>
      </c>
      <c r="W31" s="10"/>
      <c r="X31" s="186">
        <v>0</v>
      </c>
      <c r="Y31"/>
      <c r="Z31" s="139">
        <v>0</v>
      </c>
      <c r="AA31" s="10"/>
      <c r="AB31" s="16">
        <v>0</v>
      </c>
      <c r="AC31"/>
      <c r="AD31" s="139">
        <v>0</v>
      </c>
      <c r="AE31" s="16">
        <f>VLOOKUP(A31,'[4]Schedule H'!$A$11:$AD$323,28,FALSE)</f>
        <v>0</v>
      </c>
      <c r="AF31" s="16"/>
      <c r="AG31" s="18">
        <f>VLOOKUP(A31,'[4]Schedule H'!$A$11:$AD$321,30,FALSE)</f>
        <v>0</v>
      </c>
    </row>
    <row r="32" spans="1:33" x14ac:dyDescent="0.3">
      <c r="A32" s="13">
        <v>125</v>
      </c>
      <c r="B32" s="14"/>
      <c r="C32" s="14" t="s">
        <v>143</v>
      </c>
      <c r="D32" s="10"/>
      <c r="E32" s="10"/>
      <c r="F32" s="144">
        <f>VLOOKUP(A32,'[3]Employer Allocaiton FY 25- MP24'!$A$7:$D$231,4,FALSE)</f>
        <v>1.1858542933870196E-3</v>
      </c>
      <c r="G32" s="10"/>
      <c r="H32" s="145">
        <f t="shared" si="3"/>
        <v>38457.804970933175</v>
      </c>
      <c r="I32" s="176">
        <v>1.209150832901127E-3</v>
      </c>
      <c r="J32" s="10"/>
      <c r="K32" s="147">
        <f t="shared" si="1"/>
        <v>33735.419479818069</v>
      </c>
      <c r="L32" s="181">
        <v>1.1053716413173406E-3</v>
      </c>
      <c r="M32" s="10"/>
      <c r="N32" s="148">
        <f t="shared" si="0"/>
        <v>43923.872146630267</v>
      </c>
      <c r="O32" s="148"/>
      <c r="P32" s="181">
        <v>7.6422180855972258E-4</v>
      </c>
      <c r="Q32"/>
      <c r="R32" s="138">
        <f t="shared" si="2"/>
        <v>25081.851463547122</v>
      </c>
      <c r="S32" s="138"/>
      <c r="T32" s="186">
        <v>6.575658564629504E-4</v>
      </c>
      <c r="U32"/>
      <c r="V32" s="139">
        <v>24356</v>
      </c>
      <c r="W32" s="10"/>
      <c r="X32" s="186">
        <v>6.8690980008833465E-4</v>
      </c>
      <c r="Y32"/>
      <c r="Z32" s="139">
        <v>19854</v>
      </c>
      <c r="AA32" s="10"/>
      <c r="AB32" s="16">
        <v>7.1497801122624976E-4</v>
      </c>
      <c r="AC32"/>
      <c r="AD32" s="139">
        <v>29561.44263658582</v>
      </c>
      <c r="AE32" s="16">
        <f>VLOOKUP(A32,'[4]Schedule H'!$A$11:$AD$323,28,FALSE)</f>
        <v>7.3101698317963061E-4</v>
      </c>
      <c r="AF32" s="16"/>
      <c r="AG32" s="18">
        <f>VLOOKUP(A32,'[4]Schedule H'!$A$11:$AD$321,30,FALSE)</f>
        <v>25180.291548183908</v>
      </c>
    </row>
    <row r="33" spans="1:33" x14ac:dyDescent="0.3">
      <c r="A33" s="13">
        <v>126</v>
      </c>
      <c r="B33" s="14"/>
      <c r="C33" s="14" t="s">
        <v>144</v>
      </c>
      <c r="D33" s="10"/>
      <c r="E33" s="10"/>
      <c r="F33" s="146">
        <v>0</v>
      </c>
      <c r="G33" s="10"/>
      <c r="H33" s="145">
        <f t="shared" si="3"/>
        <v>0</v>
      </c>
      <c r="I33" s="175">
        <v>0</v>
      </c>
      <c r="J33" s="10"/>
      <c r="K33" s="147">
        <f t="shared" si="1"/>
        <v>0</v>
      </c>
      <c r="L33" s="181">
        <v>0</v>
      </c>
      <c r="M33" s="10"/>
      <c r="N33" s="148">
        <f t="shared" si="0"/>
        <v>0</v>
      </c>
      <c r="O33" s="148"/>
      <c r="P33" s="181">
        <v>0</v>
      </c>
      <c r="Q33"/>
      <c r="R33" s="138">
        <f t="shared" si="2"/>
        <v>0</v>
      </c>
      <c r="S33" s="138"/>
      <c r="T33" s="186">
        <v>0</v>
      </c>
      <c r="U33"/>
      <c r="V33" s="139">
        <v>0</v>
      </c>
      <c r="W33" s="10"/>
      <c r="X33" s="186">
        <v>0</v>
      </c>
      <c r="Y33"/>
      <c r="Z33" s="139">
        <v>0</v>
      </c>
      <c r="AA33" s="10"/>
      <c r="AB33" s="16">
        <v>0</v>
      </c>
      <c r="AC33"/>
      <c r="AD33" s="139">
        <v>0</v>
      </c>
      <c r="AE33" s="16">
        <f>VLOOKUP(A33,'[4]Schedule H'!$A$11:$AD$323,28,FALSE)</f>
        <v>0</v>
      </c>
      <c r="AF33" s="16"/>
      <c r="AG33" s="18">
        <f>VLOOKUP(A33,'[4]Schedule H'!$A$11:$AD$321,30,FALSE)</f>
        <v>0</v>
      </c>
    </row>
    <row r="34" spans="1:33" x14ac:dyDescent="0.3">
      <c r="A34" s="13">
        <v>127</v>
      </c>
      <c r="B34" s="14"/>
      <c r="C34" s="14" t="s">
        <v>145</v>
      </c>
      <c r="D34" s="10"/>
      <c r="E34" s="10"/>
      <c r="F34" s="144">
        <f>VLOOKUP(A34,'[3]Employer Allocaiton FY 25- MP24'!$A$7:$D$231,4,FALSE)</f>
        <v>1.8136576573800527E-3</v>
      </c>
      <c r="G34" s="10"/>
      <c r="H34" s="145">
        <f t="shared" si="3"/>
        <v>58817.759365988131</v>
      </c>
      <c r="I34" s="176">
        <v>1.754481362395115E-3</v>
      </c>
      <c r="J34" s="10"/>
      <c r="K34" s="147">
        <f t="shared" si="1"/>
        <v>48950.191423109049</v>
      </c>
      <c r="L34" s="181">
        <v>1.644962566566012E-3</v>
      </c>
      <c r="M34" s="10"/>
      <c r="N34" s="148">
        <f t="shared" si="0"/>
        <v>65365.459687141709</v>
      </c>
      <c r="O34" s="148"/>
      <c r="P34" s="181">
        <v>1.5739822397407848E-3</v>
      </c>
      <c r="Q34"/>
      <c r="R34" s="138">
        <f t="shared" si="2"/>
        <v>51658.285986161325</v>
      </c>
      <c r="S34" s="138"/>
      <c r="T34" s="186">
        <v>1.3275810299190551E-3</v>
      </c>
      <c r="U34"/>
      <c r="V34" s="139">
        <v>49173</v>
      </c>
      <c r="W34" s="10"/>
      <c r="X34" s="186">
        <v>1.3950839362976578E-3</v>
      </c>
      <c r="Y34"/>
      <c r="Z34" s="139">
        <v>40322</v>
      </c>
      <c r="AA34" s="10"/>
      <c r="AB34" s="16">
        <v>1.4194367080949677E-3</v>
      </c>
      <c r="AC34"/>
      <c r="AD34" s="139">
        <v>58687.954264002481</v>
      </c>
      <c r="AE34" s="16">
        <f>VLOOKUP(A34,'[4]Schedule H'!$A$11:$AD$323,28,FALSE)</f>
        <v>1.3184038549957141E-3</v>
      </c>
      <c r="AF34" s="16"/>
      <c r="AG34" s="18">
        <f>VLOOKUP(A34,'[4]Schedule H'!$A$11:$AD$321,30,FALSE)</f>
        <v>45413.163046697737</v>
      </c>
    </row>
    <row r="35" spans="1:33" x14ac:dyDescent="0.3">
      <c r="A35" s="13">
        <v>128</v>
      </c>
      <c r="B35" s="14"/>
      <c r="C35" s="14" t="s">
        <v>146</v>
      </c>
      <c r="D35" s="10"/>
      <c r="E35" s="10"/>
      <c r="F35" s="144">
        <f>VLOOKUP(A35,'[3]Employer Allocaiton FY 25- MP24'!$A$7:$D$231,4,FALSE)</f>
        <v>2.3890208850173454E-3</v>
      </c>
      <c r="G35" s="10"/>
      <c r="H35" s="145">
        <f t="shared" si="3"/>
        <v>77477.055806803153</v>
      </c>
      <c r="I35" s="176">
        <v>2.2470937292440318E-3</v>
      </c>
      <c r="J35" s="10"/>
      <c r="K35" s="147">
        <f t="shared" si="1"/>
        <v>62694.121778531582</v>
      </c>
      <c r="L35" s="181">
        <v>2.3257951704790635E-3</v>
      </c>
      <c r="M35" s="10"/>
      <c r="N35" s="148">
        <f t="shared" si="0"/>
        <v>92419.53193735324</v>
      </c>
      <c r="O35" s="148"/>
      <c r="P35" s="181">
        <v>2.4187065473068115E-3</v>
      </c>
      <c r="Q35"/>
      <c r="R35" s="138">
        <f t="shared" si="2"/>
        <v>79382.239127395223</v>
      </c>
      <c r="S35" s="138"/>
      <c r="T35" s="186">
        <v>2.3584392763345606E-3</v>
      </c>
      <c r="U35"/>
      <c r="V35" s="139">
        <v>87356</v>
      </c>
      <c r="W35" s="10"/>
      <c r="X35" s="186">
        <v>2.2310768157177614E-3</v>
      </c>
      <c r="Y35"/>
      <c r="Z35" s="139">
        <v>64485</v>
      </c>
      <c r="AA35" s="10"/>
      <c r="AB35" s="16">
        <v>2.2816311433603289E-3</v>
      </c>
      <c r="AC35"/>
      <c r="AD35" s="139">
        <v>94336.19930019154</v>
      </c>
      <c r="AE35" s="16">
        <f>VLOOKUP(A35,'[4]Schedule H'!$A$11:$AD$323,28,FALSE)</f>
        <v>2.2751693638798131E-3</v>
      </c>
      <c r="AF35" s="16"/>
      <c r="AG35" s="18">
        <f>VLOOKUP(A35,'[4]Schedule H'!$A$11:$AD$321,30,FALSE)</f>
        <v>78369.489659192026</v>
      </c>
    </row>
    <row r="36" spans="1:33" x14ac:dyDescent="0.3">
      <c r="A36" s="13">
        <v>129</v>
      </c>
      <c r="B36" s="14"/>
      <c r="C36" s="14" t="s">
        <v>147</v>
      </c>
      <c r="D36" s="10"/>
      <c r="E36" s="10"/>
      <c r="F36" s="144">
        <f>VLOOKUP(A36,'[3]Employer Allocaiton FY 25- MP24'!$A$7:$D$231,4,FALSE)</f>
        <v>1.0936250433596717E-3</v>
      </c>
      <c r="G36" s="10"/>
      <c r="H36" s="145">
        <f t="shared" si="3"/>
        <v>35466.767598174272</v>
      </c>
      <c r="I36" s="176">
        <v>1.1084751083402429E-3</v>
      </c>
      <c r="J36" s="10"/>
      <c r="K36" s="147">
        <f t="shared" si="1"/>
        <v>30926.557502402742</v>
      </c>
      <c r="L36" s="181">
        <v>1.1502660572316021E-3</v>
      </c>
      <c r="M36" s="10"/>
      <c r="N36" s="148">
        <f t="shared" si="0"/>
        <v>45707.830148633635</v>
      </c>
      <c r="O36" s="148"/>
      <c r="P36" s="181">
        <v>1.1560876030296946E-3</v>
      </c>
      <c r="Q36"/>
      <c r="R36" s="138">
        <f t="shared" si="2"/>
        <v>37942.933861946942</v>
      </c>
      <c r="S36" s="138"/>
      <c r="T36" s="186">
        <v>1.1791774526671692E-3</v>
      </c>
      <c r="U36"/>
      <c r="V36" s="139">
        <v>43676</v>
      </c>
      <c r="W36" s="10"/>
      <c r="X36" s="186">
        <v>1.1301641791422866E-3</v>
      </c>
      <c r="Y36"/>
      <c r="Z36" s="139">
        <v>32665</v>
      </c>
      <c r="AA36" s="10"/>
      <c r="AB36" s="16">
        <v>1.1704241498865389E-3</v>
      </c>
      <c r="AC36"/>
      <c r="AD36" s="139">
        <v>48392.294342038025</v>
      </c>
      <c r="AE36" s="16">
        <f>VLOOKUP(A36,'[4]Schedule H'!$A$11:$AD$323,28,FALSE)</f>
        <v>1.1361600057215304E-3</v>
      </c>
      <c r="AF36" s="16"/>
      <c r="AG36" s="18">
        <f>VLOOKUP(A36,'[4]Schedule H'!$A$11:$AD$321,30,FALSE)</f>
        <v>39135.671055161336</v>
      </c>
    </row>
    <row r="37" spans="1:33" x14ac:dyDescent="0.3">
      <c r="A37" s="13">
        <v>131</v>
      </c>
      <c r="B37" s="14"/>
      <c r="C37" s="14" t="s">
        <v>148</v>
      </c>
      <c r="D37" s="10"/>
      <c r="E37" s="10"/>
      <c r="F37" s="146">
        <v>0</v>
      </c>
      <c r="G37" s="10"/>
      <c r="H37" s="145">
        <f t="shared" si="3"/>
        <v>0</v>
      </c>
      <c r="I37" s="175">
        <v>0</v>
      </c>
      <c r="J37" s="10"/>
      <c r="K37" s="147">
        <f t="shared" si="1"/>
        <v>0</v>
      </c>
      <c r="L37" s="181">
        <v>0</v>
      </c>
      <c r="M37" s="10"/>
      <c r="N37" s="148">
        <f t="shared" si="0"/>
        <v>0</v>
      </c>
      <c r="O37" s="148"/>
      <c r="P37" s="181">
        <v>0</v>
      </c>
      <c r="Q37"/>
      <c r="R37" s="138">
        <f t="shared" si="2"/>
        <v>0</v>
      </c>
      <c r="S37" s="138"/>
      <c r="T37" s="186">
        <v>0</v>
      </c>
      <c r="U37"/>
      <c r="V37" s="139">
        <v>0</v>
      </c>
      <c r="W37" s="10"/>
      <c r="X37" s="186">
        <v>0</v>
      </c>
      <c r="Y37"/>
      <c r="Z37" s="139">
        <v>0</v>
      </c>
      <c r="AA37" s="10"/>
      <c r="AB37" s="16">
        <v>0</v>
      </c>
      <c r="AC37"/>
      <c r="AD37" s="139">
        <v>0</v>
      </c>
      <c r="AE37" s="16">
        <f>VLOOKUP(A37,'[4]Schedule H'!$A$11:$AD$323,28,FALSE)</f>
        <v>0</v>
      </c>
      <c r="AF37" s="16"/>
      <c r="AG37" s="18">
        <f>VLOOKUP(A37,'[4]Schedule H'!$A$11:$AD$321,30,FALSE)</f>
        <v>0</v>
      </c>
    </row>
    <row r="38" spans="1:33" x14ac:dyDescent="0.3">
      <c r="A38" s="13">
        <v>132</v>
      </c>
      <c r="B38" s="14"/>
      <c r="C38" s="14" t="s">
        <v>149</v>
      </c>
      <c r="D38" s="10"/>
      <c r="E38" s="10"/>
      <c r="F38" s="144">
        <f>VLOOKUP(A38,'[3]Employer Allocaiton FY 25- MP24'!$A$7:$D$231,4,FALSE)</f>
        <v>6.5679165427044261E-4</v>
      </c>
      <c r="G38" s="10"/>
      <c r="H38" s="145">
        <f t="shared" si="3"/>
        <v>21300.058099318034</v>
      </c>
      <c r="I38" s="176">
        <v>6.5950311242831653E-4</v>
      </c>
      <c r="J38" s="10"/>
      <c r="K38" s="147">
        <f t="shared" si="1"/>
        <v>18400.197511036375</v>
      </c>
      <c r="L38" s="181">
        <v>5.9327191444009616E-4</v>
      </c>
      <c r="M38" s="10"/>
      <c r="N38" s="148">
        <f t="shared" si="0"/>
        <v>23574.695373039835</v>
      </c>
      <c r="O38" s="148"/>
      <c r="P38" s="181">
        <v>5.2920797775752638E-4</v>
      </c>
      <c r="Q38"/>
      <c r="R38" s="138">
        <f t="shared" si="2"/>
        <v>17368.669334959348</v>
      </c>
      <c r="S38" s="138"/>
      <c r="T38" s="186">
        <v>5.0636884728292198E-4</v>
      </c>
      <c r="U38"/>
      <c r="V38" s="139">
        <v>18756</v>
      </c>
      <c r="W38" s="10"/>
      <c r="X38" s="186">
        <v>4.5316869473762073E-4</v>
      </c>
      <c r="Y38"/>
      <c r="Z38" s="139">
        <v>13098</v>
      </c>
      <c r="AA38" s="10"/>
      <c r="AB38" s="16">
        <v>3.7030499564486404E-4</v>
      </c>
      <c r="AC38"/>
      <c r="AD38" s="139">
        <v>15310.610557130531</v>
      </c>
      <c r="AE38" s="16">
        <f>VLOOKUP(A38,'[4]Schedule H'!$A$11:$AD$323,28,FALSE)</f>
        <v>3.2954071864497151E-4</v>
      </c>
      <c r="AF38" s="16"/>
      <c r="AG38" s="18">
        <f>VLOOKUP(A38,'[4]Schedule H'!$A$11:$AD$321,30,FALSE)</f>
        <v>11351.215585150641</v>
      </c>
    </row>
    <row r="39" spans="1:33" x14ac:dyDescent="0.3">
      <c r="A39" s="13">
        <v>133</v>
      </c>
      <c r="B39" s="14"/>
      <c r="C39" s="14" t="s">
        <v>150</v>
      </c>
      <c r="D39" s="10"/>
      <c r="E39" s="10"/>
      <c r="F39" s="144">
        <f>VLOOKUP(A39,'[3]Employer Allocaiton FY 25- MP24'!$A$7:$D$231,4,FALSE)</f>
        <v>1.1796007298711447E-3</v>
      </c>
      <c r="G39" s="10"/>
      <c r="H39" s="145">
        <f t="shared" si="3"/>
        <v>38254.999004459882</v>
      </c>
      <c r="I39" s="176">
        <v>1.2310365695285849E-3</v>
      </c>
      <c r="J39" s="10"/>
      <c r="K39" s="147">
        <f t="shared" si="1"/>
        <v>34346.033545211918</v>
      </c>
      <c r="L39" s="181">
        <v>1.2584843120479715E-3</v>
      </c>
      <c r="M39" s="10"/>
      <c r="N39" s="148">
        <f t="shared" si="0"/>
        <v>50008.071452834985</v>
      </c>
      <c r="O39" s="148"/>
      <c r="P39" s="181">
        <v>1.1434778191730635E-3</v>
      </c>
      <c r="Q39"/>
      <c r="R39" s="138">
        <f t="shared" si="2"/>
        <v>37529.079242598244</v>
      </c>
      <c r="S39" s="138"/>
      <c r="T39" s="186">
        <v>1.1179140822287371E-3</v>
      </c>
      <c r="U39"/>
      <c r="V39" s="139">
        <v>41407</v>
      </c>
      <c r="W39" s="10"/>
      <c r="X39" s="186">
        <v>1.2123392312257623E-3</v>
      </c>
      <c r="Y39"/>
      <c r="Z39" s="139">
        <v>35040</v>
      </c>
      <c r="AA39" s="10"/>
      <c r="AB39" s="16">
        <v>1.1940625216687656E-3</v>
      </c>
      <c r="AC39"/>
      <c r="AD39" s="139">
        <v>49369.645198274993</v>
      </c>
      <c r="AE39" s="16">
        <f>VLOOKUP(A39,'[4]Schedule H'!$A$11:$AD$323,28,FALSE)</f>
        <v>1.1505166549749073E-3</v>
      </c>
      <c r="AF39" s="16"/>
      <c r="AG39" s="18">
        <f>VLOOKUP(A39,'[4]Schedule H'!$A$11:$AD$321,30,FALSE)</f>
        <v>39630.193921487429</v>
      </c>
    </row>
    <row r="40" spans="1:33" x14ac:dyDescent="0.3">
      <c r="A40" s="13">
        <v>135</v>
      </c>
      <c r="B40" s="14"/>
      <c r="C40" s="14" t="s">
        <v>151</v>
      </c>
      <c r="D40" s="10"/>
      <c r="E40" s="10"/>
      <c r="F40" s="146">
        <v>0</v>
      </c>
      <c r="G40" s="10"/>
      <c r="H40" s="145">
        <f t="shared" si="3"/>
        <v>0</v>
      </c>
      <c r="I40" s="175">
        <v>0</v>
      </c>
      <c r="J40" s="10"/>
      <c r="K40" s="147">
        <f t="shared" si="1"/>
        <v>0</v>
      </c>
      <c r="L40" s="181">
        <v>0</v>
      </c>
      <c r="M40" s="10"/>
      <c r="N40" s="148">
        <f t="shared" si="0"/>
        <v>0</v>
      </c>
      <c r="O40" s="148"/>
      <c r="P40" s="181">
        <v>0</v>
      </c>
      <c r="Q40"/>
      <c r="R40" s="138">
        <f t="shared" si="2"/>
        <v>0</v>
      </c>
      <c r="S40" s="138"/>
      <c r="T40" s="186">
        <v>0</v>
      </c>
      <c r="U40"/>
      <c r="V40" s="139">
        <v>0</v>
      </c>
      <c r="W40" s="10"/>
      <c r="X40" s="186">
        <v>0</v>
      </c>
      <c r="Y40"/>
      <c r="Z40" s="139">
        <v>0</v>
      </c>
      <c r="AA40" s="10"/>
      <c r="AB40" s="16">
        <v>0</v>
      </c>
      <c r="AC40"/>
      <c r="AD40" s="139">
        <v>0</v>
      </c>
      <c r="AE40" s="16">
        <f>VLOOKUP(A40,'[4]Schedule H'!$A$11:$AD$323,28,FALSE)</f>
        <v>0</v>
      </c>
      <c r="AF40" s="16"/>
      <c r="AG40" s="18">
        <f>VLOOKUP(A40,'[4]Schedule H'!$A$11:$AD$321,30,FALSE)</f>
        <v>0</v>
      </c>
    </row>
    <row r="41" spans="1:33" x14ac:dyDescent="0.3">
      <c r="A41" s="13">
        <v>136</v>
      </c>
      <c r="B41" s="14"/>
      <c r="C41" s="14" t="s">
        <v>152</v>
      </c>
      <c r="D41" s="10"/>
      <c r="E41" s="10"/>
      <c r="F41" s="144">
        <f>VLOOKUP(A41,'[3]Employer Allocaiton FY 25- MP24'!$A$7:$D$231,4,FALSE)</f>
        <v>3.2495994493492381E-3</v>
      </c>
      <c r="G41" s="10"/>
      <c r="H41" s="145">
        <f t="shared" si="3"/>
        <v>105386.01795654029</v>
      </c>
      <c r="I41" s="176">
        <v>2.7512790070746695E-3</v>
      </c>
      <c r="J41" s="10"/>
      <c r="K41" s="147">
        <f t="shared" si="1"/>
        <v>76760.937415051929</v>
      </c>
      <c r="L41" s="181">
        <v>2.5590737174557088E-3</v>
      </c>
      <c r="M41" s="10"/>
      <c r="N41" s="148">
        <f t="shared" si="0"/>
        <v>101689.26230581327</v>
      </c>
      <c r="O41" s="148"/>
      <c r="P41" s="181">
        <v>2.3304135111876867E-3</v>
      </c>
      <c r="Q41"/>
      <c r="R41" s="138">
        <f t="shared" si="2"/>
        <v>76484.451086801215</v>
      </c>
      <c r="S41" s="138"/>
      <c r="T41" s="186">
        <v>2.2270594279294501E-3</v>
      </c>
      <c r="U41"/>
      <c r="V41" s="139">
        <v>82489</v>
      </c>
      <c r="W41" s="10"/>
      <c r="X41" s="186">
        <v>2.2446318777417386E-3</v>
      </c>
      <c r="Y41"/>
      <c r="Z41" s="139">
        <v>64877</v>
      </c>
      <c r="AA41" s="10"/>
      <c r="AB41" s="16">
        <v>2.3607932312686005E-3</v>
      </c>
      <c r="AC41"/>
      <c r="AD41" s="139">
        <v>97609.23075563334</v>
      </c>
      <c r="AE41" s="16">
        <f>VLOOKUP(A41,'[4]Schedule H'!$A$11:$AD$323,28,FALSE)</f>
        <v>2.3947631246469987E-3</v>
      </c>
      <c r="AF41" s="16"/>
      <c r="AG41" s="18">
        <f>VLOOKUP(A41,'[4]Schedule H'!$A$11:$AD$321,30,FALSE)</f>
        <v>82488.964080105041</v>
      </c>
    </row>
    <row r="42" spans="1:33" x14ac:dyDescent="0.3">
      <c r="A42" s="13">
        <v>137</v>
      </c>
      <c r="B42" s="14"/>
      <c r="C42" s="14" t="s">
        <v>153</v>
      </c>
      <c r="D42" s="10"/>
      <c r="E42" s="10"/>
      <c r="F42" s="146">
        <v>0</v>
      </c>
      <c r="G42" s="10"/>
      <c r="H42" s="145">
        <f t="shared" si="3"/>
        <v>0</v>
      </c>
      <c r="I42" s="175">
        <v>0</v>
      </c>
      <c r="J42" s="10"/>
      <c r="K42" s="147">
        <f t="shared" si="1"/>
        <v>0</v>
      </c>
      <c r="L42" s="181">
        <v>0</v>
      </c>
      <c r="M42" s="10"/>
      <c r="N42" s="148">
        <f t="shared" si="0"/>
        <v>0</v>
      </c>
      <c r="O42" s="148"/>
      <c r="P42" s="181">
        <v>0</v>
      </c>
      <c r="Q42"/>
      <c r="R42" s="138">
        <f t="shared" si="2"/>
        <v>0</v>
      </c>
      <c r="S42" s="138"/>
      <c r="T42" s="186">
        <v>0</v>
      </c>
      <c r="U42"/>
      <c r="V42" s="139">
        <v>0</v>
      </c>
      <c r="W42" s="10"/>
      <c r="X42" s="186">
        <v>0</v>
      </c>
      <c r="Y42"/>
      <c r="Z42" s="139">
        <v>0</v>
      </c>
      <c r="AA42" s="10"/>
      <c r="AB42" s="16">
        <v>0</v>
      </c>
      <c r="AC42"/>
      <c r="AD42" s="139">
        <v>0</v>
      </c>
      <c r="AE42" s="16">
        <f>VLOOKUP(A42,'[4]Schedule H'!$A$11:$AD$323,28,FALSE)</f>
        <v>0</v>
      </c>
      <c r="AF42" s="16"/>
      <c r="AG42" s="18">
        <f>VLOOKUP(A42,'[4]Schedule H'!$A$11:$AD$321,30,FALSE)</f>
        <v>0</v>
      </c>
    </row>
    <row r="43" spans="1:33" x14ac:dyDescent="0.3">
      <c r="A43" s="13">
        <v>138</v>
      </c>
      <c r="B43" s="14"/>
      <c r="C43" s="14" t="s">
        <v>154</v>
      </c>
      <c r="D43" s="10"/>
      <c r="E43" s="10"/>
      <c r="F43" s="146">
        <v>0</v>
      </c>
      <c r="G43" s="10"/>
      <c r="H43" s="145">
        <f t="shared" si="3"/>
        <v>0</v>
      </c>
      <c r="I43" s="175">
        <v>0</v>
      </c>
      <c r="J43" s="10"/>
      <c r="K43" s="147">
        <f t="shared" si="1"/>
        <v>0</v>
      </c>
      <c r="L43" s="181">
        <v>0</v>
      </c>
      <c r="M43" s="10"/>
      <c r="N43" s="148">
        <f t="shared" si="0"/>
        <v>0</v>
      </c>
      <c r="O43" s="148"/>
      <c r="P43" s="181">
        <v>0</v>
      </c>
      <c r="Q43"/>
      <c r="R43" s="138">
        <f t="shared" si="2"/>
        <v>0</v>
      </c>
      <c r="S43" s="138"/>
      <c r="T43" s="186">
        <v>0</v>
      </c>
      <c r="U43"/>
      <c r="V43" s="139">
        <v>0</v>
      </c>
      <c r="W43" s="10"/>
      <c r="X43" s="186">
        <v>0</v>
      </c>
      <c r="Y43"/>
      <c r="Z43" s="139">
        <v>0</v>
      </c>
      <c r="AA43" s="10"/>
      <c r="AB43" s="16">
        <v>0</v>
      </c>
      <c r="AC43"/>
      <c r="AD43" s="139">
        <v>0</v>
      </c>
      <c r="AE43" s="16">
        <f>VLOOKUP(A43,'[4]Schedule H'!$A$11:$AD$323,28,FALSE)</f>
        <v>0</v>
      </c>
      <c r="AF43" s="16"/>
      <c r="AG43" s="18">
        <f>VLOOKUP(A43,'[4]Schedule H'!$A$11:$AD$321,30,FALSE)</f>
        <v>0</v>
      </c>
    </row>
    <row r="44" spans="1:33" x14ac:dyDescent="0.3">
      <c r="A44" s="13">
        <v>140</v>
      </c>
      <c r="B44" s="14"/>
      <c r="C44" s="14" t="s">
        <v>155</v>
      </c>
      <c r="D44" s="10"/>
      <c r="E44" s="10"/>
      <c r="F44" s="144">
        <f>VLOOKUP(A44,'[3]Employer Allocaiton FY 25- MP24'!$A$7:$D$231,4,FALSE)</f>
        <v>1.7644091737730784E-3</v>
      </c>
      <c r="G44" s="10"/>
      <c r="H44" s="145">
        <f t="shared" si="3"/>
        <v>57220.608191317566</v>
      </c>
      <c r="I44" s="176">
        <v>1.7029038734206569E-3</v>
      </c>
      <c r="J44" s="10"/>
      <c r="K44" s="147">
        <f t="shared" si="1"/>
        <v>47511.174735592685</v>
      </c>
      <c r="L44" s="181">
        <v>1.5554298716377384E-3</v>
      </c>
      <c r="M44" s="10"/>
      <c r="N44" s="148">
        <f t="shared" si="0"/>
        <v>61807.721730081415</v>
      </c>
      <c r="O44" s="148"/>
      <c r="P44" s="181">
        <v>1.3531197083969197E-3</v>
      </c>
      <c r="Q44"/>
      <c r="R44" s="138">
        <f t="shared" si="2"/>
        <v>44409.551203951916</v>
      </c>
      <c r="S44" s="138"/>
      <c r="T44" s="186">
        <v>1.2380684108221312E-3</v>
      </c>
      <c r="U44"/>
      <c r="V44" s="139">
        <v>45858</v>
      </c>
      <c r="W44" s="10"/>
      <c r="X44" s="186">
        <v>1.17946452237685E-3</v>
      </c>
      <c r="Y44"/>
      <c r="Z44" s="139">
        <v>34090</v>
      </c>
      <c r="AA44" s="10"/>
      <c r="AB44" s="16">
        <v>1.2139800222469694E-3</v>
      </c>
      <c r="AC44"/>
      <c r="AD44" s="139">
        <v>50193.153112591004</v>
      </c>
      <c r="AE44" s="16">
        <f>VLOOKUP(A44,'[4]Schedule H'!$A$11:$AD$323,28,FALSE)</f>
        <v>1.1956320445045872E-3</v>
      </c>
      <c r="AF44" s="16"/>
      <c r="AG44" s="18">
        <f>VLOOKUP(A44,'[4]Schedule H'!$A$11:$AD$321,30,FALSE)</f>
        <v>41184.21891380156</v>
      </c>
    </row>
    <row r="45" spans="1:33" x14ac:dyDescent="0.3">
      <c r="A45" s="13">
        <v>141</v>
      </c>
      <c r="B45" s="14"/>
      <c r="C45" s="14" t="s">
        <v>156</v>
      </c>
      <c r="D45" s="10"/>
      <c r="E45" s="10"/>
      <c r="F45" s="144">
        <f>VLOOKUP(A45,'[3]Employer Allocaiton FY 25- MP24'!$A$7:$D$231,4,FALSE)</f>
        <v>5.4094433116523488E-3</v>
      </c>
      <c r="G45" s="10"/>
      <c r="H45" s="145">
        <f t="shared" si="3"/>
        <v>175430.75657858228</v>
      </c>
      <c r="I45" s="176">
        <v>5.0972764919710633E-3</v>
      </c>
      <c r="J45" s="10"/>
      <c r="K45" s="147">
        <f t="shared" si="1"/>
        <v>142214.48307542992</v>
      </c>
      <c r="L45" s="181">
        <v>4.7025914253000164E-3</v>
      </c>
      <c r="M45" s="10"/>
      <c r="N45" s="148">
        <f t="shared" si="0"/>
        <v>186865.68100892473</v>
      </c>
      <c r="O45" s="148"/>
      <c r="P45" s="181">
        <v>4.5055707516835474E-3</v>
      </c>
      <c r="Q45"/>
      <c r="R45" s="138">
        <f t="shared" si="2"/>
        <v>147873.37273874422</v>
      </c>
      <c r="S45" s="138"/>
      <c r="T45" s="186">
        <v>4.2597096935057602E-3</v>
      </c>
      <c r="U45"/>
      <c r="V45" s="139">
        <v>157778</v>
      </c>
      <c r="W45" s="10"/>
      <c r="X45" s="186">
        <v>4.3316493250470673E-3</v>
      </c>
      <c r="Y45"/>
      <c r="Z45" s="139">
        <v>125198</v>
      </c>
      <c r="AA45" s="10"/>
      <c r="AB45" s="16">
        <v>4.4183907636781358E-3</v>
      </c>
      <c r="AC45"/>
      <c r="AD45" s="139">
        <v>182682.54835204987</v>
      </c>
      <c r="AE45" s="16">
        <f>VLOOKUP(A45,'[4]Schedule H'!$A$11:$AD$323,28,FALSE)</f>
        <v>4.447951932604232E-3</v>
      </c>
      <c r="AF45" s="16"/>
      <c r="AG45" s="18">
        <f>VLOOKUP(A45,'[4]Schedule H'!$A$11:$AD$321,30,FALSE)</f>
        <v>153212.20851549084</v>
      </c>
    </row>
    <row r="46" spans="1:33" x14ac:dyDescent="0.3">
      <c r="A46" s="13">
        <v>142</v>
      </c>
      <c r="B46" s="14"/>
      <c r="C46" s="14" t="s">
        <v>157</v>
      </c>
      <c r="D46" s="10"/>
      <c r="E46" s="10"/>
      <c r="F46" s="144">
        <f>VLOOKUP(A46,'[3]Employer Allocaiton FY 25- MP24'!$A$7:$D$231,4,FALSE)</f>
        <v>9.3612378183317098E-5</v>
      </c>
      <c r="G46" s="10"/>
      <c r="H46" s="145">
        <f t="shared" si="3"/>
        <v>3035.8928606284508</v>
      </c>
      <c r="I46" s="176">
        <v>1.0366853161467524E-4</v>
      </c>
      <c r="J46" s="10"/>
      <c r="K46" s="147">
        <f t="shared" si="1"/>
        <v>2892.3615695543476</v>
      </c>
      <c r="L46" s="181">
        <v>3.2712578095280882E-5</v>
      </c>
      <c r="M46" s="10"/>
      <c r="N46" s="148">
        <f t="shared" si="0"/>
        <v>1299.8914067773403</v>
      </c>
      <c r="O46" s="148"/>
      <c r="P46" s="181">
        <v>0</v>
      </c>
      <c r="Q46"/>
      <c r="R46" s="138">
        <f t="shared" si="2"/>
        <v>0</v>
      </c>
      <c r="S46" s="138"/>
      <c r="T46" s="186">
        <v>0</v>
      </c>
      <c r="U46"/>
      <c r="V46" s="139">
        <v>0</v>
      </c>
      <c r="W46" s="10"/>
      <c r="X46" s="186">
        <v>0</v>
      </c>
      <c r="Y46"/>
      <c r="Z46" s="139">
        <v>0</v>
      </c>
      <c r="AA46" s="10"/>
      <c r="AB46" s="16">
        <v>0</v>
      </c>
      <c r="AC46"/>
      <c r="AD46" s="139">
        <v>0</v>
      </c>
      <c r="AE46" s="16">
        <f>VLOOKUP(A46,'[4]Schedule H'!$A$11:$AD$323,28,FALSE)</f>
        <v>0</v>
      </c>
      <c r="AF46" s="16"/>
      <c r="AG46" s="18">
        <f>VLOOKUP(A46,'[4]Schedule H'!$A$11:$AD$321,30,FALSE)</f>
        <v>0</v>
      </c>
    </row>
    <row r="47" spans="1:33" x14ac:dyDescent="0.3">
      <c r="A47" s="13">
        <v>143</v>
      </c>
      <c r="B47" s="14"/>
      <c r="C47" s="14" t="s">
        <v>158</v>
      </c>
      <c r="D47" s="10"/>
      <c r="E47" s="10"/>
      <c r="F47" s="144">
        <f>VLOOKUP(A47,'[3]Employer Allocaiton FY 25- MP24'!$A$7:$D$231,4,FALSE)</f>
        <v>2.5214764398787332E-4</v>
      </c>
      <c r="G47" s="10"/>
      <c r="H47" s="145">
        <f t="shared" si="3"/>
        <v>8177.2650910335424</v>
      </c>
      <c r="I47" s="176">
        <v>2.4285911101428826E-4</v>
      </c>
      <c r="J47" s="10"/>
      <c r="K47" s="147">
        <f t="shared" si="1"/>
        <v>6775.7915403368561</v>
      </c>
      <c r="L47" s="181">
        <v>2.6636331105319463E-4</v>
      </c>
      <c r="M47" s="10"/>
      <c r="N47" s="148">
        <f t="shared" si="0"/>
        <v>10584.411235039788</v>
      </c>
      <c r="O47" s="148"/>
      <c r="P47" s="181">
        <v>2.6674738124751924E-4</v>
      </c>
      <c r="Q47"/>
      <c r="R47" s="138">
        <f t="shared" si="2"/>
        <v>8754.6810622293306</v>
      </c>
      <c r="S47" s="138"/>
      <c r="T47" s="186">
        <v>2.6215155732347238E-4</v>
      </c>
      <c r="U47"/>
      <c r="V47" s="139">
        <v>9710</v>
      </c>
      <c r="W47" s="10"/>
      <c r="X47" s="186">
        <v>2.9490212785625736E-4</v>
      </c>
      <c r="Y47"/>
      <c r="Z47" s="139">
        <v>8524</v>
      </c>
      <c r="AA47" s="10"/>
      <c r="AB47" s="16">
        <v>2.9730424571367008E-4</v>
      </c>
      <c r="AC47"/>
      <c r="AD47" s="139">
        <v>12292.325452365469</v>
      </c>
      <c r="AE47" s="16">
        <f>VLOOKUP(A47,'[4]Schedule H'!$A$11:$AD$323,28,FALSE)</f>
        <v>2.770628954509107E-4</v>
      </c>
      <c r="AF47" s="16"/>
      <c r="AG47" s="18">
        <f>VLOOKUP(A47,'[4]Schedule H'!$A$11:$AD$321,30,FALSE)</f>
        <v>9543.5874202167579</v>
      </c>
    </row>
    <row r="48" spans="1:33" x14ac:dyDescent="0.3">
      <c r="A48" s="13">
        <v>146</v>
      </c>
      <c r="B48" s="14"/>
      <c r="C48" s="14" t="s">
        <v>159</v>
      </c>
      <c r="D48" s="10"/>
      <c r="E48" s="10"/>
      <c r="F48" s="144">
        <f>VLOOKUP(A48,'[3]Employer Allocaiton FY 25- MP24'!$A$7:$D$231,4,FALSE)</f>
        <v>5.6033202932603138E-4</v>
      </c>
      <c r="G48" s="10"/>
      <c r="H48" s="145">
        <f t="shared" si="3"/>
        <v>18171.827705104806</v>
      </c>
      <c r="I48" s="176">
        <v>5.4628916300340541E-4</v>
      </c>
      <c r="J48" s="10"/>
      <c r="K48" s="147">
        <f t="shared" si="1"/>
        <v>15241.517906398007</v>
      </c>
      <c r="L48" s="181">
        <v>5.4442519839512571E-4</v>
      </c>
      <c r="M48" s="10"/>
      <c r="N48" s="148">
        <f t="shared" si="0"/>
        <v>21633.685824626718</v>
      </c>
      <c r="O48" s="148"/>
      <c r="P48" s="181">
        <v>6.0492678392187174E-4</v>
      </c>
      <c r="Q48"/>
      <c r="R48" s="138">
        <f t="shared" si="2"/>
        <v>19853.769639529903</v>
      </c>
      <c r="S48" s="138"/>
      <c r="T48" s="186">
        <v>6.4722163769315698E-4</v>
      </c>
      <c r="U48"/>
      <c r="V48" s="139">
        <v>23973</v>
      </c>
      <c r="W48" s="10"/>
      <c r="X48" s="186">
        <v>6.8102048058866311E-4</v>
      </c>
      <c r="Y48"/>
      <c r="Z48" s="139">
        <v>19684</v>
      </c>
      <c r="AA48" s="10"/>
      <c r="AB48" s="16">
        <v>6.6337603140846407E-4</v>
      </c>
      <c r="AC48"/>
      <c r="AD48" s="139">
        <v>27427.909937165474</v>
      </c>
      <c r="AE48" s="16">
        <f>VLOOKUP(A48,'[4]Schedule H'!$A$11:$AD$323,28,FALSE)</f>
        <v>6.5124957377552873E-4</v>
      </c>
      <c r="AF48" s="16"/>
      <c r="AG48" s="18">
        <f>VLOOKUP(A48,'[4]Schedule H'!$A$11:$AD$321,30,FALSE)</f>
        <v>22432.658222208123</v>
      </c>
    </row>
    <row r="49" spans="1:33" x14ac:dyDescent="0.3">
      <c r="A49" s="13">
        <v>147</v>
      </c>
      <c r="B49" s="14"/>
      <c r="C49" s="14" t="s">
        <v>160</v>
      </c>
      <c r="D49" s="10"/>
      <c r="E49" s="10"/>
      <c r="F49" s="144">
        <f>VLOOKUP(A49,'[3]Employer Allocaiton FY 25- MP24'!$A$7:$D$231,4,FALSE)</f>
        <v>4.0760448640947351E-4</v>
      </c>
      <c r="G49" s="10"/>
      <c r="H49" s="145">
        <f t="shared" si="3"/>
        <v>13218.802622740921</v>
      </c>
      <c r="I49" s="176">
        <v>4.3573984731416592E-4</v>
      </c>
      <c r="J49" s="10"/>
      <c r="K49" s="147">
        <f t="shared" si="1"/>
        <v>12157.181828131183</v>
      </c>
      <c r="L49" s="181">
        <v>4.6284435228268519E-4</v>
      </c>
      <c r="M49" s="10"/>
      <c r="N49" s="148">
        <f t="shared" si="0"/>
        <v>18391.92846419158</v>
      </c>
      <c r="O49" s="148"/>
      <c r="P49" s="181">
        <v>4.1787516671721908E-4</v>
      </c>
      <c r="Q49"/>
      <c r="R49" s="138">
        <f t="shared" si="2"/>
        <v>13714.713116679137</v>
      </c>
      <c r="S49" s="138"/>
      <c r="T49" s="186">
        <v>4.1382054289088136E-4</v>
      </c>
      <c r="U49"/>
      <c r="V49" s="139">
        <v>15328</v>
      </c>
      <c r="W49" s="10"/>
      <c r="X49" s="186">
        <v>4.1210335305505002E-4</v>
      </c>
      <c r="Y49"/>
      <c r="Z49" s="139">
        <v>11911</v>
      </c>
      <c r="AA49" s="10"/>
      <c r="AB49" s="16">
        <v>4.218043307397802E-4</v>
      </c>
      <c r="AC49"/>
      <c r="AD49" s="139">
        <v>17439.899313325473</v>
      </c>
      <c r="AE49" s="16">
        <f>VLOOKUP(A49,'[4]Schedule H'!$A$11:$AD$323,28,FALSE)</f>
        <v>3.8589447084721204E-4</v>
      </c>
      <c r="AF49" s="16"/>
      <c r="AG49" s="18">
        <f>VLOOKUP(A49,'[4]Schedule H'!$A$11:$AD$321,30,FALSE)</f>
        <v>13292.352306919305</v>
      </c>
    </row>
    <row r="50" spans="1:33" x14ac:dyDescent="0.3">
      <c r="A50" s="13">
        <v>148</v>
      </c>
      <c r="B50" s="14"/>
      <c r="C50" s="14" t="s">
        <v>161</v>
      </c>
      <c r="D50" s="10"/>
      <c r="E50" s="10"/>
      <c r="F50" s="144">
        <f>VLOOKUP(A50,'[3]Employer Allocaiton FY 25- MP24'!$A$7:$D$231,4,FALSE)</f>
        <v>7.0558407515401616E-5</v>
      </c>
      <c r="G50" s="10"/>
      <c r="H50" s="145">
        <f t="shared" si="3"/>
        <v>2288.2418948255618</v>
      </c>
      <c r="I50" s="176">
        <v>9.5184458047008677E-5</v>
      </c>
      <c r="J50" s="10"/>
      <c r="K50" s="147">
        <f t="shared" si="1"/>
        <v>2655.6551364816823</v>
      </c>
      <c r="L50" s="181">
        <v>6.2818196477667517E-5</v>
      </c>
      <c r="M50" s="10"/>
      <c r="N50" s="148">
        <f t="shared" si="0"/>
        <v>2496.190717611169</v>
      </c>
      <c r="O50" s="148"/>
      <c r="P50" s="181">
        <v>6.7684470867400746E-5</v>
      </c>
      <c r="Q50"/>
      <c r="R50" s="138">
        <f t="shared" si="2"/>
        <v>2221.4124560045966</v>
      </c>
      <c r="S50" s="138"/>
      <c r="T50" s="186">
        <v>6.9664550133805931E-5</v>
      </c>
      <c r="U50"/>
      <c r="V50" s="139">
        <v>2580</v>
      </c>
      <c r="W50" s="10"/>
      <c r="X50" s="186">
        <v>7.3720718376697882E-5</v>
      </c>
      <c r="Y50"/>
      <c r="Z50" s="139">
        <v>2131</v>
      </c>
      <c r="AA50" s="10"/>
      <c r="AB50" s="16">
        <v>6.1243504821122645E-5</v>
      </c>
      <c r="AC50"/>
      <c r="AD50" s="139">
        <v>2532.1706768688041</v>
      </c>
      <c r="AE50" s="16">
        <f>VLOOKUP(A50,'[4]Schedule H'!$A$11:$AD$323,28,FALSE)</f>
        <v>5.6721006355962571E-5</v>
      </c>
      <c r="AF50" s="16"/>
      <c r="AG50" s="18">
        <f>VLOOKUP(A50,'[4]Schedule H'!$A$11:$AD$321,30,FALSE)</f>
        <v>1953.7869978577091</v>
      </c>
    </row>
    <row r="51" spans="1:33" x14ac:dyDescent="0.3">
      <c r="A51" s="13">
        <v>149</v>
      </c>
      <c r="B51" s="14"/>
      <c r="C51" s="14" t="s">
        <v>162</v>
      </c>
      <c r="D51" s="10"/>
      <c r="E51" s="10"/>
      <c r="F51" s="146">
        <v>0</v>
      </c>
      <c r="G51" s="10"/>
      <c r="H51" s="145">
        <f t="shared" si="3"/>
        <v>0</v>
      </c>
      <c r="I51" s="175">
        <v>0</v>
      </c>
      <c r="J51" s="10"/>
      <c r="K51" s="147">
        <f t="shared" si="1"/>
        <v>0</v>
      </c>
      <c r="L51" s="181">
        <v>0</v>
      </c>
      <c r="M51" s="10"/>
      <c r="N51" s="148">
        <f t="shared" si="0"/>
        <v>0</v>
      </c>
      <c r="O51" s="148"/>
      <c r="P51" s="181">
        <v>0</v>
      </c>
      <c r="Q51"/>
      <c r="R51" s="138">
        <f t="shared" si="2"/>
        <v>0</v>
      </c>
      <c r="S51" s="138"/>
      <c r="T51" s="186">
        <v>0</v>
      </c>
      <c r="U51"/>
      <c r="V51" s="139">
        <v>0</v>
      </c>
      <c r="W51" s="10"/>
      <c r="X51" s="186">
        <v>0</v>
      </c>
      <c r="Y51"/>
      <c r="Z51" s="139">
        <v>0</v>
      </c>
      <c r="AA51" s="10"/>
      <c r="AB51" s="16">
        <v>0</v>
      </c>
      <c r="AC51"/>
      <c r="AD51" s="139">
        <v>0</v>
      </c>
      <c r="AE51" s="16">
        <f>VLOOKUP(A51,'[4]Schedule H'!$A$11:$AD$323,28,FALSE)</f>
        <v>0</v>
      </c>
      <c r="AF51" s="16"/>
      <c r="AG51" s="18">
        <f>VLOOKUP(A51,'[4]Schedule H'!$A$11:$AD$321,30,FALSE)</f>
        <v>0</v>
      </c>
    </row>
    <row r="52" spans="1:33" x14ac:dyDescent="0.3">
      <c r="A52" s="13">
        <v>150</v>
      </c>
      <c r="B52" s="14"/>
      <c r="C52" s="14" t="s">
        <v>163</v>
      </c>
      <c r="D52" s="10"/>
      <c r="E52" s="10"/>
      <c r="F52" s="146">
        <v>0</v>
      </c>
      <c r="G52" s="10"/>
      <c r="H52" s="145">
        <f t="shared" si="3"/>
        <v>0</v>
      </c>
      <c r="I52" s="175">
        <v>0</v>
      </c>
      <c r="J52" s="10"/>
      <c r="K52" s="147">
        <f t="shared" si="1"/>
        <v>0</v>
      </c>
      <c r="L52" s="181">
        <v>0</v>
      </c>
      <c r="M52" s="10"/>
      <c r="N52" s="148">
        <f t="shared" si="0"/>
        <v>0</v>
      </c>
      <c r="O52" s="148"/>
      <c r="P52" s="181">
        <v>0</v>
      </c>
      <c r="Q52"/>
      <c r="R52" s="138">
        <f t="shared" si="2"/>
        <v>0</v>
      </c>
      <c r="S52" s="138"/>
      <c r="T52" s="186">
        <v>0</v>
      </c>
      <c r="U52"/>
      <c r="V52" s="139">
        <v>0</v>
      </c>
      <c r="W52" s="10"/>
      <c r="X52" s="186">
        <v>0</v>
      </c>
      <c r="Y52"/>
      <c r="Z52" s="139">
        <v>0</v>
      </c>
      <c r="AA52" s="10"/>
      <c r="AB52" s="16">
        <v>0</v>
      </c>
      <c r="AC52"/>
      <c r="AD52" s="139">
        <v>0</v>
      </c>
      <c r="AE52" s="16">
        <f>VLOOKUP(A52,'[4]Schedule H'!$A$11:$AD$323,28,FALSE)</f>
        <v>0</v>
      </c>
      <c r="AF52" s="16"/>
      <c r="AG52" s="18">
        <f>VLOOKUP(A52,'[4]Schedule H'!$A$11:$AD$321,30,FALSE)</f>
        <v>0</v>
      </c>
    </row>
    <row r="53" spans="1:33" x14ac:dyDescent="0.3">
      <c r="A53" s="13">
        <v>151</v>
      </c>
      <c r="B53" s="14"/>
      <c r="C53" s="14" t="s">
        <v>164</v>
      </c>
      <c r="D53" s="10"/>
      <c r="E53" s="10"/>
      <c r="F53" s="144">
        <f>VLOOKUP(A53,'[3]Employer Allocaiton FY 25- MP24'!$A$7:$D$231,4,FALSE)</f>
        <v>1.6258887710054986E-3</v>
      </c>
      <c r="G53" s="10"/>
      <c r="H53" s="145">
        <f t="shared" si="3"/>
        <v>52728.327256098069</v>
      </c>
      <c r="I53" s="176">
        <v>1.6155170806270804E-3</v>
      </c>
      <c r="J53" s="10"/>
      <c r="K53" s="147">
        <f t="shared" si="1"/>
        <v>45073.075177066959</v>
      </c>
      <c r="L53" s="181">
        <v>1.6573939099091837E-3</v>
      </c>
      <c r="M53" s="10"/>
      <c r="N53" s="148">
        <f t="shared" si="0"/>
        <v>65859.440820008109</v>
      </c>
      <c r="O53" s="148"/>
      <c r="P53" s="181">
        <v>1.5766174610851518E-3</v>
      </c>
      <c r="Q53"/>
      <c r="R53" s="138">
        <f t="shared" si="2"/>
        <v>51744.774266910012</v>
      </c>
      <c r="S53" s="138"/>
      <c r="T53" s="186">
        <v>1.5539843438415312E-3</v>
      </c>
      <c r="U53"/>
      <c r="V53" s="139">
        <v>57559</v>
      </c>
      <c r="W53" s="10"/>
      <c r="X53" s="186">
        <v>1.5612841323045914E-3</v>
      </c>
      <c r="Y53"/>
      <c r="Z53" s="139">
        <v>45126</v>
      </c>
      <c r="AA53" s="10"/>
      <c r="AB53" s="16">
        <v>1.616253539855908E-3</v>
      </c>
      <c r="AC53"/>
      <c r="AD53" s="139">
        <v>66825.532470130667</v>
      </c>
      <c r="AE53" s="16">
        <f>VLOOKUP(A53,'[4]Schedule H'!$A$11:$AD$323,28,FALSE)</f>
        <v>1.671654154793184E-3</v>
      </c>
      <c r="AF53" s="16"/>
      <c r="AG53" s="18">
        <f>VLOOKUP(A53,'[4]Schedule H'!$A$11:$AD$321,30,FALSE)</f>
        <v>57581.06850314037</v>
      </c>
    </row>
    <row r="54" spans="1:33" x14ac:dyDescent="0.3">
      <c r="A54" s="13">
        <v>152</v>
      </c>
      <c r="B54" s="14"/>
      <c r="C54" s="14" t="s">
        <v>165</v>
      </c>
      <c r="D54" s="10"/>
      <c r="E54" s="10"/>
      <c r="F54" s="144">
        <f>VLOOKUP(A54,'[3]Employer Allocaiton FY 25- MP24'!$A$7:$D$231,4,FALSE)</f>
        <v>1.2101765902150139E-3</v>
      </c>
      <c r="G54" s="10"/>
      <c r="H54" s="145">
        <f t="shared" si="3"/>
        <v>39246.588342610761</v>
      </c>
      <c r="I54" s="176">
        <v>1.2047701783798692E-3</v>
      </c>
      <c r="J54" s="10"/>
      <c r="K54" s="147">
        <f t="shared" si="1"/>
        <v>33613.19881565476</v>
      </c>
      <c r="L54" s="181">
        <v>1.2381483684433818E-3</v>
      </c>
      <c r="M54" s="10"/>
      <c r="N54" s="148">
        <f t="shared" si="0"/>
        <v>49199.987227149082</v>
      </c>
      <c r="O54" s="148"/>
      <c r="P54" s="181">
        <v>1.2028985474244309E-3</v>
      </c>
      <c r="Q54"/>
      <c r="R54" s="138">
        <f t="shared" si="2"/>
        <v>39479.274674295513</v>
      </c>
      <c r="S54" s="138"/>
      <c r="T54" s="186">
        <v>1.1739631577821616E-3</v>
      </c>
      <c r="U54"/>
      <c r="V54" s="139">
        <v>43483</v>
      </c>
      <c r="W54" s="10"/>
      <c r="X54" s="186">
        <v>1.1492494251911154E-3</v>
      </c>
      <c r="Y54"/>
      <c r="Z54" s="139">
        <v>33217</v>
      </c>
      <c r="AA54" s="10"/>
      <c r="AB54" s="16">
        <v>1.0915938875909925E-3</v>
      </c>
      <c r="AC54"/>
      <c r="AD54" s="139">
        <v>45132.98253064388</v>
      </c>
      <c r="AE54" s="16">
        <f>VLOOKUP(A54,'[4]Schedule H'!$A$11:$AD$323,28,FALSE)</f>
        <v>1.0837814664587909E-3</v>
      </c>
      <c r="AF54" s="16"/>
      <c r="AG54" s="18">
        <f>VLOOKUP(A54,'[4]Schedule H'!$A$11:$AD$321,30,FALSE)</f>
        <v>37331.462781138667</v>
      </c>
    </row>
    <row r="55" spans="1:33" x14ac:dyDescent="0.3">
      <c r="A55" s="13">
        <v>154</v>
      </c>
      <c r="B55" s="14"/>
      <c r="C55" s="14" t="s">
        <v>166</v>
      </c>
      <c r="D55" s="10"/>
      <c r="E55" s="10"/>
      <c r="F55" s="144">
        <f>VLOOKUP(A55,'[3]Employer Allocaiton FY 25- MP24'!$A$7:$D$231,4,FALSE)</f>
        <v>1.8505153099497448E-2</v>
      </c>
      <c r="G55" s="10"/>
      <c r="H55" s="145">
        <f t="shared" si="3"/>
        <v>600130.70140774047</v>
      </c>
      <c r="I55" s="176">
        <v>1.9347939791622925E-2</v>
      </c>
      <c r="J55" s="10"/>
      <c r="K55" s="147">
        <f t="shared" si="1"/>
        <v>539809.30019674043</v>
      </c>
      <c r="L55" s="181">
        <v>1.9884631215272234E-2</v>
      </c>
      <c r="M55" s="10"/>
      <c r="N55" s="148">
        <f t="shared" si="0"/>
        <v>790150.53990494413</v>
      </c>
      <c r="O55" s="148"/>
      <c r="P55" s="181">
        <v>1.9616814555223613E-2</v>
      </c>
      <c r="Q55"/>
      <c r="R55" s="138">
        <f t="shared" si="2"/>
        <v>643826.20772018563</v>
      </c>
      <c r="S55" s="138"/>
      <c r="T55" s="186">
        <v>1.956138967006666E-2</v>
      </c>
      <c r="U55"/>
      <c r="V55" s="139">
        <v>724545</v>
      </c>
      <c r="W55" s="10"/>
      <c r="X55" s="186">
        <v>1.9151500265340841E-2</v>
      </c>
      <c r="Y55"/>
      <c r="Z55" s="139">
        <v>553536</v>
      </c>
      <c r="AA55" s="10"/>
      <c r="AB55" s="16">
        <v>1.9099690252028349E-2</v>
      </c>
      <c r="AC55"/>
      <c r="AD55" s="139">
        <v>789694.77228192007</v>
      </c>
      <c r="AE55" s="16">
        <f>VLOOKUP(A55,'[4]Schedule H'!$A$11:$AD$323,28,FALSE)</f>
        <v>1.9300853120217606E-2</v>
      </c>
      <c r="AF55" s="16"/>
      <c r="AG55" s="18">
        <f>VLOOKUP(A55,'[4]Schedule H'!$A$11:$AD$321,30,FALSE)</f>
        <v>664828.75210620218</v>
      </c>
    </row>
    <row r="56" spans="1:33" x14ac:dyDescent="0.3">
      <c r="A56" s="13">
        <v>156</v>
      </c>
      <c r="B56" s="14"/>
      <c r="C56" s="14" t="s">
        <v>167</v>
      </c>
      <c r="D56" s="10"/>
      <c r="E56" s="145">
        <f>'Schedule H'!H326</f>
        <v>32430464</v>
      </c>
      <c r="F56" s="144">
        <f>VLOOKUP(A56,'[3]Employer Allocaiton FY 25- MP24'!$A$7:$D$231,4,FALSE)</f>
        <v>3.2697656780314811E-2</v>
      </c>
      <c r="G56" s="10"/>
      <c r="H56" s="145">
        <f t="shared" si="3"/>
        <v>1060400.1810983554</v>
      </c>
      <c r="I56" s="176">
        <v>3.3109357632361378E-2</v>
      </c>
      <c r="J56" s="10"/>
      <c r="K56" s="147">
        <f t="shared" si="1"/>
        <v>923754.12400378461</v>
      </c>
      <c r="L56" s="181">
        <v>3.3063333126973196E-2</v>
      </c>
      <c r="M56" s="10"/>
      <c r="N56" s="148">
        <f t="shared" si="0"/>
        <v>1313829.2703799196</v>
      </c>
      <c r="O56" s="148"/>
      <c r="P56" s="181">
        <v>3.2762907858246385E-2</v>
      </c>
      <c r="Q56"/>
      <c r="R56" s="138">
        <f t="shared" si="2"/>
        <v>1075282.5674565893</v>
      </c>
      <c r="S56" s="138"/>
      <c r="T56" s="186">
        <v>3.2266860361320815E-2</v>
      </c>
      <c r="U56"/>
      <c r="V56" s="139">
        <v>1195150</v>
      </c>
      <c r="W56" s="10"/>
      <c r="X56" s="186">
        <v>3.2710809966239471E-2</v>
      </c>
      <c r="Y56"/>
      <c r="Z56" s="139">
        <v>945441</v>
      </c>
      <c r="AA56" s="10"/>
      <c r="AB56" s="16">
        <v>3.2062837421630463E-2</v>
      </c>
      <c r="AC56"/>
      <c r="AD56" s="139">
        <v>1325668.3622760728</v>
      </c>
      <c r="AE56" s="16">
        <f>VLOOKUP(A56,'[4]Schedule H'!$A$11:$AD$323,28,FALSE)</f>
        <v>3.2635521780657269E-2</v>
      </c>
      <c r="AF56" s="16"/>
      <c r="AG56" s="18">
        <f>VLOOKUP(A56,'[4]Schedule H'!$A$11:$AD$321,30,FALSE)</f>
        <v>1124148.9215335022</v>
      </c>
    </row>
    <row r="57" spans="1:33" x14ac:dyDescent="0.3">
      <c r="A57" s="13">
        <v>157</v>
      </c>
      <c r="B57" s="14"/>
      <c r="C57" s="14" t="s">
        <v>168</v>
      </c>
      <c r="D57" s="10"/>
      <c r="E57" s="10"/>
      <c r="F57" s="144">
        <f>VLOOKUP(A57,'[3]Employer Allocaiton FY 25- MP24'!$A$7:$D$231,4,FALSE)</f>
        <v>1.4052943769566448E-4</v>
      </c>
      <c r="G57" s="10"/>
      <c r="H57" s="145">
        <f t="shared" si="3"/>
        <v>4557.4348701294903</v>
      </c>
      <c r="I57" s="176">
        <v>1.6310213910533466E-4</v>
      </c>
      <c r="J57" s="10"/>
      <c r="K57" s="147">
        <f t="shared" si="1"/>
        <v>4550.5646864356349</v>
      </c>
      <c r="L57" s="181">
        <v>1.7639626099310668E-4</v>
      </c>
      <c r="M57" s="10"/>
      <c r="N57" s="148">
        <f t="shared" si="0"/>
        <v>7009.4134184327877</v>
      </c>
      <c r="O57" s="148"/>
      <c r="P57" s="181">
        <v>1.721545323289145E-4</v>
      </c>
      <c r="Q57"/>
      <c r="R57" s="138">
        <f t="shared" si="2"/>
        <v>5650.1324095788532</v>
      </c>
      <c r="S57" s="138"/>
      <c r="T57" s="186">
        <v>1.6330967752873263E-4</v>
      </c>
      <c r="U57"/>
      <c r="V57" s="139">
        <v>6049</v>
      </c>
      <c r="W57" s="10"/>
      <c r="X57" s="186">
        <v>1.585721250359305E-4</v>
      </c>
      <c r="Y57"/>
      <c r="Z57" s="139">
        <v>4583</v>
      </c>
      <c r="AA57" s="10"/>
      <c r="AB57" s="16">
        <v>1.3870222125073907E-4</v>
      </c>
      <c r="AC57"/>
      <c r="AD57" s="139">
        <v>5734.7746261993316</v>
      </c>
      <c r="AE57" s="16">
        <f>VLOOKUP(A57,'[4]Schedule H'!$A$11:$AD$323,28,FALSE)</f>
        <v>1.4715517288628092E-4</v>
      </c>
      <c r="AF57" s="16"/>
      <c r="AG57" s="18">
        <f>VLOOKUP(A57,'[4]Schedule H'!$A$11:$AD$321,30,FALSE)</f>
        <v>5068.8427784302812</v>
      </c>
    </row>
    <row r="58" spans="1:33" ht="16.2" x14ac:dyDescent="0.3">
      <c r="A58" s="13">
        <v>158</v>
      </c>
      <c r="B58" s="14"/>
      <c r="C58" s="14" t="s">
        <v>488</v>
      </c>
      <c r="D58" s="10"/>
      <c r="E58" s="10"/>
      <c r="F58" s="144">
        <f>VLOOKUP(A58,'[3]Employer Allocaiton FY 25- MP24'!$A$7:$D$231,4,FALSE)</f>
        <v>0</v>
      </c>
      <c r="G58" s="10"/>
      <c r="H58" s="145">
        <f t="shared" si="3"/>
        <v>0</v>
      </c>
      <c r="I58" s="176">
        <v>0</v>
      </c>
      <c r="J58" s="10"/>
      <c r="K58" s="147">
        <f t="shared" si="1"/>
        <v>0</v>
      </c>
      <c r="L58" s="181">
        <v>0</v>
      </c>
      <c r="M58" s="10"/>
      <c r="N58" s="148">
        <f t="shared" si="0"/>
        <v>0</v>
      </c>
      <c r="O58" s="148"/>
      <c r="P58" s="181">
        <v>0</v>
      </c>
      <c r="Q58"/>
      <c r="R58" s="138">
        <f t="shared" si="2"/>
        <v>0</v>
      </c>
      <c r="S58" s="138"/>
      <c r="T58" s="186">
        <v>0</v>
      </c>
      <c r="U58"/>
      <c r="V58" s="139">
        <v>0</v>
      </c>
      <c r="W58" s="10"/>
      <c r="X58" s="186">
        <v>0</v>
      </c>
      <c r="Y58"/>
      <c r="Z58" s="139">
        <v>0</v>
      </c>
      <c r="AA58" s="10"/>
      <c r="AB58" s="16">
        <v>0</v>
      </c>
      <c r="AC58"/>
      <c r="AD58" s="139">
        <v>0</v>
      </c>
      <c r="AE58" s="16">
        <f>VLOOKUP(A58,'[4]Schedule H'!$A$11:$AD$323,28,FALSE)</f>
        <v>0</v>
      </c>
      <c r="AF58" s="16"/>
      <c r="AG58" s="18">
        <f>VLOOKUP(A58,'[4]Schedule H'!$A$11:$AD$321,30,FALSE)</f>
        <v>0</v>
      </c>
    </row>
    <row r="59" spans="1:33" x14ac:dyDescent="0.3">
      <c r="A59" s="13">
        <v>160</v>
      </c>
      <c r="B59" s="14"/>
      <c r="C59" s="14" t="s">
        <v>170</v>
      </c>
      <c r="D59" s="10"/>
      <c r="E59" s="10"/>
      <c r="F59" s="144">
        <f>VLOOKUP(A59,'[3]Employer Allocaiton FY 25- MP24'!$A$7:$D$231,4,FALSE)</f>
        <v>1.0870019117748343E-4</v>
      </c>
      <c r="G59" s="10"/>
      <c r="H59" s="145">
        <f t="shared" si="3"/>
        <v>3525.1976367744942</v>
      </c>
      <c r="I59" s="176">
        <v>8.950447099904924E-5</v>
      </c>
      <c r="J59" s="10"/>
      <c r="K59" s="147">
        <f t="shared" si="1"/>
        <v>2497.1829752848057</v>
      </c>
      <c r="L59" s="181">
        <v>8.9809554878704813E-5</v>
      </c>
      <c r="M59" s="10"/>
      <c r="N59" s="148">
        <f t="shared" si="0"/>
        <v>3568.7394705881538</v>
      </c>
      <c r="O59" s="148"/>
      <c r="P59" s="181">
        <v>1.0672180857876931E-4</v>
      </c>
      <c r="Q59"/>
      <c r="R59" s="138">
        <f t="shared" si="2"/>
        <v>3502.6225641722381</v>
      </c>
      <c r="S59" s="138"/>
      <c r="T59" s="186">
        <v>1.0681285092462492E-4</v>
      </c>
      <c r="U59"/>
      <c r="V59" s="139">
        <v>3956</v>
      </c>
      <c r="W59" s="10"/>
      <c r="X59" s="186">
        <v>1.0857443949245086E-4</v>
      </c>
      <c r="Y59"/>
      <c r="Z59" s="139">
        <v>3138</v>
      </c>
      <c r="AA59" s="10"/>
      <c r="AB59" s="16">
        <v>8.6144583668305386E-5</v>
      </c>
      <c r="AC59"/>
      <c r="AD59" s="139">
        <v>3561.7293519217574</v>
      </c>
      <c r="AE59" s="16">
        <f>VLOOKUP(A59,'[4]Schedule H'!$A$11:$AD$323,28,FALSE)</f>
        <v>8.8062919238569512E-5</v>
      </c>
      <c r="AF59" s="16"/>
      <c r="AG59" s="18">
        <f>VLOOKUP(A59,'[4]Schedule H'!$A$11:$AD$321,30,FALSE)</f>
        <v>3033.3768325960582</v>
      </c>
    </row>
    <row r="60" spans="1:33" x14ac:dyDescent="0.3">
      <c r="A60" s="13">
        <v>161</v>
      </c>
      <c r="B60" s="14"/>
      <c r="C60" s="14" t="s">
        <v>171</v>
      </c>
      <c r="D60" s="10"/>
      <c r="E60" s="10"/>
      <c r="F60" s="144">
        <f>VLOOKUP(A60,'[3]Employer Allocaiton FY 25- MP24'!$A$7:$D$231,4,FALSE)</f>
        <v>8.3182569677756283E-3</v>
      </c>
      <c r="G60" s="10"/>
      <c r="H60" s="145">
        <f t="shared" si="3"/>
        <v>269764.93313619669</v>
      </c>
      <c r="I60" s="176">
        <v>8.4024118544379373E-3</v>
      </c>
      <c r="J60" s="10"/>
      <c r="K60" s="147">
        <f t="shared" si="1"/>
        <v>234428.06376070905</v>
      </c>
      <c r="L60" s="181">
        <v>8.5060304262537037E-3</v>
      </c>
      <c r="M60" s="10"/>
      <c r="N60" s="148">
        <f t="shared" si="0"/>
        <v>338001.97051631514</v>
      </c>
      <c r="O60" s="148"/>
      <c r="P60" s="181">
        <v>8.4020582990144994E-3</v>
      </c>
      <c r="Q60"/>
      <c r="R60" s="138">
        <f t="shared" si="2"/>
        <v>275756.56162065174</v>
      </c>
      <c r="S60" s="138"/>
      <c r="T60" s="186">
        <v>8.7357959176105823E-3</v>
      </c>
      <c r="U60"/>
      <c r="V60" s="139">
        <v>323570</v>
      </c>
      <c r="W60" s="10"/>
      <c r="X60" s="186">
        <v>8.9548279182113475E-3</v>
      </c>
      <c r="Y60"/>
      <c r="Z60" s="139">
        <v>258821</v>
      </c>
      <c r="AA60" s="10"/>
      <c r="AB60" s="16">
        <v>8.9174877104490902E-3</v>
      </c>
      <c r="AC60"/>
      <c r="AD60" s="139">
        <v>368701.97023650992</v>
      </c>
      <c r="AE60" s="16">
        <f>VLOOKUP(A60,'[4]Schedule H'!$A$11:$AD$323,28,FALSE)</f>
        <v>8.9648859551217618E-3</v>
      </c>
      <c r="AF60" s="16"/>
      <c r="AG60" s="18">
        <f>VLOOKUP(A60,'[4]Schedule H'!$A$11:$AD$321,30,FALSE)</f>
        <v>308800.54395496182</v>
      </c>
    </row>
    <row r="61" spans="1:33" x14ac:dyDescent="0.3">
      <c r="A61" s="13">
        <v>162</v>
      </c>
      <c r="B61" s="14"/>
      <c r="C61" s="14" t="s">
        <v>172</v>
      </c>
      <c r="D61" s="10"/>
      <c r="E61" s="10"/>
      <c r="F61" s="144">
        <f>VLOOKUP(A61,'[3]Employer Allocaiton FY 25- MP24'!$A$7:$D$231,4,FALSE)</f>
        <v>2.7026434251745391E-5</v>
      </c>
      <c r="G61" s="10"/>
      <c r="H61" s="145">
        <f t="shared" si="3"/>
        <v>876.47980304959583</v>
      </c>
      <c r="I61" s="176">
        <v>1.8628219797982836E-5</v>
      </c>
      <c r="J61" s="10"/>
      <c r="K61" s="147">
        <f t="shared" si="1"/>
        <v>519.72904615994253</v>
      </c>
      <c r="L61" s="181">
        <v>1.8672297135979555E-5</v>
      </c>
      <c r="M61" s="10"/>
      <c r="N61" s="148">
        <f t="shared" si="0"/>
        <v>741.97632852894708</v>
      </c>
      <c r="O61" s="148"/>
      <c r="P61" s="181">
        <v>1.8382213778648346E-5</v>
      </c>
      <c r="Q61"/>
      <c r="R61" s="138">
        <f t="shared" si="2"/>
        <v>603.30646208089217</v>
      </c>
      <c r="S61" s="138"/>
      <c r="T61" s="186">
        <v>1.8137258978418303E-5</v>
      </c>
      <c r="U61"/>
      <c r="V61" s="139">
        <v>672</v>
      </c>
      <c r="W61" s="10"/>
      <c r="X61" s="186">
        <v>1.8177780187045691E-5</v>
      </c>
      <c r="Y61"/>
      <c r="Z61" s="139">
        <v>525</v>
      </c>
      <c r="AA61" s="10"/>
      <c r="AB61" s="16">
        <v>1.8115023849881853E-5</v>
      </c>
      <c r="AC61"/>
      <c r="AD61" s="139">
        <v>748.98280784919029</v>
      </c>
      <c r="AE61" s="16">
        <f>VLOOKUP(A61,'[4]Schedule H'!$A$11:$AD$323,28,FALSE)</f>
        <v>1.8079314717089829E-5</v>
      </c>
      <c r="AF61" s="16"/>
      <c r="AG61" s="18">
        <f>VLOOKUP(A61,'[4]Schedule H'!$A$11:$AD$321,30,FALSE)</f>
        <v>622.75217408434492</v>
      </c>
    </row>
    <row r="62" spans="1:33" x14ac:dyDescent="0.3">
      <c r="A62" s="13">
        <v>163</v>
      </c>
      <c r="B62" s="14"/>
      <c r="C62" s="14" t="s">
        <v>173</v>
      </c>
      <c r="D62" s="10"/>
      <c r="E62" s="10"/>
      <c r="F62" s="146">
        <v>0</v>
      </c>
      <c r="G62" s="10"/>
      <c r="H62" s="145">
        <f t="shared" si="3"/>
        <v>0</v>
      </c>
      <c r="I62" s="175">
        <v>0</v>
      </c>
      <c r="J62" s="10"/>
      <c r="K62" s="147">
        <f t="shared" si="1"/>
        <v>0</v>
      </c>
      <c r="L62" s="181">
        <v>0</v>
      </c>
      <c r="M62" s="10"/>
      <c r="N62" s="148">
        <f t="shared" si="0"/>
        <v>0</v>
      </c>
      <c r="O62" s="148"/>
      <c r="P62" s="181">
        <v>0</v>
      </c>
      <c r="Q62"/>
      <c r="R62" s="138">
        <f t="shared" si="2"/>
        <v>0</v>
      </c>
      <c r="S62" s="138"/>
      <c r="T62" s="186">
        <v>0</v>
      </c>
      <c r="U62"/>
      <c r="V62" s="139">
        <v>0</v>
      </c>
      <c r="W62" s="10"/>
      <c r="X62" s="186">
        <v>0</v>
      </c>
      <c r="Y62"/>
      <c r="Z62" s="139">
        <v>0</v>
      </c>
      <c r="AA62" s="10"/>
      <c r="AB62" s="16">
        <v>0</v>
      </c>
      <c r="AC62"/>
      <c r="AD62" s="139">
        <v>0</v>
      </c>
      <c r="AE62" s="16">
        <f>VLOOKUP(A62,'[4]Schedule H'!$A$11:$AD$323,28,FALSE)</f>
        <v>0</v>
      </c>
      <c r="AF62" s="16"/>
      <c r="AG62" s="18">
        <f>VLOOKUP(A62,'[4]Schedule H'!$A$11:$AD$321,30,FALSE)</f>
        <v>0</v>
      </c>
    </row>
    <row r="63" spans="1:33" x14ac:dyDescent="0.3">
      <c r="A63" s="13">
        <v>164</v>
      </c>
      <c r="B63" s="14"/>
      <c r="C63" s="14" t="s">
        <v>174</v>
      </c>
      <c r="D63" s="10"/>
      <c r="E63" s="10"/>
      <c r="F63" s="144">
        <f>VLOOKUP(A63,'[3]Employer Allocaiton FY 25- MP24'!$A$7:$D$231,4,FALSE)</f>
        <v>8.9000640471685583E-5</v>
      </c>
      <c r="G63" s="10"/>
      <c r="H63" s="145">
        <f t="shared" si="3"/>
        <v>2886.3320667939424</v>
      </c>
      <c r="I63" s="176">
        <v>8.0268855481490956E-5</v>
      </c>
      <c r="J63" s="10"/>
      <c r="K63" s="147">
        <f t="shared" si="1"/>
        <v>2239.5084526683017</v>
      </c>
      <c r="L63" s="181">
        <v>8.0714622614833388E-5</v>
      </c>
      <c r="M63" s="10"/>
      <c r="N63" s="148">
        <f t="shared" si="0"/>
        <v>3207.3364573314902</v>
      </c>
      <c r="O63" s="148"/>
      <c r="P63" s="181">
        <v>4.8379548683561211E-5</v>
      </c>
      <c r="Q63"/>
      <c r="R63" s="138">
        <f t="shared" si="2"/>
        <v>1587.822593340321</v>
      </c>
      <c r="S63" s="138"/>
      <c r="T63" s="186">
        <v>7.1737904812528959E-5</v>
      </c>
      <c r="U63"/>
      <c r="V63" s="139">
        <v>2657</v>
      </c>
      <c r="W63" s="10"/>
      <c r="X63" s="186">
        <v>4.6947126871581576E-5</v>
      </c>
      <c r="Y63"/>
      <c r="Z63" s="139">
        <v>1357</v>
      </c>
      <c r="AA63" s="10"/>
      <c r="AB63" s="16">
        <v>1.0347649907215631E-5</v>
      </c>
      <c r="AC63"/>
      <c r="AD63" s="139">
        <v>427.83337998184987</v>
      </c>
      <c r="AE63" s="16">
        <f>VLOOKUP(A63,'[4]Schedule H'!$A$11:$AD$323,28,FALSE)</f>
        <v>0</v>
      </c>
      <c r="AF63" s="16"/>
      <c r="AG63" s="18">
        <f>VLOOKUP(A63,'[4]Schedule H'!$A$11:$AD$321,30,FALSE)</f>
        <v>0</v>
      </c>
    </row>
    <row r="64" spans="1:33" x14ac:dyDescent="0.3">
      <c r="A64" s="13">
        <v>165</v>
      </c>
      <c r="B64" s="14"/>
      <c r="C64" s="14" t="s">
        <v>175</v>
      </c>
      <c r="D64" s="10"/>
      <c r="E64" s="10"/>
      <c r="F64" s="144">
        <f>VLOOKUP(A64,'[3]Employer Allocaiton FY 25- MP24'!$A$7:$D$231,4,FALSE)</f>
        <v>1.5941405149364734E-3</v>
      </c>
      <c r="G64" s="10"/>
      <c r="H64" s="145">
        <f t="shared" si="3"/>
        <v>51698.716580588763</v>
      </c>
      <c r="I64" s="176">
        <v>1.5277102593881755E-3</v>
      </c>
      <c r="J64" s="10"/>
      <c r="K64" s="147">
        <f t="shared" si="1"/>
        <v>42623.25678627396</v>
      </c>
      <c r="L64" s="181">
        <v>1.4567218390108875E-3</v>
      </c>
      <c r="M64" s="10"/>
      <c r="N64" s="148">
        <f t="shared" si="0"/>
        <v>57885.385709428527</v>
      </c>
      <c r="O64" s="148"/>
      <c r="P64" s="181">
        <v>1.1270849308551484E-3</v>
      </c>
      <c r="Q64"/>
      <c r="R64" s="138">
        <f t="shared" si="2"/>
        <v>36991.062680857671</v>
      </c>
      <c r="S64" s="138"/>
      <c r="T64" s="186">
        <v>9.8197736445520016E-4</v>
      </c>
      <c r="U64"/>
      <c r="V64" s="139">
        <v>36372</v>
      </c>
      <c r="W64" s="10"/>
      <c r="X64" s="186">
        <v>9.9321050282839113E-4</v>
      </c>
      <c r="Y64"/>
      <c r="Z64" s="139">
        <v>28707</v>
      </c>
      <c r="AA64" s="10"/>
      <c r="AB64" s="16">
        <v>9.8256218532766985E-4</v>
      </c>
      <c r="AC64"/>
      <c r="AD64" s="139">
        <v>40624.963596609028</v>
      </c>
      <c r="AE64" s="16">
        <f>VLOOKUP(A64,'[4]Schedule H'!$A$11:$AD$323,28,FALSE)</f>
        <v>9.9081796948394057E-4</v>
      </c>
      <c r="AF64" s="16"/>
      <c r="AG64" s="18">
        <f>VLOOKUP(A64,'[4]Schedule H'!$A$11:$AD$321,30,FALSE)</f>
        <v>34129.282789391153</v>
      </c>
    </row>
    <row r="65" spans="1:33" x14ac:dyDescent="0.3">
      <c r="A65" s="13">
        <v>166</v>
      </c>
      <c r="B65" s="14"/>
      <c r="C65" s="14" t="s">
        <v>176</v>
      </c>
      <c r="D65" s="10"/>
      <c r="E65" s="10"/>
      <c r="F65" s="144">
        <f>VLOOKUP(A65,'[3]Employer Allocaiton FY 25- MP24'!$A$7:$D$231,4,FALSE)</f>
        <v>1.840307446727472E-4</v>
      </c>
      <c r="G65" s="10"/>
      <c r="H65" s="145">
        <f t="shared" si="3"/>
        <v>5968.2024400027194</v>
      </c>
      <c r="I65" s="176">
        <v>2.5986483524711594E-4</v>
      </c>
      <c r="J65" s="10"/>
      <c r="K65" s="147">
        <f t="shared" si="1"/>
        <v>7250.2528109593777</v>
      </c>
      <c r="L65" s="181">
        <v>2.4693337920256151E-4</v>
      </c>
      <c r="M65" s="10"/>
      <c r="N65" s="148">
        <f t="shared" si="0"/>
        <v>9812.3289682938685</v>
      </c>
      <c r="O65" s="148"/>
      <c r="P65" s="181">
        <v>2.0297299306230025E-4</v>
      </c>
      <c r="Q65"/>
      <c r="R65" s="138">
        <f t="shared" si="2"/>
        <v>6661.5979890638619</v>
      </c>
      <c r="S65" s="138"/>
      <c r="T65" s="186">
        <v>1.8757594669159525E-4</v>
      </c>
      <c r="U65"/>
      <c r="V65" s="139">
        <v>6948</v>
      </c>
      <c r="W65" s="10"/>
      <c r="X65" s="186">
        <v>1.6541913913512211E-4</v>
      </c>
      <c r="Y65"/>
      <c r="Z65" s="139">
        <v>4781</v>
      </c>
      <c r="AA65" s="10"/>
      <c r="AB65" s="16">
        <v>1.7444116704366981E-4</v>
      </c>
      <c r="AC65"/>
      <c r="AD65" s="139">
        <v>7212.435168707193</v>
      </c>
      <c r="AE65" s="16">
        <f>VLOOKUP(A65,'[4]Schedule H'!$A$11:$AD$323,28,FALSE)</f>
        <v>1.9531848271535485E-4</v>
      </c>
      <c r="AF65" s="16"/>
      <c r="AG65" s="18">
        <f>VLOOKUP(A65,'[4]Schedule H'!$A$11:$AD$321,30,FALSE)</f>
        <v>6727.8551014361665</v>
      </c>
    </row>
    <row r="66" spans="1:33" x14ac:dyDescent="0.3">
      <c r="A66" s="13">
        <v>169</v>
      </c>
      <c r="B66" s="14"/>
      <c r="C66" s="14" t="s">
        <v>177</v>
      </c>
      <c r="D66" s="10"/>
      <c r="E66" s="10"/>
      <c r="F66" s="146">
        <v>0</v>
      </c>
      <c r="G66" s="10"/>
      <c r="H66" s="145">
        <f t="shared" si="3"/>
        <v>0</v>
      </c>
      <c r="I66" s="175">
        <v>0</v>
      </c>
      <c r="J66" s="10"/>
      <c r="K66" s="147">
        <f t="shared" si="1"/>
        <v>0</v>
      </c>
      <c r="L66" s="181">
        <v>0</v>
      </c>
      <c r="M66" s="10"/>
      <c r="N66" s="148">
        <f t="shared" si="0"/>
        <v>0</v>
      </c>
      <c r="O66" s="148"/>
      <c r="P66" s="181">
        <v>0</v>
      </c>
      <c r="Q66"/>
      <c r="R66" s="138">
        <f t="shared" si="2"/>
        <v>0</v>
      </c>
      <c r="S66" s="138"/>
      <c r="T66" s="186">
        <v>0</v>
      </c>
      <c r="U66"/>
      <c r="V66" s="139">
        <v>0</v>
      </c>
      <c r="W66" s="10"/>
      <c r="X66" s="186">
        <v>0</v>
      </c>
      <c r="Y66"/>
      <c r="Z66" s="139">
        <v>0</v>
      </c>
      <c r="AA66" s="10"/>
      <c r="AB66" s="16">
        <v>0</v>
      </c>
      <c r="AC66"/>
      <c r="AD66" s="139">
        <v>0</v>
      </c>
      <c r="AE66" s="16">
        <f>VLOOKUP(A66,'[4]Schedule H'!$A$11:$AD$323,28,FALSE)</f>
        <v>0</v>
      </c>
      <c r="AF66" s="16"/>
      <c r="AG66" s="18">
        <f>VLOOKUP(A66,'[4]Schedule H'!$A$11:$AD$321,30,FALSE)</f>
        <v>0</v>
      </c>
    </row>
    <row r="67" spans="1:33" x14ac:dyDescent="0.3">
      <c r="A67" s="13">
        <v>170</v>
      </c>
      <c r="B67" s="14"/>
      <c r="C67" s="14" t="s">
        <v>178</v>
      </c>
      <c r="D67" s="10"/>
      <c r="E67" s="10"/>
      <c r="F67" s="146">
        <v>0</v>
      </c>
      <c r="G67" s="10"/>
      <c r="H67" s="145">
        <f t="shared" si="3"/>
        <v>0</v>
      </c>
      <c r="I67" s="175">
        <v>0</v>
      </c>
      <c r="J67" s="10"/>
      <c r="K67" s="147">
        <f t="shared" si="1"/>
        <v>0</v>
      </c>
      <c r="L67" s="181">
        <v>0</v>
      </c>
      <c r="M67" s="10"/>
      <c r="N67" s="148">
        <f t="shared" si="0"/>
        <v>0</v>
      </c>
      <c r="O67" s="148"/>
      <c r="P67" s="181">
        <v>0</v>
      </c>
      <c r="Q67"/>
      <c r="R67" s="138">
        <f t="shared" si="2"/>
        <v>0</v>
      </c>
      <c r="S67" s="138"/>
      <c r="T67" s="186">
        <v>0</v>
      </c>
      <c r="U67"/>
      <c r="V67" s="139">
        <v>0</v>
      </c>
      <c r="W67" s="10"/>
      <c r="X67" s="186">
        <v>0</v>
      </c>
      <c r="Y67"/>
      <c r="Z67" s="139">
        <v>0</v>
      </c>
      <c r="AA67" s="10"/>
      <c r="AB67" s="16">
        <v>0</v>
      </c>
      <c r="AC67"/>
      <c r="AD67" s="139">
        <v>0</v>
      </c>
      <c r="AE67" s="16">
        <f>VLOOKUP(A67,'[4]Schedule H'!$A$11:$AD$323,28,FALSE)</f>
        <v>0</v>
      </c>
      <c r="AF67" s="16"/>
      <c r="AG67" s="18">
        <f>VLOOKUP(A67,'[4]Schedule H'!$A$11:$AD$321,30,FALSE)</f>
        <v>0</v>
      </c>
    </row>
    <row r="68" spans="1:33" x14ac:dyDescent="0.3">
      <c r="A68" s="13">
        <v>171</v>
      </c>
      <c r="B68" s="14"/>
      <c r="C68" s="14" t="s">
        <v>179</v>
      </c>
      <c r="D68" s="10"/>
      <c r="E68" s="10"/>
      <c r="F68" s="144">
        <f>VLOOKUP(A68,'[3]Employer Allocaiton FY 25- MP24'!$A$7:$D$231,4,FALSE)</f>
        <v>7.7804528643555205E-3</v>
      </c>
      <c r="G68" s="10"/>
      <c r="H68" s="145">
        <f t="shared" si="3"/>
        <v>252323.69652117859</v>
      </c>
      <c r="I68" s="176">
        <v>7.6279453699346824E-3</v>
      </c>
      <c r="J68" s="10"/>
      <c r="K68" s="147">
        <f t="shared" si="1"/>
        <v>212820.37759215166</v>
      </c>
      <c r="L68" s="181">
        <v>7.5391815994168667E-3</v>
      </c>
      <c r="M68" s="10"/>
      <c r="N68" s="148">
        <f t="shared" si="0"/>
        <v>299582.54426390177</v>
      </c>
      <c r="O68" s="148"/>
      <c r="P68" s="181">
        <v>7.4000545344370073E-3</v>
      </c>
      <c r="Q68"/>
      <c r="R68" s="138">
        <f t="shared" si="2"/>
        <v>242870.67782676671</v>
      </c>
      <c r="S68" s="138"/>
      <c r="T68" s="186">
        <v>7.3889164832645089E-3</v>
      </c>
      <c r="U68"/>
      <c r="V68" s="139">
        <v>273682</v>
      </c>
      <c r="W68" s="10"/>
      <c r="X68" s="186">
        <v>7.4610713009204731E-3</v>
      </c>
      <c r="Y68"/>
      <c r="Z68" s="139">
        <v>215647</v>
      </c>
      <c r="AA68" s="10"/>
      <c r="AB68" s="16">
        <v>7.4590194616146596E-3</v>
      </c>
      <c r="AC68"/>
      <c r="AD68" s="139">
        <v>308400.21997532947</v>
      </c>
      <c r="AE68" s="16">
        <f>VLOOKUP(A68,'[4]Schedule H'!$A$11:$AD$323,28,FALSE)</f>
        <v>7.4365804465664383E-3</v>
      </c>
      <c r="AF68" s="16"/>
      <c r="AG68" s="18">
        <f>VLOOKUP(A68,'[4]Schedule H'!$A$11:$AD$321,30,FALSE)</f>
        <v>256157.20027677238</v>
      </c>
    </row>
    <row r="69" spans="1:33" x14ac:dyDescent="0.3">
      <c r="A69" s="13">
        <v>172</v>
      </c>
      <c r="B69" s="14"/>
      <c r="C69" s="14" t="s">
        <v>180</v>
      </c>
      <c r="D69" s="10"/>
      <c r="E69" s="10"/>
      <c r="F69" s="144">
        <f>VLOOKUP(A69,'[3]Employer Allocaiton FY 25- MP24'!$A$7:$D$231,4,FALSE)</f>
        <v>4.1672597677200355E-3</v>
      </c>
      <c r="G69" s="10"/>
      <c r="H69" s="145">
        <f t="shared" si="3"/>
        <v>135146.16787569298</v>
      </c>
      <c r="I69" s="176">
        <v>4.0811341575012951E-3</v>
      </c>
      <c r="J69" s="10"/>
      <c r="K69" s="147">
        <f t="shared" si="1"/>
        <v>113864.01845862862</v>
      </c>
      <c r="L69" s="181">
        <v>3.8756696068240142E-3</v>
      </c>
      <c r="M69" s="10"/>
      <c r="N69" s="148">
        <f t="shared" si="0"/>
        <v>154006.49874628571</v>
      </c>
      <c r="O69" s="148"/>
      <c r="P69" s="181">
        <v>3.4144011873486254E-3</v>
      </c>
      <c r="Q69"/>
      <c r="R69" s="138">
        <f t="shared" si="2"/>
        <v>112061.05669692437</v>
      </c>
      <c r="S69" s="138"/>
      <c r="T69" s="186">
        <v>3.2795826435603791E-3</v>
      </c>
      <c r="U69"/>
      <c r="V69" s="139">
        <v>121474</v>
      </c>
      <c r="W69" s="10"/>
      <c r="X69" s="186">
        <v>3.1699900530523799E-3</v>
      </c>
      <c r="Y69"/>
      <c r="Z69" s="139">
        <v>91622</v>
      </c>
      <c r="AA69" s="10"/>
      <c r="AB69" s="16">
        <v>3.125720288327115E-3</v>
      </c>
      <c r="AC69"/>
      <c r="AD69" s="139">
        <v>129235.86397142347</v>
      </c>
      <c r="AE69" s="16">
        <f>VLOOKUP(A69,'[4]Schedule H'!$A$11:$AD$323,28,FALSE)</f>
        <v>3.1767763834241788E-3</v>
      </c>
      <c r="AF69" s="16"/>
      <c r="AG69" s="18">
        <f>VLOOKUP(A69,'[4]Schedule H'!$A$11:$AD$321,30,FALSE)</f>
        <v>109425.85105214971</v>
      </c>
    </row>
    <row r="70" spans="1:33" x14ac:dyDescent="0.3">
      <c r="A70" s="13">
        <v>173</v>
      </c>
      <c r="B70" s="14"/>
      <c r="C70" s="14" t="s">
        <v>181</v>
      </c>
      <c r="D70" s="10"/>
      <c r="E70" s="10"/>
      <c r="F70" s="146">
        <v>0</v>
      </c>
      <c r="G70" s="10"/>
      <c r="H70" s="145">
        <f t="shared" si="3"/>
        <v>0</v>
      </c>
      <c r="I70" s="175">
        <v>0</v>
      </c>
      <c r="J70" s="10"/>
      <c r="K70" s="147">
        <f t="shared" si="1"/>
        <v>0</v>
      </c>
      <c r="L70" s="181">
        <v>0</v>
      </c>
      <c r="M70" s="10"/>
      <c r="N70" s="148">
        <f t="shared" si="0"/>
        <v>0</v>
      </c>
      <c r="O70" s="148"/>
      <c r="P70" s="181">
        <v>0</v>
      </c>
      <c r="Q70"/>
      <c r="R70" s="138">
        <f t="shared" si="2"/>
        <v>0</v>
      </c>
      <c r="S70" s="138"/>
      <c r="T70" s="186">
        <v>0</v>
      </c>
      <c r="U70"/>
      <c r="V70" s="139">
        <v>0</v>
      </c>
      <c r="W70" s="10"/>
      <c r="X70" s="186">
        <v>0</v>
      </c>
      <c r="Y70"/>
      <c r="Z70" s="139">
        <v>0</v>
      </c>
      <c r="AA70" s="10"/>
      <c r="AB70" s="16">
        <v>0</v>
      </c>
      <c r="AC70"/>
      <c r="AD70" s="139">
        <v>0</v>
      </c>
      <c r="AE70" s="16">
        <f>VLOOKUP(A70,'[4]Schedule H'!$A$11:$AD$323,28,FALSE)</f>
        <v>0</v>
      </c>
      <c r="AF70" s="16"/>
      <c r="AG70" s="18">
        <f>VLOOKUP(A70,'[4]Schedule H'!$A$11:$AD$321,30,FALSE)</f>
        <v>0</v>
      </c>
    </row>
    <row r="71" spans="1:33" x14ac:dyDescent="0.3">
      <c r="A71" s="13">
        <v>174</v>
      </c>
      <c r="B71" s="14"/>
      <c r="C71" s="14" t="s">
        <v>182</v>
      </c>
      <c r="D71" s="10"/>
      <c r="E71" s="10"/>
      <c r="F71" s="144">
        <f>VLOOKUP(A71,'[3]Employer Allocaiton FY 25- MP24'!$A$7:$D$231,4,FALSE)</f>
        <v>1.7198644267374559E-3</v>
      </c>
      <c r="G71" s="10"/>
      <c r="H71" s="145">
        <f t="shared" si="3"/>
        <v>55776.001376189699</v>
      </c>
      <c r="I71" s="176">
        <v>1.671106133520738E-3</v>
      </c>
      <c r="J71" s="10"/>
      <c r="K71" s="147">
        <f t="shared" si="1"/>
        <v>46624.014866992875</v>
      </c>
      <c r="L71" s="181">
        <v>1.6342512363879454E-3</v>
      </c>
      <c r="M71" s="10"/>
      <c r="N71" s="148">
        <f t="shared" ref="N71:N134" si="4">$N$326*L71</f>
        <v>64939.826280533744</v>
      </c>
      <c r="O71" s="148"/>
      <c r="P71" s="181">
        <v>1.5748473846858356E-3</v>
      </c>
      <c r="Q71"/>
      <c r="R71" s="138">
        <f t="shared" si="2"/>
        <v>51686.680147075283</v>
      </c>
      <c r="S71" s="138"/>
      <c r="T71" s="186">
        <v>1.4497326957553288E-3</v>
      </c>
      <c r="U71"/>
      <c r="V71" s="139">
        <v>53697</v>
      </c>
      <c r="W71" s="10"/>
      <c r="X71" s="186">
        <v>1.2624675114873583E-3</v>
      </c>
      <c r="Y71"/>
      <c r="Z71" s="139">
        <v>36489</v>
      </c>
      <c r="AA71" s="10"/>
      <c r="AB71" s="16">
        <v>1.2019378495441049E-3</v>
      </c>
      <c r="AC71"/>
      <c r="AD71" s="139">
        <v>49695.258083672503</v>
      </c>
      <c r="AE71" s="16">
        <f>VLOOKUP(A71,'[4]Schedule H'!$A$11:$AD$323,28,FALSE)</f>
        <v>1.1626852020525647E-3</v>
      </c>
      <c r="AF71" s="16"/>
      <c r="AG71" s="18">
        <f>VLOOKUP(A71,'[4]Schedule H'!$A$11:$AD$321,30,FALSE)</f>
        <v>40049.346376469344</v>
      </c>
    </row>
    <row r="72" spans="1:33" x14ac:dyDescent="0.3">
      <c r="A72" s="13">
        <v>175</v>
      </c>
      <c r="B72" s="14"/>
      <c r="C72" s="14" t="s">
        <v>183</v>
      </c>
      <c r="D72" s="10"/>
      <c r="E72" s="10"/>
      <c r="F72" s="146">
        <v>0</v>
      </c>
      <c r="G72" s="10"/>
      <c r="H72" s="145">
        <f t="shared" si="3"/>
        <v>0</v>
      </c>
      <c r="I72" s="175">
        <v>0</v>
      </c>
      <c r="J72" s="10"/>
      <c r="K72" s="147">
        <f t="shared" si="1"/>
        <v>0</v>
      </c>
      <c r="L72" s="181">
        <v>0</v>
      </c>
      <c r="M72" s="10"/>
      <c r="N72" s="148">
        <f t="shared" si="4"/>
        <v>0</v>
      </c>
      <c r="O72" s="148"/>
      <c r="P72" s="181">
        <v>0</v>
      </c>
      <c r="Q72"/>
      <c r="R72" s="138">
        <f t="shared" si="2"/>
        <v>0</v>
      </c>
      <c r="S72" s="138"/>
      <c r="T72" s="186">
        <v>0</v>
      </c>
      <c r="U72"/>
      <c r="V72" s="139">
        <v>0</v>
      </c>
      <c r="W72" s="10"/>
      <c r="X72" s="186">
        <v>0</v>
      </c>
      <c r="Y72"/>
      <c r="Z72" s="139">
        <v>0</v>
      </c>
      <c r="AA72" s="10"/>
      <c r="AB72" s="16">
        <v>0</v>
      </c>
      <c r="AC72"/>
      <c r="AD72" s="139">
        <v>0</v>
      </c>
      <c r="AE72" s="16">
        <f>VLOOKUP(A72,'[4]Schedule H'!$A$11:$AD$323,28,FALSE)</f>
        <v>0</v>
      </c>
      <c r="AF72" s="16"/>
      <c r="AG72" s="18">
        <f>VLOOKUP(A72,'[4]Schedule H'!$A$11:$AD$321,30,FALSE)</f>
        <v>0</v>
      </c>
    </row>
    <row r="73" spans="1:33" x14ac:dyDescent="0.3">
      <c r="A73" s="13">
        <v>180</v>
      </c>
      <c r="B73" s="14"/>
      <c r="C73" s="14" t="s">
        <v>184</v>
      </c>
      <c r="D73" s="10"/>
      <c r="E73" s="10"/>
      <c r="F73" s="144">
        <f>VLOOKUP(A73,'[3]Employer Allocaiton FY 25- MP24'!$A$7:$D$231,4,FALSE)</f>
        <v>2.3685224382305559E-4</v>
      </c>
      <c r="G73" s="10"/>
      <c r="H73" s="145">
        <f t="shared" si="3"/>
        <v>7681.2281666228264</v>
      </c>
      <c r="I73" s="176">
        <v>2.040661856540995E-4</v>
      </c>
      <c r="J73" s="10"/>
      <c r="K73" s="147">
        <f t="shared" si="1"/>
        <v>5693.4653538384564</v>
      </c>
      <c r="L73" s="181">
        <v>1.2736303749649839E-4</v>
      </c>
      <c r="M73" s="10"/>
      <c r="N73" s="148">
        <f t="shared" si="4"/>
        <v>5060.9926707868326</v>
      </c>
      <c r="O73" s="148"/>
      <c r="P73" s="181">
        <v>1.276571311189375E-4</v>
      </c>
      <c r="Q73"/>
      <c r="R73" s="138">
        <f t="shared" si="2"/>
        <v>4189.7223621792627</v>
      </c>
      <c r="S73" s="138"/>
      <c r="T73" s="186">
        <v>9.8196984624725957E-5</v>
      </c>
      <c r="U73"/>
      <c r="V73" s="139">
        <v>3637</v>
      </c>
      <c r="W73" s="10"/>
      <c r="X73" s="186">
        <v>9.5807131505316578E-5</v>
      </c>
      <c r="Y73"/>
      <c r="Z73" s="139">
        <v>2769</v>
      </c>
      <c r="AA73" s="10"/>
      <c r="AB73" s="16">
        <v>8.1263650122196147E-5</v>
      </c>
      <c r="AC73"/>
      <c r="AD73" s="139">
        <v>3359.9225344102224</v>
      </c>
      <c r="AE73" s="16">
        <f>VLOOKUP(A73,'[4]Schedule H'!$A$11:$AD$323,28,FALSE)</f>
        <v>8.1726098223952934E-5</v>
      </c>
      <c r="AF73" s="16"/>
      <c r="AG73" s="18">
        <f>VLOOKUP(A73,'[4]Schedule H'!$A$11:$AD$321,30,FALSE)</f>
        <v>2815.1014651173591</v>
      </c>
    </row>
    <row r="74" spans="1:33" x14ac:dyDescent="0.3">
      <c r="A74" s="13">
        <v>181</v>
      </c>
      <c r="B74" s="14"/>
      <c r="C74" s="14" t="s">
        <v>185</v>
      </c>
      <c r="D74" s="10"/>
      <c r="E74" s="10"/>
      <c r="F74" s="144">
        <f>VLOOKUP(A74,'[3]Employer Allocaiton FY 25- MP24'!$A$7:$D$231,4,FALSE)</f>
        <v>1.4974449954799581E-3</v>
      </c>
      <c r="G74" s="10"/>
      <c r="H74" s="145">
        <f t="shared" si="3"/>
        <v>48562.836017892943</v>
      </c>
      <c r="I74" s="176">
        <v>1.6178744172099075E-3</v>
      </c>
      <c r="J74" s="10"/>
      <c r="K74" s="147">
        <f t="shared" si="1"/>
        <v>45138.845084602806</v>
      </c>
      <c r="L74" s="181">
        <v>1.6479574617783131E-3</v>
      </c>
      <c r="M74" s="10"/>
      <c r="N74" s="148">
        <f t="shared" si="4"/>
        <v>65484.467077489535</v>
      </c>
      <c r="O74" s="148"/>
      <c r="P74" s="181">
        <v>1.5585052876562796E-3</v>
      </c>
      <c r="Q74"/>
      <c r="R74" s="138">
        <f t="shared" si="2"/>
        <v>51150.330561513612</v>
      </c>
      <c r="S74" s="138"/>
      <c r="T74" s="186">
        <v>1.450713404213355E-3</v>
      </c>
      <c r="U74"/>
      <c r="V74" s="139">
        <v>53734</v>
      </c>
      <c r="W74" s="10"/>
      <c r="X74" s="186">
        <v>1.4456533923057112E-3</v>
      </c>
      <c r="Y74"/>
      <c r="Z74" s="139">
        <v>41784</v>
      </c>
      <c r="AA74" s="10"/>
      <c r="AB74" s="16">
        <v>1.5322565315531585E-3</v>
      </c>
      <c r="AC74"/>
      <c r="AD74" s="139">
        <v>63352.596654485278</v>
      </c>
      <c r="AE74" s="16">
        <f>VLOOKUP(A74,'[4]Schedule H'!$A$11:$AD$323,28,FALSE)</f>
        <v>1.5955457920230165E-3</v>
      </c>
      <c r="AF74" s="16"/>
      <c r="AG74" s="18">
        <f>VLOOKUP(A74,'[4]Schedule H'!$A$11:$AD$321,30,FALSE)</f>
        <v>54959.473098513714</v>
      </c>
    </row>
    <row r="75" spans="1:33" x14ac:dyDescent="0.3">
      <c r="A75" s="13">
        <v>182</v>
      </c>
      <c r="B75" s="14"/>
      <c r="C75" s="14" t="s">
        <v>186</v>
      </c>
      <c r="D75" s="10"/>
      <c r="E75" s="10"/>
      <c r="F75" s="144">
        <f>VLOOKUP(A75,'[3]Employer Allocaiton FY 25- MP24'!$A$7:$D$231,4,FALSE)</f>
        <v>7.099277580683936E-3</v>
      </c>
      <c r="G75" s="10"/>
      <c r="H75" s="145">
        <f t="shared" si="3"/>
        <v>230232.86600637747</v>
      </c>
      <c r="I75" s="176">
        <v>8.7286278233011591E-3</v>
      </c>
      <c r="J75" s="10"/>
      <c r="K75" s="147">
        <f t="shared" si="1"/>
        <v>243529.51930386209</v>
      </c>
      <c r="L75" s="181">
        <v>9.6804197717411562E-3</v>
      </c>
      <c r="M75" s="10"/>
      <c r="N75" s="148">
        <f t="shared" si="4"/>
        <v>384668.38164305629</v>
      </c>
      <c r="O75" s="148"/>
      <c r="P75" s="181">
        <v>7.733767689821645E-3</v>
      </c>
      <c r="Q75"/>
      <c r="R75" s="138">
        <f t="shared" si="2"/>
        <v>253823.18363206918</v>
      </c>
      <c r="S75" s="138"/>
      <c r="T75" s="186">
        <v>6.0118998947104214E-3</v>
      </c>
      <c r="U75"/>
      <c r="V75" s="139">
        <v>222678</v>
      </c>
      <c r="W75" s="10"/>
      <c r="X75" s="186">
        <v>5.9994761444026453E-3</v>
      </c>
      <c r="Y75"/>
      <c r="Z75" s="139">
        <v>173403</v>
      </c>
      <c r="AA75" s="10"/>
      <c r="AB75" s="16">
        <v>6.0738245021480083E-3</v>
      </c>
      <c r="AC75"/>
      <c r="AD75" s="139">
        <v>251128.02321989188</v>
      </c>
      <c r="AE75" s="16">
        <f>VLOOKUP(A75,'[4]Schedule H'!$A$11:$AD$323,28,FALSE)</f>
        <v>6.0782152911747758E-3</v>
      </c>
      <c r="AF75" s="16"/>
      <c r="AG75" s="18">
        <f>VLOOKUP(A75,'[4]Schedule H'!$A$11:$AD$321,30,FALSE)</f>
        <v>209367.54773972408</v>
      </c>
    </row>
    <row r="76" spans="1:33" x14ac:dyDescent="0.3">
      <c r="A76" s="13">
        <v>183</v>
      </c>
      <c r="B76" s="14"/>
      <c r="C76" s="14" t="s">
        <v>187</v>
      </c>
      <c r="D76" s="10"/>
      <c r="E76" s="10"/>
      <c r="F76" s="144">
        <f>VLOOKUP(A76,'[3]Employer Allocaiton FY 25- MP24'!$A$7:$D$231,4,FALSE)</f>
        <v>2.6962742733477332E-5</v>
      </c>
      <c r="G76" s="10"/>
      <c r="H76" s="145">
        <f t="shared" ref="H76:H139" si="5">F76*$H$326</f>
        <v>874.41425755929822</v>
      </c>
      <c r="I76" s="176">
        <v>3.7014276078778337E-5</v>
      </c>
      <c r="J76" s="10"/>
      <c r="K76" s="147">
        <f t="shared" ref="K76:K139" si="6">$K$326*I76</f>
        <v>1032.7017079113148</v>
      </c>
      <c r="L76" s="181">
        <v>3.8471928201859319E-5</v>
      </c>
      <c r="M76" s="10"/>
      <c r="N76" s="148">
        <f t="shared" si="4"/>
        <v>1528.7492390875204</v>
      </c>
      <c r="O76" s="148"/>
      <c r="P76" s="181">
        <v>3.9090668564145675E-5</v>
      </c>
      <c r="Q76"/>
      <c r="R76" s="138">
        <f t="shared" ref="R76:R139" si="7">$R$326*P76</f>
        <v>1282.9604331554888</v>
      </c>
      <c r="S76" s="138"/>
      <c r="T76" s="186">
        <v>3.857007744802551E-5</v>
      </c>
      <c r="U76"/>
      <c r="V76" s="139">
        <v>1429</v>
      </c>
      <c r="W76" s="10"/>
      <c r="X76" s="186">
        <v>4.2755538707423071E-5</v>
      </c>
      <c r="Y76"/>
      <c r="Z76" s="139">
        <v>1236</v>
      </c>
      <c r="AA76" s="10"/>
      <c r="AB76" s="16">
        <v>5.2577989553347489E-5</v>
      </c>
      <c r="AC76"/>
      <c r="AD76" s="139">
        <v>2173.8867457791634</v>
      </c>
      <c r="AE76" s="16">
        <f>VLOOKUP(A76,'[4]Schedule H'!$A$11:$AD$323,28,FALSE)</f>
        <v>4.8489115351273559E-5</v>
      </c>
      <c r="AF76" s="16"/>
      <c r="AG76" s="18">
        <f>VLOOKUP(A76,'[4]Schedule H'!$A$11:$AD$321,30,FALSE)</f>
        <v>1670.2348776465606</v>
      </c>
    </row>
    <row r="77" spans="1:33" x14ac:dyDescent="0.3">
      <c r="A77" s="13">
        <v>184</v>
      </c>
      <c r="B77" s="14"/>
      <c r="C77" s="14" t="s">
        <v>188</v>
      </c>
      <c r="D77" s="10"/>
      <c r="E77" s="10"/>
      <c r="F77" s="146">
        <v>0</v>
      </c>
      <c r="G77" s="10"/>
      <c r="H77" s="145">
        <f t="shared" si="5"/>
        <v>0</v>
      </c>
      <c r="I77" s="175">
        <v>0</v>
      </c>
      <c r="J77" s="10"/>
      <c r="K77" s="147">
        <f t="shared" si="6"/>
        <v>0</v>
      </c>
      <c r="L77" s="181">
        <v>0</v>
      </c>
      <c r="M77" s="10"/>
      <c r="N77" s="148">
        <f t="shared" si="4"/>
        <v>0</v>
      </c>
      <c r="O77" s="148"/>
      <c r="P77" s="181">
        <v>0</v>
      </c>
      <c r="Q77"/>
      <c r="R77" s="138">
        <f t="shared" si="7"/>
        <v>0</v>
      </c>
      <c r="S77" s="138"/>
      <c r="T77" s="186">
        <v>0</v>
      </c>
      <c r="U77"/>
      <c r="V77" s="139">
        <v>0</v>
      </c>
      <c r="W77" s="10"/>
      <c r="X77" s="186">
        <v>1.4645862778500708E-5</v>
      </c>
      <c r="Y77"/>
      <c r="Z77" s="139">
        <v>423</v>
      </c>
      <c r="AA77" s="10"/>
      <c r="AB77" s="16">
        <v>2.5376253124604911E-5</v>
      </c>
      <c r="AC77"/>
      <c r="AD77" s="139">
        <v>1049.205205329185</v>
      </c>
      <c r="AE77" s="16">
        <f>VLOOKUP(A77,'[4]Schedule H'!$A$11:$AD$323,28,FALSE)</f>
        <v>2.2925912840225235E-5</v>
      </c>
      <c r="AF77" s="16"/>
      <c r="AG77" s="18">
        <f>VLOOKUP(A77,'[4]Schedule H'!$A$11:$AD$321,30,FALSE)</f>
        <v>789.69597507048729</v>
      </c>
    </row>
    <row r="78" spans="1:33" x14ac:dyDescent="0.3">
      <c r="A78" s="13">
        <v>185</v>
      </c>
      <c r="B78" s="14"/>
      <c r="C78" s="14" t="s">
        <v>189</v>
      </c>
      <c r="D78" s="10"/>
      <c r="E78" s="10"/>
      <c r="F78" s="144">
        <f>VLOOKUP(A78,'[3]Employer Allocaiton FY 25- MP24'!$A$7:$D$231,4,FALSE)</f>
        <v>6.3507520548615647E-5</v>
      </c>
      <c r="G78" s="10"/>
      <c r="H78" s="145">
        <f t="shared" si="5"/>
        <v>2059.57835888114</v>
      </c>
      <c r="I78" s="176">
        <v>5.722156901814479E-5</v>
      </c>
      <c r="J78" s="10"/>
      <c r="K78" s="147">
        <f t="shared" si="6"/>
        <v>1596.4870399905894</v>
      </c>
      <c r="L78" s="181">
        <v>1.4578251342025766E-5</v>
      </c>
      <c r="M78" s="10"/>
      <c r="N78" s="148">
        <f t="shared" si="4"/>
        <v>579.29227070223703</v>
      </c>
      <c r="O78" s="148"/>
      <c r="P78" s="181">
        <v>7.0083512720897846E-6</v>
      </c>
      <c r="Q78"/>
      <c r="R78" s="138">
        <f t="shared" si="7"/>
        <v>230.01492975213938</v>
      </c>
      <c r="S78" s="138"/>
      <c r="T78" s="186">
        <v>3.1909780569113891E-5</v>
      </c>
      <c r="U78"/>
      <c r="V78" s="139">
        <v>1182</v>
      </c>
      <c r="W78" s="10"/>
      <c r="X78" s="186">
        <v>3.0305508913661282E-5</v>
      </c>
      <c r="Y78"/>
      <c r="Z78" s="139">
        <v>876</v>
      </c>
      <c r="AA78" s="10"/>
      <c r="AB78" s="16">
        <v>3.1568561492203251E-5</v>
      </c>
      <c r="AC78"/>
      <c r="AD78" s="139">
        <v>1305.2320561170238</v>
      </c>
      <c r="AE78" s="16">
        <f>VLOOKUP(A78,'[4]Schedule H'!$A$11:$AD$323,28,FALSE)</f>
        <v>3.1332273665973818E-5</v>
      </c>
      <c r="AF78" s="16"/>
      <c r="AG78" s="18">
        <f>VLOOKUP(A78,'[4]Schedule H'!$A$11:$AD$321,30,FALSE)</f>
        <v>1079.2578064945421</v>
      </c>
    </row>
    <row r="79" spans="1:33" x14ac:dyDescent="0.3">
      <c r="A79" s="13">
        <v>186</v>
      </c>
      <c r="B79" s="14"/>
      <c r="C79" s="14" t="s">
        <v>190</v>
      </c>
      <c r="D79" s="10"/>
      <c r="E79" s="10"/>
      <c r="F79" s="144">
        <f>VLOOKUP(A79,'[3]Employer Allocaiton FY 25- MP24'!$A$7:$D$231,4,FALSE)</f>
        <v>6.2563942500199987E-5</v>
      </c>
      <c r="G79" s="10"/>
      <c r="H79" s="145">
        <f t="shared" si="5"/>
        <v>2028.9776849508057</v>
      </c>
      <c r="I79" s="176">
        <v>5.9160547248865435E-5</v>
      </c>
      <c r="J79" s="10"/>
      <c r="K79" s="147">
        <f t="shared" si="6"/>
        <v>1650.5847110136924</v>
      </c>
      <c r="L79" s="181">
        <v>5.4394691039692545E-5</v>
      </c>
      <c r="M79" s="10"/>
      <c r="N79" s="148">
        <f t="shared" si="4"/>
        <v>2161.4680215927388</v>
      </c>
      <c r="O79" s="148"/>
      <c r="P79" s="181">
        <v>5.6309761839369529E-5</v>
      </c>
      <c r="Q79"/>
      <c r="R79" s="138">
        <f t="shared" si="7"/>
        <v>1848.0931407395287</v>
      </c>
      <c r="S79" s="138"/>
      <c r="T79" s="186">
        <v>5.2537237088738204E-5</v>
      </c>
      <c r="U79"/>
      <c r="V79" s="139">
        <v>1946</v>
      </c>
      <c r="W79" s="10"/>
      <c r="X79" s="186">
        <v>3.3897700807490751E-5</v>
      </c>
      <c r="Y79"/>
      <c r="Z79" s="139">
        <v>980</v>
      </c>
      <c r="AA79" s="10"/>
      <c r="AB79" s="16">
        <v>4.369479668362475E-5</v>
      </c>
      <c r="AC79"/>
      <c r="AD79" s="139">
        <v>1806.6027281942661</v>
      </c>
      <c r="AE79" s="16">
        <f>VLOOKUP(A79,'[4]Schedule H'!$A$11:$AD$323,28,FALSE)</f>
        <v>4.8189335713983362E-5</v>
      </c>
      <c r="AF79" s="16"/>
      <c r="AG79" s="18">
        <f>VLOOKUP(A79,'[4]Schedule H'!$A$11:$AD$321,30,FALSE)</f>
        <v>1659.9087992641639</v>
      </c>
    </row>
    <row r="80" spans="1:33" x14ac:dyDescent="0.3">
      <c r="A80" s="13">
        <v>187</v>
      </c>
      <c r="B80" s="14"/>
      <c r="C80" s="14" t="s">
        <v>191</v>
      </c>
      <c r="D80" s="10"/>
      <c r="E80" s="10"/>
      <c r="F80" s="144">
        <f>VLOOKUP(A80,'[3]Employer Allocaiton FY 25- MP24'!$A$7:$D$231,4,FALSE)</f>
        <v>4.912739109076106E-5</v>
      </c>
      <c r="G80" s="10"/>
      <c r="H80" s="145">
        <f t="shared" si="5"/>
        <v>1593.2240881828473</v>
      </c>
      <c r="I80" s="176">
        <v>4.1333972197433762E-5</v>
      </c>
      <c r="J80" s="10"/>
      <c r="K80" s="147">
        <f t="shared" si="6"/>
        <v>1153.221627033844</v>
      </c>
      <c r="L80" s="181">
        <v>5.0446535519019962E-5</v>
      </c>
      <c r="M80" s="10"/>
      <c r="N80" s="148">
        <f t="shared" si="4"/>
        <v>2004.5811684992743</v>
      </c>
      <c r="O80" s="148"/>
      <c r="P80" s="181">
        <v>4.4908810645686087E-5</v>
      </c>
      <c r="Q80"/>
      <c r="R80" s="138">
        <f t="shared" si="7"/>
        <v>1473.9125544486949</v>
      </c>
      <c r="S80" s="138"/>
      <c r="T80" s="186">
        <v>6.2831334472261081E-5</v>
      </c>
      <c r="U80"/>
      <c r="V80" s="139">
        <v>2327</v>
      </c>
      <c r="W80" s="10"/>
      <c r="X80" s="186">
        <v>6.8393123594052629E-5</v>
      </c>
      <c r="Y80"/>
      <c r="Z80" s="139">
        <v>1977</v>
      </c>
      <c r="AA80" s="10"/>
      <c r="AB80" s="16">
        <v>5.5060930004830902E-5</v>
      </c>
      <c r="AC80"/>
      <c r="AD80" s="139">
        <v>2276.5462689730293</v>
      </c>
      <c r="AE80" s="16">
        <f>VLOOKUP(A80,'[4]Schedule H'!$A$11:$AD$323,28,FALSE)</f>
        <v>4.7329517590308585E-5</v>
      </c>
      <c r="AF80" s="16"/>
      <c r="AG80" s="18">
        <f>VLOOKUP(A80,'[4]Schedule H'!$A$11:$AD$321,30,FALSE)</f>
        <v>1630.2918799165825</v>
      </c>
    </row>
    <row r="81" spans="1:33" x14ac:dyDescent="0.3">
      <c r="A81" s="13">
        <v>188</v>
      </c>
      <c r="B81" s="14"/>
      <c r="C81" s="14" t="s">
        <v>192</v>
      </c>
      <c r="D81" s="10"/>
      <c r="E81" s="10"/>
      <c r="F81" s="144">
        <f>VLOOKUP(A81,'[3]Employer Allocaiton FY 25- MP24'!$A$7:$D$231,4,FALSE)</f>
        <v>7.1818084210036509E-5</v>
      </c>
      <c r="G81" s="10"/>
      <c r="H81" s="145">
        <f t="shared" si="5"/>
        <v>2329.0937945225573</v>
      </c>
      <c r="I81" s="176">
        <v>5.562662999115235E-5</v>
      </c>
      <c r="J81" s="10"/>
      <c r="K81" s="147">
        <f t="shared" si="6"/>
        <v>1551.9880944031097</v>
      </c>
      <c r="L81" s="181">
        <v>3.8282105062192301E-5</v>
      </c>
      <c r="M81" s="10"/>
      <c r="N81" s="148">
        <f t="shared" si="4"/>
        <v>1521.2062852016497</v>
      </c>
      <c r="O81" s="148"/>
      <c r="P81" s="181">
        <v>3.1225637561731592E-5</v>
      </c>
      <c r="Q81"/>
      <c r="R81" s="138">
        <f t="shared" si="7"/>
        <v>1024.8291718525384</v>
      </c>
      <c r="S81" s="138"/>
      <c r="T81" s="186">
        <v>3.4267156436703078E-5</v>
      </c>
      <c r="U81"/>
      <c r="V81" s="139">
        <v>1269</v>
      </c>
      <c r="W81" s="10"/>
      <c r="X81" s="186">
        <v>3.3187801314140156E-5</v>
      </c>
      <c r="Y81"/>
      <c r="Z81" s="139">
        <v>959</v>
      </c>
      <c r="AA81" s="10"/>
      <c r="AB81" s="16">
        <v>3.9949149167185229E-5</v>
      </c>
      <c r="AC81"/>
      <c r="AD81" s="139">
        <v>1651.7353861844174</v>
      </c>
      <c r="AE81" s="16">
        <f>VLOOKUP(A81,'[4]Schedule H'!$A$11:$AD$323,28,FALSE)</f>
        <v>4.9622687227329094E-5</v>
      </c>
      <c r="AF81" s="16"/>
      <c r="AG81" s="18">
        <f>VLOOKUP(A81,'[4]Schedule H'!$A$11:$AD$321,30,FALSE)</f>
        <v>1709.2813991182595</v>
      </c>
    </row>
    <row r="82" spans="1:33" x14ac:dyDescent="0.3">
      <c r="A82" s="13">
        <v>190</v>
      </c>
      <c r="B82" s="14"/>
      <c r="C82" s="14" t="s">
        <v>193</v>
      </c>
      <c r="D82" s="10"/>
      <c r="E82" s="10"/>
      <c r="F82" s="144">
        <f>VLOOKUP(A82,'[3]Employer Allocaiton FY 25- MP24'!$A$7:$D$231,4,FALSE)</f>
        <v>3.9842583094351024E-5</v>
      </c>
      <c r="G82" s="10"/>
      <c r="H82" s="145">
        <f t="shared" si="5"/>
        <v>1292.1134567083595</v>
      </c>
      <c r="I82" s="176">
        <v>5.5882154254115535E-5</v>
      </c>
      <c r="J82" s="10"/>
      <c r="K82" s="147">
        <f t="shared" si="6"/>
        <v>1559.1172448480147</v>
      </c>
      <c r="L82" s="181">
        <v>4.7017285174904389E-5</v>
      </c>
      <c r="M82" s="10"/>
      <c r="N82" s="148">
        <f t="shared" si="4"/>
        <v>1868.3139186047413</v>
      </c>
      <c r="O82" s="148"/>
      <c r="P82" s="181">
        <v>3.2983016138958116E-5</v>
      </c>
      <c r="Q82"/>
      <c r="R82" s="138">
        <f t="shared" si="7"/>
        <v>1082.506547642542</v>
      </c>
      <c r="S82" s="138"/>
      <c r="T82" s="186">
        <v>3.1967420163324964E-5</v>
      </c>
      <c r="U82"/>
      <c r="V82" s="139">
        <v>1184</v>
      </c>
      <c r="W82" s="10"/>
      <c r="X82" s="186">
        <v>3.2037563219961255E-5</v>
      </c>
      <c r="Y82"/>
      <c r="Z82" s="139">
        <v>926</v>
      </c>
      <c r="AA82" s="10"/>
      <c r="AB82" s="16">
        <v>3.1572985833706249E-5</v>
      </c>
      <c r="AC82"/>
      <c r="AD82" s="139">
        <v>1305.4149847043257</v>
      </c>
      <c r="AE82" s="16">
        <f>VLOOKUP(A82,'[4]Schedule H'!$A$11:$AD$323,28,FALSE)</f>
        <v>3.2703934192867549E-5</v>
      </c>
      <c r="AF82" s="16"/>
      <c r="AG82" s="18">
        <f>VLOOKUP(A82,'[4]Schedule H'!$A$11:$AD$321,30,FALSE)</f>
        <v>1126.5054255882733</v>
      </c>
    </row>
    <row r="83" spans="1:33" x14ac:dyDescent="0.3">
      <c r="A83" s="13">
        <v>191</v>
      </c>
      <c r="B83" s="14"/>
      <c r="C83" s="14" t="s">
        <v>194</v>
      </c>
      <c r="D83" s="10"/>
      <c r="E83" s="10"/>
      <c r="F83" s="144">
        <f>VLOOKUP(A83,'[3]Employer Allocaiton FY 25- MP24'!$A$7:$D$231,4,FALSE)</f>
        <v>2.9247616977715841E-3</v>
      </c>
      <c r="G83" s="10"/>
      <c r="H83" s="145">
        <f t="shared" si="5"/>
        <v>94851.378948160243</v>
      </c>
      <c r="I83" s="176">
        <v>2.9128004029453985E-3</v>
      </c>
      <c r="J83" s="10"/>
      <c r="K83" s="147">
        <f t="shared" si="6"/>
        <v>81267.399219813684</v>
      </c>
      <c r="L83" s="181">
        <v>3.0006429574995566E-3</v>
      </c>
      <c r="M83" s="10"/>
      <c r="N83" s="148">
        <f t="shared" si="4"/>
        <v>119235.78703884868</v>
      </c>
      <c r="O83" s="148"/>
      <c r="P83" s="181">
        <v>3.1415969449642774E-3</v>
      </c>
      <c r="Q83"/>
      <c r="R83" s="138">
        <f t="shared" si="7"/>
        <v>103107.58872536098</v>
      </c>
      <c r="S83" s="138"/>
      <c r="T83" s="186">
        <v>3.105332302765234E-3</v>
      </c>
      <c r="U83"/>
      <c r="V83" s="139">
        <v>115020</v>
      </c>
      <c r="W83" s="10"/>
      <c r="X83" s="186">
        <v>3.124330456158125E-3</v>
      </c>
      <c r="Y83"/>
      <c r="Z83" s="139">
        <v>90303</v>
      </c>
      <c r="AA83" s="10"/>
      <c r="AB83" s="16">
        <v>3.2558074318032133E-3</v>
      </c>
      <c r="AC83"/>
      <c r="AD83" s="139">
        <v>134614.44005242843</v>
      </c>
      <c r="AE83" s="16">
        <f>VLOOKUP(A83,'[4]Schedule H'!$A$11:$AD$323,28,FALSE)</f>
        <v>3.2463483933954239E-3</v>
      </c>
      <c r="AF83" s="16"/>
      <c r="AG83" s="18">
        <f>VLOOKUP(A83,'[4]Schedule H'!$A$11:$AD$321,30,FALSE)</f>
        <v>111822.29810465086</v>
      </c>
    </row>
    <row r="84" spans="1:33" x14ac:dyDescent="0.3">
      <c r="A84" s="13">
        <v>192</v>
      </c>
      <c r="B84" s="14"/>
      <c r="C84" s="14" t="s">
        <v>195</v>
      </c>
      <c r="D84" s="10"/>
      <c r="E84" s="10"/>
      <c r="F84" s="144">
        <f>VLOOKUP(A84,'[3]Employer Allocaiton FY 25- MP24'!$A$7:$D$231,4,FALSE)</f>
        <v>6.3840131810682159E-5</v>
      </c>
      <c r="G84" s="10"/>
      <c r="H84" s="145">
        <f t="shared" si="5"/>
        <v>2070.3650964415824</v>
      </c>
      <c r="I84" s="176">
        <v>8.0767378308252462E-5</v>
      </c>
      <c r="J84" s="10"/>
      <c r="K84" s="147">
        <f t="shared" si="6"/>
        <v>2253.4172853990481</v>
      </c>
      <c r="L84" s="181">
        <v>5.3966967283936289E-5</v>
      </c>
      <c r="M84" s="10"/>
      <c r="N84" s="148">
        <f t="shared" si="4"/>
        <v>2144.4716713520861</v>
      </c>
      <c r="O84" s="148"/>
      <c r="P84" s="181">
        <v>4.3777011436749738E-5</v>
      </c>
      <c r="Q84"/>
      <c r="R84" s="138">
        <f t="shared" si="7"/>
        <v>1436.7667685954989</v>
      </c>
      <c r="S84" s="138"/>
      <c r="T84" s="186">
        <v>6.6700705492343698E-5</v>
      </c>
      <c r="U84"/>
      <c r="V84" s="139">
        <v>2471</v>
      </c>
      <c r="W84" s="10"/>
      <c r="X84" s="186">
        <v>8.8643676358381423E-5</v>
      </c>
      <c r="Y84"/>
      <c r="Z84" s="139">
        <v>2562</v>
      </c>
      <c r="AA84" s="10"/>
      <c r="AB84" s="16">
        <v>4.9522539311375917E-5</v>
      </c>
      <c r="AC84"/>
      <c r="AD84" s="139">
        <v>2047.5562633884224</v>
      </c>
      <c r="AE84" s="16">
        <f>VLOOKUP(A84,'[4]Schedule H'!$A$11:$AD$323,28,FALSE)</f>
        <v>5.1644030955295472E-5</v>
      </c>
      <c r="AF84" s="16"/>
      <c r="AG84" s="18">
        <f>VLOOKUP(A84,'[4]Schedule H'!$A$11:$AD$321,30,FALSE)</f>
        <v>1778.9077218445805</v>
      </c>
    </row>
    <row r="85" spans="1:33" x14ac:dyDescent="0.3">
      <c r="A85" s="13">
        <v>193</v>
      </c>
      <c r="B85" s="14"/>
      <c r="C85" s="14" t="s">
        <v>196</v>
      </c>
      <c r="D85" s="10"/>
      <c r="E85" s="10"/>
      <c r="F85" s="144">
        <f>VLOOKUP(A85,'[3]Employer Allocaiton FY 25- MP24'!$A$7:$D$231,4,FALSE)</f>
        <v>3.4634032267096602E-5</v>
      </c>
      <c r="G85" s="10"/>
      <c r="H85" s="145">
        <f t="shared" si="5"/>
        <v>1123.1977366129147</v>
      </c>
      <c r="I85" s="176">
        <v>2.9877132694639946E-5</v>
      </c>
      <c r="J85" s="10"/>
      <c r="K85" s="147">
        <f t="shared" si="6"/>
        <v>833.57475087666239</v>
      </c>
      <c r="L85" s="181">
        <v>2.5892207819384591E-5</v>
      </c>
      <c r="M85" s="10"/>
      <c r="N85" s="148">
        <f t="shared" si="4"/>
        <v>1028.8720854980993</v>
      </c>
      <c r="O85" s="148"/>
      <c r="P85" s="181">
        <v>3.1037709794802748E-5</v>
      </c>
      <c r="Q85"/>
      <c r="R85" s="138">
        <f t="shared" si="7"/>
        <v>1018.6613599906016</v>
      </c>
      <c r="S85" s="138"/>
      <c r="T85" s="186">
        <v>3.1655832212010019E-5</v>
      </c>
      <c r="U85"/>
      <c r="V85" s="139">
        <v>1173</v>
      </c>
      <c r="W85" s="10"/>
      <c r="X85" s="186">
        <v>2.6591093758004944E-5</v>
      </c>
      <c r="Y85"/>
      <c r="Z85" s="139">
        <v>769</v>
      </c>
      <c r="AA85" s="10"/>
      <c r="AB85" s="16">
        <v>1.6461204996060576E-5</v>
      </c>
      <c r="AC85"/>
      <c r="AD85" s="139">
        <v>680.6041019157135</v>
      </c>
      <c r="AE85" s="16">
        <f>VLOOKUP(A85,'[4]Schedule H'!$A$11:$AD$323,28,FALSE)</f>
        <v>8.8941051873847236E-6</v>
      </c>
      <c r="AF85" s="16"/>
      <c r="AG85" s="18">
        <f>VLOOKUP(A85,'[4]Schedule H'!$A$11:$AD$321,30,FALSE)</f>
        <v>306.36246056068728</v>
      </c>
    </row>
    <row r="86" spans="1:33" x14ac:dyDescent="0.3">
      <c r="A86" s="13">
        <v>194</v>
      </c>
      <c r="B86" s="14"/>
      <c r="C86" s="14" t="s">
        <v>197</v>
      </c>
      <c r="D86" s="10"/>
      <c r="E86" s="10"/>
      <c r="F86" s="144">
        <f>VLOOKUP(A86,'[3]Employer Allocaiton FY 25- MP24'!$A$7:$D$231,4,FALSE)</f>
        <v>6.3899026807204109E-3</v>
      </c>
      <c r="G86" s="10"/>
      <c r="H86" s="145">
        <f t="shared" si="5"/>
        <v>207227.50885060677</v>
      </c>
      <c r="I86" s="176">
        <v>6.388053966143151E-3</v>
      </c>
      <c r="J86" s="10"/>
      <c r="K86" s="147">
        <f t="shared" si="6"/>
        <v>178227.2933563588</v>
      </c>
      <c r="L86" s="181">
        <v>6.6344273201453417E-3</v>
      </c>
      <c r="M86" s="10"/>
      <c r="N86" s="148">
        <f t="shared" si="4"/>
        <v>263630.5532760761</v>
      </c>
      <c r="O86" s="148"/>
      <c r="P86" s="181">
        <v>6.7414989221796558E-3</v>
      </c>
      <c r="Q86"/>
      <c r="R86" s="138">
        <f t="shared" si="7"/>
        <v>221256.80360580696</v>
      </c>
      <c r="S86" s="138"/>
      <c r="T86" s="186">
        <v>6.7509689727442701E-3</v>
      </c>
      <c r="U86"/>
      <c r="V86" s="139">
        <v>250053</v>
      </c>
      <c r="W86" s="10"/>
      <c r="X86" s="186">
        <v>6.5032720581967166E-3</v>
      </c>
      <c r="Y86"/>
      <c r="Z86" s="139">
        <v>187964</v>
      </c>
      <c r="AA86" s="10"/>
      <c r="AB86" s="16">
        <v>6.4722453031761341E-3</v>
      </c>
      <c r="AC86"/>
      <c r="AD86" s="139">
        <v>267601.10836360895</v>
      </c>
      <c r="AE86" s="16">
        <f>VLOOKUP(A86,'[4]Schedule H'!$A$11:$AD$323,28,FALSE)</f>
        <v>6.5464007183406421E-3</v>
      </c>
      <c r="AF86" s="16"/>
      <c r="AG86" s="18">
        <f>VLOOKUP(A86,'[4]Schedule H'!$A$11:$AD$321,30,FALSE)</f>
        <v>225494.45836684783</v>
      </c>
    </row>
    <row r="87" spans="1:33" x14ac:dyDescent="0.3">
      <c r="A87" s="13">
        <v>195</v>
      </c>
      <c r="B87" s="14"/>
      <c r="C87" s="14" t="s">
        <v>198</v>
      </c>
      <c r="D87" s="10"/>
      <c r="E87" s="10"/>
      <c r="F87" s="144">
        <f>VLOOKUP(A87,'[3]Employer Allocaiton FY 25- MP24'!$A$7:$D$231,4,FALSE)</f>
        <v>2.4886871026962893E-5</v>
      </c>
      <c r="G87" s="10"/>
      <c r="H87" s="145">
        <f t="shared" si="5"/>
        <v>807.09277491256307</v>
      </c>
      <c r="I87" s="176">
        <v>3.4003097999545503E-5</v>
      </c>
      <c r="J87" s="10"/>
      <c r="K87" s="147">
        <f t="shared" si="6"/>
        <v>948.68956247233552</v>
      </c>
      <c r="L87" s="181">
        <v>4.3034314929926065E-5</v>
      </c>
      <c r="M87" s="10"/>
      <c r="N87" s="148">
        <f t="shared" si="4"/>
        <v>1710.0436416544799</v>
      </c>
      <c r="O87" s="148"/>
      <c r="P87" s="186">
        <v>0</v>
      </c>
      <c r="Q87"/>
      <c r="R87" s="138">
        <f t="shared" si="7"/>
        <v>0</v>
      </c>
      <c r="S87" s="138"/>
      <c r="T87" s="186">
        <v>0</v>
      </c>
      <c r="U87"/>
      <c r="V87" s="139"/>
      <c r="W87" s="10"/>
      <c r="X87" s="186">
        <v>0</v>
      </c>
      <c r="Y87"/>
      <c r="Z87" s="139"/>
      <c r="AA87" s="10"/>
      <c r="AB87" s="16">
        <v>0</v>
      </c>
      <c r="AC87"/>
      <c r="AD87" s="139"/>
      <c r="AE87" s="16">
        <f>VLOOKUP(A87,'[4]Schedule H'!$A$11:$AD$323,28,FALSE)</f>
        <v>0</v>
      </c>
      <c r="AF87" s="16"/>
      <c r="AG87" s="18">
        <f>VLOOKUP(A87,'[4]Schedule H'!$A$11:$AD$321,30,FALSE)</f>
        <v>0</v>
      </c>
    </row>
    <row r="88" spans="1:33" x14ac:dyDescent="0.3">
      <c r="A88" s="13">
        <v>197</v>
      </c>
      <c r="B88" s="14"/>
      <c r="C88" s="14" t="s">
        <v>199</v>
      </c>
      <c r="D88" s="10"/>
      <c r="E88" s="10"/>
      <c r="F88" s="146">
        <v>0</v>
      </c>
      <c r="G88" s="10"/>
      <c r="H88" s="145">
        <f t="shared" si="5"/>
        <v>0</v>
      </c>
      <c r="I88" s="175">
        <v>0</v>
      </c>
      <c r="J88" s="10"/>
      <c r="K88" s="147">
        <f t="shared" si="6"/>
        <v>0</v>
      </c>
      <c r="L88" s="181">
        <v>0</v>
      </c>
      <c r="M88" s="10"/>
      <c r="N88" s="148">
        <f t="shared" si="4"/>
        <v>0</v>
      </c>
      <c r="O88" s="148"/>
      <c r="P88" s="187">
        <v>0</v>
      </c>
      <c r="Q88"/>
      <c r="R88" s="138">
        <f t="shared" si="7"/>
        <v>0</v>
      </c>
      <c r="S88" s="138"/>
      <c r="T88" s="186">
        <v>0</v>
      </c>
      <c r="U88"/>
      <c r="V88" s="139">
        <v>0</v>
      </c>
      <c r="W88" s="10"/>
      <c r="X88" s="186">
        <v>0</v>
      </c>
      <c r="Y88"/>
      <c r="Z88" s="139">
        <v>0</v>
      </c>
      <c r="AA88" s="10"/>
      <c r="AB88" s="16">
        <v>0</v>
      </c>
      <c r="AC88"/>
      <c r="AD88" s="139">
        <v>0</v>
      </c>
      <c r="AE88" s="16">
        <f>VLOOKUP(A88,'[4]Schedule H'!$A$11:$AD$323,28,FALSE)</f>
        <v>0</v>
      </c>
      <c r="AF88" s="16"/>
      <c r="AG88" s="18">
        <f>VLOOKUP(A88,'[4]Schedule H'!$A$11:$AD$321,30,FALSE)</f>
        <v>0</v>
      </c>
    </row>
    <row r="89" spans="1:33" x14ac:dyDescent="0.3">
      <c r="A89" s="13">
        <v>199</v>
      </c>
      <c r="B89" s="14"/>
      <c r="C89" s="14" t="s">
        <v>200</v>
      </c>
      <c r="D89" s="10"/>
      <c r="E89" s="10"/>
      <c r="F89" s="144">
        <f>VLOOKUP(A89,'[3]Employer Allocaiton FY 25- MP24'!$A$7:$D$231,4,FALSE)</f>
        <v>5.1612571228377407E-3</v>
      </c>
      <c r="G89" s="10"/>
      <c r="H89" s="145">
        <f t="shared" si="5"/>
        <v>167381.96331693293</v>
      </c>
      <c r="I89" s="176">
        <v>5.1474602881517771E-3</v>
      </c>
      <c r="J89" s="10"/>
      <c r="K89" s="147">
        <f t="shared" si="6"/>
        <v>143614.61560578109</v>
      </c>
      <c r="L89" s="181">
        <v>4.9634075902804968E-3</v>
      </c>
      <c r="M89" s="10"/>
      <c r="N89" s="148">
        <f t="shared" si="4"/>
        <v>197229.66670944818</v>
      </c>
      <c r="O89" s="148"/>
      <c r="P89" s="181">
        <v>4.8655413101069194E-3</v>
      </c>
      <c r="Q89"/>
      <c r="R89" s="138">
        <f t="shared" si="7"/>
        <v>159687.64966266631</v>
      </c>
      <c r="S89" s="138"/>
      <c r="T89" s="186">
        <v>4.8460739439892759E-3</v>
      </c>
      <c r="U89"/>
      <c r="V89" s="139">
        <v>179496</v>
      </c>
      <c r="W89" s="10"/>
      <c r="X89" s="186">
        <v>4.8783489523248858E-3</v>
      </c>
      <c r="Y89"/>
      <c r="Z89" s="139">
        <v>140999</v>
      </c>
      <c r="AA89" s="10"/>
      <c r="AB89" s="16">
        <v>4.7757483663486222E-3</v>
      </c>
      <c r="AC89"/>
      <c r="AD89" s="139">
        <v>197457.83669129995</v>
      </c>
      <c r="AE89" s="16">
        <f>VLOOKUP(A89,'[4]Schedule H'!$A$11:$AD$323,28,FALSE)</f>
        <v>4.6318363765493736E-3</v>
      </c>
      <c r="AF89" s="16"/>
      <c r="AG89" s="18">
        <f>VLOOKUP(A89,'[4]Schedule H'!$A$11:$AD$321,30,FALSE)</f>
        <v>159546.21171412317</v>
      </c>
    </row>
    <row r="90" spans="1:33" x14ac:dyDescent="0.3">
      <c r="A90" s="13">
        <v>200</v>
      </c>
      <c r="B90" s="14"/>
      <c r="C90" s="14" t="s">
        <v>201</v>
      </c>
      <c r="D90" s="10"/>
      <c r="E90" s="10"/>
      <c r="F90" s="144">
        <f>VLOOKUP(A90,'[3]Employer Allocaiton FY 25- MP24'!$A$7:$D$231,4,FALSE)</f>
        <v>1.5774501918900812E-4</v>
      </c>
      <c r="G90" s="10"/>
      <c r="H90" s="145">
        <f t="shared" si="5"/>
        <v>5115.7441659884371</v>
      </c>
      <c r="I90" s="176">
        <v>1.5593075881014564E-4</v>
      </c>
      <c r="J90" s="10"/>
      <c r="K90" s="147">
        <f t="shared" si="6"/>
        <v>4350.482516432874</v>
      </c>
      <c r="L90" s="181">
        <v>1.5730452932144365E-4</v>
      </c>
      <c r="M90" s="10"/>
      <c r="N90" s="148">
        <f t="shared" si="4"/>
        <v>6250.7701262957589</v>
      </c>
      <c r="O90" s="148"/>
      <c r="P90" s="181">
        <v>1.4956002770234747E-4</v>
      </c>
      <c r="Q90"/>
      <c r="R90" s="138">
        <f t="shared" si="7"/>
        <v>4908.5780563943681</v>
      </c>
      <c r="S90" s="138"/>
      <c r="T90" s="186">
        <v>1.4692666706978184E-4</v>
      </c>
      <c r="U90"/>
      <c r="V90" s="139">
        <v>5442</v>
      </c>
      <c r="W90" s="10"/>
      <c r="X90" s="186">
        <v>1.474405996077668E-4</v>
      </c>
      <c r="Y90"/>
      <c r="Z90" s="139">
        <v>4261</v>
      </c>
      <c r="AA90" s="10"/>
      <c r="AB90" s="16">
        <v>1.4716775628257866E-4</v>
      </c>
      <c r="AC90"/>
      <c r="AD90" s="139">
        <v>6084.7901851429233</v>
      </c>
      <c r="AE90" s="16">
        <f>VLOOKUP(A90,'[4]Schedule H'!$A$11:$AD$323,28,FALSE)</f>
        <v>1.3777043157227011E-4</v>
      </c>
      <c r="AF90" s="16"/>
      <c r="AG90" s="18">
        <f>VLOOKUP(A90,'[4]Schedule H'!$A$11:$AD$321,30,FALSE)</f>
        <v>4745.5800802598196</v>
      </c>
    </row>
    <row r="91" spans="1:33" x14ac:dyDescent="0.3">
      <c r="A91" s="13">
        <v>201</v>
      </c>
      <c r="B91" s="14"/>
      <c r="C91" s="14" t="s">
        <v>202</v>
      </c>
      <c r="D91" s="10"/>
      <c r="E91" s="10"/>
      <c r="F91" s="144">
        <f>VLOOKUP(A91,'[3]Employer Allocaiton FY 25- MP24'!$A$7:$D$231,4,FALSE)</f>
        <v>5.7496794706651056E-3</v>
      </c>
      <c r="G91" s="10"/>
      <c r="H91" s="145">
        <f t="shared" si="5"/>
        <v>186464.77308494376</v>
      </c>
      <c r="I91" s="176">
        <v>5.6168834106134794E-3</v>
      </c>
      <c r="J91" s="10"/>
      <c r="K91" s="147">
        <f t="shared" si="6"/>
        <v>156711.56390938986</v>
      </c>
      <c r="L91" s="181">
        <v>5.3244329656430105E-3</v>
      </c>
      <c r="M91" s="10"/>
      <c r="N91" s="148">
        <f t="shared" si="4"/>
        <v>211575.64034978303</v>
      </c>
      <c r="O91" s="148"/>
      <c r="P91" s="181">
        <v>3.6094202646538829E-3</v>
      </c>
      <c r="Q91"/>
      <c r="R91" s="138">
        <f t="shared" si="7"/>
        <v>118461.60621637219</v>
      </c>
      <c r="S91" s="138"/>
      <c r="T91" s="186">
        <v>3.2733350127617613E-3</v>
      </c>
      <c r="U91"/>
      <c r="V91" s="139">
        <v>121243</v>
      </c>
      <c r="W91" s="10"/>
      <c r="X91" s="186">
        <v>3.1489199347173079E-3</v>
      </c>
      <c r="Y91"/>
      <c r="Z91" s="139">
        <v>91013</v>
      </c>
      <c r="AA91" s="10"/>
      <c r="AB91" s="16">
        <v>3.085611862865822E-3</v>
      </c>
      <c r="AC91"/>
      <c r="AD91" s="139">
        <v>127577.5431560962</v>
      </c>
      <c r="AE91" s="16">
        <f>VLOOKUP(A91,'[4]Schedule H'!$A$11:$AD$323,28,FALSE)</f>
        <v>2.9540092674243362E-3</v>
      </c>
      <c r="AF91" s="16"/>
      <c r="AG91" s="18">
        <f>VLOOKUP(A91,'[4]Schedule H'!$A$11:$AD$321,30,FALSE)</f>
        <v>101752.51232364881</v>
      </c>
    </row>
    <row r="92" spans="1:33" x14ac:dyDescent="0.3">
      <c r="A92" s="13">
        <v>202</v>
      </c>
      <c r="B92" s="14"/>
      <c r="C92" s="14" t="s">
        <v>203</v>
      </c>
      <c r="D92" s="10"/>
      <c r="E92" s="10"/>
      <c r="F92" s="144">
        <f>VLOOKUP(A92,'[3]Employer Allocaiton FY 25- MP24'!$A$7:$D$231,4,FALSE)</f>
        <v>1.2100971723959389E-3</v>
      </c>
      <c r="G92" s="10"/>
      <c r="H92" s="145">
        <f t="shared" si="5"/>
        <v>39244.012785888292</v>
      </c>
      <c r="I92" s="176">
        <v>1.230926343375934E-3</v>
      </c>
      <c r="J92" s="10"/>
      <c r="K92" s="147">
        <f t="shared" si="6"/>
        <v>34342.958225412149</v>
      </c>
      <c r="L92" s="181">
        <v>1.1487980363567099E-3</v>
      </c>
      <c r="M92" s="10"/>
      <c r="N92" s="148">
        <f t="shared" si="4"/>
        <v>45649.495776005344</v>
      </c>
      <c r="O92" s="148"/>
      <c r="P92" s="188">
        <v>1.0977309522694513E-3</v>
      </c>
      <c r="Q92"/>
      <c r="R92" s="138">
        <f t="shared" si="7"/>
        <v>36027.661581197666</v>
      </c>
      <c r="S92" s="138"/>
      <c r="T92" s="186">
        <v>1.0887125272311057E-3</v>
      </c>
      <c r="U92"/>
      <c r="V92" s="139">
        <v>40325</v>
      </c>
      <c r="W92" s="10"/>
      <c r="X92" s="186">
        <v>1.1058593300969472E-3</v>
      </c>
      <c r="Y92"/>
      <c r="Z92" s="139">
        <v>31963</v>
      </c>
      <c r="AA92" s="10"/>
      <c r="AB92" s="16">
        <v>1.1190840910857308E-3</v>
      </c>
      <c r="AC92"/>
      <c r="AD92" s="139">
        <v>46269.591014985956</v>
      </c>
      <c r="AE92" s="16">
        <f>VLOOKUP(A92,'[4]Schedule H'!$A$11:$AD$323,28,FALSE)</f>
        <v>1.1712419346577901E-3</v>
      </c>
      <c r="AF92" s="16"/>
      <c r="AG92" s="18">
        <f>VLOOKUP(A92,'[4]Schedule H'!$A$11:$AD$321,30,FALSE)</f>
        <v>40344.087848496791</v>
      </c>
    </row>
    <row r="93" spans="1:33" x14ac:dyDescent="0.3">
      <c r="A93" s="13">
        <v>203</v>
      </c>
      <c r="B93" s="14"/>
      <c r="C93" s="14" t="s">
        <v>204</v>
      </c>
      <c r="D93" s="10"/>
      <c r="E93" s="10"/>
      <c r="F93" s="144">
        <f>VLOOKUP(A93,'[3]Employer Allocaiton FY 25- MP24'!$A$7:$D$231,4,FALSE)</f>
        <v>1.9848164248423296E-3</v>
      </c>
      <c r="G93" s="10"/>
      <c r="H93" s="145">
        <f t="shared" si="5"/>
        <v>64368.517612457879</v>
      </c>
      <c r="I93" s="176">
        <v>1.8983765944010501E-3</v>
      </c>
      <c r="J93" s="10"/>
      <c r="K93" s="147">
        <f t="shared" si="6"/>
        <v>52964.88163443598</v>
      </c>
      <c r="L93" s="181">
        <v>1.9098288444740596E-3</v>
      </c>
      <c r="M93" s="10"/>
      <c r="N93" s="148">
        <f t="shared" si="4"/>
        <v>75890.38369633921</v>
      </c>
      <c r="O93" s="148"/>
      <c r="P93" s="181">
        <v>2.2402970678164682E-3</v>
      </c>
      <c r="Q93"/>
      <c r="R93" s="138">
        <f t="shared" si="7"/>
        <v>73526.818601384628</v>
      </c>
      <c r="S93" s="138"/>
      <c r="T93" s="186">
        <v>2.4281146861020583E-3</v>
      </c>
      <c r="U93"/>
      <c r="V93" s="139">
        <v>89936</v>
      </c>
      <c r="W93" s="10"/>
      <c r="X93" s="186">
        <v>2.6987390127294138E-3</v>
      </c>
      <c r="Y93"/>
      <c r="Z93" s="139">
        <v>78002</v>
      </c>
      <c r="AA93" s="10"/>
      <c r="AB93" s="16">
        <v>2.9391652742482323E-3</v>
      </c>
      <c r="AC93"/>
      <c r="AD93" s="139">
        <v>121522.57033068349</v>
      </c>
      <c r="AE93" s="16">
        <f>VLOOKUP(A93,'[4]Schedule H'!$A$11:$AD$323,28,FALSE)</f>
        <v>2.9407081123922867E-3</v>
      </c>
      <c r="AF93" s="16"/>
      <c r="AG93" s="18">
        <f>VLOOKUP(A93,'[4]Schedule H'!$A$11:$AD$321,30,FALSE)</f>
        <v>101294.34655001959</v>
      </c>
    </row>
    <row r="94" spans="1:33" x14ac:dyDescent="0.3">
      <c r="A94" s="13">
        <v>204</v>
      </c>
      <c r="B94" s="14"/>
      <c r="C94" s="14" t="s">
        <v>205</v>
      </c>
      <c r="D94" s="10"/>
      <c r="E94" s="10"/>
      <c r="F94" s="144">
        <f>VLOOKUP(A94,'[3]Employer Allocaiton FY 25- MP24'!$A$7:$D$231,4,FALSE)</f>
        <v>2.2892283851429218E-2</v>
      </c>
      <c r="G94" s="10"/>
      <c r="H94" s="145">
        <f t="shared" si="5"/>
        <v>742407.38732155657</v>
      </c>
      <c r="I94" s="176">
        <v>2.2795033913004845E-2</v>
      </c>
      <c r="J94" s="10"/>
      <c r="K94" s="147">
        <f t="shared" si="6"/>
        <v>635983.5433159552</v>
      </c>
      <c r="L94" s="181">
        <v>2.2464511704032668E-2</v>
      </c>
      <c r="M94" s="10"/>
      <c r="N94" s="148">
        <f t="shared" si="4"/>
        <v>892666.59559717332</v>
      </c>
      <c r="O94" s="148"/>
      <c r="P94" s="181">
        <v>2.2604035611827621E-2</v>
      </c>
      <c r="Q94"/>
      <c r="R94" s="138">
        <f t="shared" si="7"/>
        <v>741867.16126445599</v>
      </c>
      <c r="S94" s="138"/>
      <c r="T94" s="186">
        <v>2.3022557083946436E-2</v>
      </c>
      <c r="U94"/>
      <c r="V94" s="139">
        <v>852746</v>
      </c>
      <c r="W94" s="10"/>
      <c r="X94" s="186">
        <v>2.2790337076469838E-2</v>
      </c>
      <c r="Y94"/>
      <c r="Z94" s="139">
        <v>658709</v>
      </c>
      <c r="AA94" s="10"/>
      <c r="AB94" s="16">
        <v>2.2544900204101777E-2</v>
      </c>
      <c r="AC94"/>
      <c r="AD94" s="139">
        <v>932140.23881387606</v>
      </c>
      <c r="AE94" s="16">
        <f>VLOOKUP(A94,'[4]Schedule H'!$A$11:$AD$323,28,FALSE)</f>
        <v>2.2005933473778133E-2</v>
      </c>
      <c r="AF94" s="16"/>
      <c r="AG94" s="18">
        <f>VLOOKUP(A94,'[4]Schedule H'!$A$11:$AD$321,30,FALSE)</f>
        <v>758006.76784483355</v>
      </c>
    </row>
    <row r="95" spans="1:33" x14ac:dyDescent="0.3">
      <c r="A95" s="13">
        <v>206</v>
      </c>
      <c r="B95" s="14"/>
      <c r="C95" s="14" t="s">
        <v>206</v>
      </c>
      <c r="D95" s="10"/>
      <c r="E95" s="10"/>
      <c r="F95" s="144">
        <f>VLOOKUP(A95,'[3]Employer Allocaiton FY 25- MP24'!$A$7:$D$231,4,FALSE)</f>
        <v>1.8667913236013788E-3</v>
      </c>
      <c r="G95" s="10"/>
      <c r="H95" s="145">
        <f t="shared" si="5"/>
        <v>60540.908815566865</v>
      </c>
      <c r="I95" s="176">
        <v>2.1154628268137184E-3</v>
      </c>
      <c r="J95" s="10"/>
      <c r="K95" s="147">
        <f t="shared" si="6"/>
        <v>59021.607490682814</v>
      </c>
      <c r="L95" s="181">
        <v>2.5415130047314908E-3</v>
      </c>
      <c r="M95" s="10"/>
      <c r="N95" s="148">
        <f t="shared" si="4"/>
        <v>100991.45672471204</v>
      </c>
      <c r="O95" s="148"/>
      <c r="P95" s="181">
        <v>3.04404465697728E-3</v>
      </c>
      <c r="Q95"/>
      <c r="R95" s="138">
        <f t="shared" si="7"/>
        <v>99905.910927353165</v>
      </c>
      <c r="S95" s="138"/>
      <c r="T95" s="186">
        <v>3.495101263097778E-3</v>
      </c>
      <c r="U95"/>
      <c r="V95" s="139">
        <v>129457</v>
      </c>
      <c r="W95" s="10"/>
      <c r="X95" s="186">
        <v>3.9108848633148882E-3</v>
      </c>
      <c r="Y95"/>
      <c r="Z95" s="139">
        <v>113036</v>
      </c>
      <c r="AA95" s="10"/>
      <c r="AB95" s="16">
        <v>4.3232355661048218E-3</v>
      </c>
      <c r="AC95"/>
      <c r="AD95" s="139">
        <v>178748.26663922894</v>
      </c>
      <c r="AE95" s="16">
        <f>VLOOKUP(A95,'[4]Schedule H'!$A$11:$AD$323,28,FALSE)</f>
        <v>4.7453101986761883E-3</v>
      </c>
      <c r="AF95" s="16"/>
      <c r="AG95" s="18">
        <f>VLOOKUP(A95,'[4]Schedule H'!$A$11:$AD$321,30,FALSE)</f>
        <v>163454.88140304317</v>
      </c>
    </row>
    <row r="96" spans="1:33" x14ac:dyDescent="0.3">
      <c r="A96" s="13">
        <v>207</v>
      </c>
      <c r="B96" s="14"/>
      <c r="C96" s="14" t="s">
        <v>207</v>
      </c>
      <c r="D96" s="10"/>
      <c r="E96" s="10"/>
      <c r="F96" s="144">
        <f>VLOOKUP(A96,'[3]Employer Allocaiton FY 25- MP24'!$A$7:$D$231,4,FALSE)</f>
        <v>0</v>
      </c>
      <c r="G96" s="10"/>
      <c r="H96" s="145">
        <f t="shared" si="5"/>
        <v>0</v>
      </c>
      <c r="I96" s="176">
        <v>0</v>
      </c>
      <c r="J96" s="10"/>
      <c r="K96" s="147">
        <f t="shared" si="6"/>
        <v>0</v>
      </c>
      <c r="L96" s="181">
        <v>0</v>
      </c>
      <c r="M96" s="10"/>
      <c r="N96" s="148">
        <f t="shared" si="4"/>
        <v>0</v>
      </c>
      <c r="O96" s="148"/>
      <c r="P96" s="181">
        <v>0</v>
      </c>
      <c r="Q96"/>
      <c r="R96" s="138">
        <f t="shared" si="7"/>
        <v>0</v>
      </c>
      <c r="S96" s="138"/>
      <c r="T96" s="186">
        <v>0</v>
      </c>
      <c r="U96"/>
      <c r="V96" s="139">
        <v>0</v>
      </c>
      <c r="W96" s="10"/>
      <c r="X96" s="186">
        <v>0</v>
      </c>
      <c r="Y96"/>
      <c r="Z96" s="139">
        <v>0</v>
      </c>
      <c r="AA96" s="10"/>
      <c r="AB96" s="16">
        <v>0</v>
      </c>
      <c r="AC96"/>
      <c r="AD96" s="139">
        <v>0</v>
      </c>
      <c r="AE96" s="16">
        <f>VLOOKUP(A96,'[4]Schedule H'!$A$11:$AD$323,28,FALSE)</f>
        <v>0</v>
      </c>
      <c r="AF96" s="16"/>
      <c r="AG96" s="18">
        <f>VLOOKUP(A96,'[4]Schedule H'!$A$11:$AD$321,30,FALSE)</f>
        <v>0</v>
      </c>
    </row>
    <row r="97" spans="1:33" x14ac:dyDescent="0.3">
      <c r="A97" s="13">
        <v>208</v>
      </c>
      <c r="B97" s="14"/>
      <c r="C97" s="14" t="s">
        <v>208</v>
      </c>
      <c r="D97" s="10"/>
      <c r="E97" s="10"/>
      <c r="F97" s="144">
        <f>VLOOKUP(A97,'[3]Employer Allocaiton FY 25- MP24'!$A$7:$D$231,4,FALSE)</f>
        <v>8.4668679941929642E-2</v>
      </c>
      <c r="G97" s="10"/>
      <c r="H97" s="145">
        <f t="shared" si="5"/>
        <v>2745844.5767842713</v>
      </c>
      <c r="I97" s="176">
        <v>8.3395609857011194E-2</v>
      </c>
      <c r="J97" s="10"/>
      <c r="K97" s="147">
        <f t="shared" si="6"/>
        <v>2326745.1874067192</v>
      </c>
      <c r="L97" s="181">
        <v>8.1869479242141316E-2</v>
      </c>
      <c r="M97" s="10"/>
      <c r="N97" s="148">
        <f t="shared" si="4"/>
        <v>3253226.7017972418</v>
      </c>
      <c r="O97" s="148"/>
      <c r="P97" s="181">
        <v>8.0850303358122835E-2</v>
      </c>
      <c r="Q97"/>
      <c r="R97" s="138">
        <f t="shared" si="7"/>
        <v>2653516.6582499943</v>
      </c>
      <c r="S97" s="138"/>
      <c r="T97" s="186">
        <v>7.9929233781795964E-2</v>
      </c>
      <c r="U97"/>
      <c r="V97" s="139">
        <v>2960544</v>
      </c>
      <c r="W97" s="10"/>
      <c r="X97" s="186">
        <v>7.7783340070988305E-2</v>
      </c>
      <c r="Y97"/>
      <c r="Z97" s="139">
        <v>2248173</v>
      </c>
      <c r="AA97" s="10"/>
      <c r="AB97" s="16">
        <v>7.5859414311795118E-2</v>
      </c>
      <c r="AC97"/>
      <c r="AD97" s="139">
        <v>3136479.2894497858</v>
      </c>
      <c r="AE97" s="16">
        <f>VLOOKUP(A97,'[4]Schedule H'!$A$11:$AD$323,28,FALSE)</f>
        <v>7.3547115915441483E-2</v>
      </c>
      <c r="AF97" s="16"/>
      <c r="AG97" s="18">
        <f>VLOOKUP(A97,'[4]Schedule H'!$A$11:$AD$321,30,FALSE)</f>
        <v>2533371.8147336422</v>
      </c>
    </row>
    <row r="98" spans="1:33" x14ac:dyDescent="0.3">
      <c r="A98" s="13">
        <v>209</v>
      </c>
      <c r="B98" s="14"/>
      <c r="C98" s="14" t="s">
        <v>209</v>
      </c>
      <c r="D98" s="10"/>
      <c r="E98" s="10"/>
      <c r="F98" s="146">
        <v>0</v>
      </c>
      <c r="G98" s="10"/>
      <c r="H98" s="145">
        <f t="shared" si="5"/>
        <v>0</v>
      </c>
      <c r="I98" s="176">
        <v>0</v>
      </c>
      <c r="J98" s="10"/>
      <c r="K98" s="147">
        <f t="shared" si="6"/>
        <v>0</v>
      </c>
      <c r="L98" s="181">
        <v>0</v>
      </c>
      <c r="M98" s="10"/>
      <c r="N98" s="148">
        <f t="shared" si="4"/>
        <v>0</v>
      </c>
      <c r="O98" s="148"/>
      <c r="P98" s="181">
        <v>0</v>
      </c>
      <c r="Q98"/>
      <c r="R98" s="138">
        <f t="shared" si="7"/>
        <v>0</v>
      </c>
      <c r="S98" s="138"/>
      <c r="T98" s="186">
        <v>0</v>
      </c>
      <c r="U98"/>
      <c r="V98" s="139">
        <v>0</v>
      </c>
      <c r="W98" s="10"/>
      <c r="X98" s="186">
        <v>0</v>
      </c>
      <c r="Y98"/>
      <c r="Z98" s="139">
        <v>0</v>
      </c>
      <c r="AA98" s="10"/>
      <c r="AB98" s="16">
        <v>0</v>
      </c>
      <c r="AC98"/>
      <c r="AD98" s="139">
        <v>0</v>
      </c>
      <c r="AE98" s="16">
        <f>VLOOKUP(A98,'[4]Schedule H'!$A$11:$AD$323,28,FALSE)</f>
        <v>0</v>
      </c>
      <c r="AF98" s="16"/>
      <c r="AG98" s="18">
        <f>VLOOKUP(A98,'[4]Schedule H'!$A$11:$AD$321,30,FALSE)</f>
        <v>0</v>
      </c>
    </row>
    <row r="99" spans="1:33" x14ac:dyDescent="0.3">
      <c r="A99" s="13">
        <v>211</v>
      </c>
      <c r="B99" s="14"/>
      <c r="C99" s="14" t="s">
        <v>210</v>
      </c>
      <c r="D99" s="10"/>
      <c r="E99" s="10"/>
      <c r="F99" s="144">
        <f>VLOOKUP(A99,'[3]Employer Allocaiton FY 25- MP24'!$A$7:$D$231,4,FALSE)</f>
        <v>6.3627268466109992E-3</v>
      </c>
      <c r="G99" s="10"/>
      <c r="H99" s="145">
        <f t="shared" si="5"/>
        <v>206346.18394085154</v>
      </c>
      <c r="I99" s="176">
        <v>6.5271042577121187E-3</v>
      </c>
      <c r="J99" s="10"/>
      <c r="K99" s="147">
        <f t="shared" si="6"/>
        <v>182106.80928375982</v>
      </c>
      <c r="L99" s="181">
        <v>6.5844491255604345E-3</v>
      </c>
      <c r="M99" s="10"/>
      <c r="N99" s="148">
        <f t="shared" si="4"/>
        <v>261644.58245231709</v>
      </c>
      <c r="O99" s="148"/>
      <c r="P99" s="181">
        <v>6.4657352407269152E-3</v>
      </c>
      <c r="Q99"/>
      <c r="R99" s="138">
        <f t="shared" si="7"/>
        <v>212206.20648888624</v>
      </c>
      <c r="S99" s="138"/>
      <c r="T99" s="186">
        <v>6.4350037536950377E-3</v>
      </c>
      <c r="U99"/>
      <c r="V99" s="139">
        <v>238350</v>
      </c>
      <c r="W99" s="10"/>
      <c r="X99" s="186">
        <v>6.5438836669483962E-3</v>
      </c>
      <c r="Y99"/>
      <c r="Z99" s="139">
        <v>189138</v>
      </c>
      <c r="AA99" s="10"/>
      <c r="AB99" s="16">
        <v>6.4562787395601095E-3</v>
      </c>
      <c r="AC99"/>
      <c r="AD99" s="139">
        <v>266940.95567775366</v>
      </c>
      <c r="AE99" s="16">
        <f>VLOOKUP(A99,'[4]Schedule H'!$A$11:$AD$323,28,FALSE)</f>
        <v>6.4018240359037222E-3</v>
      </c>
      <c r="AF99" s="16"/>
      <c r="AG99" s="18">
        <f>VLOOKUP(A99,'[4]Schedule H'!$A$11:$AD$321,30,FALSE)</f>
        <v>220514.43314363592</v>
      </c>
    </row>
    <row r="100" spans="1:33" x14ac:dyDescent="0.3">
      <c r="A100" s="13">
        <v>212</v>
      </c>
      <c r="B100" s="14"/>
      <c r="C100" s="14" t="s">
        <v>211</v>
      </c>
      <c r="D100" s="10"/>
      <c r="E100" s="10"/>
      <c r="F100" s="144">
        <f>VLOOKUP(A100,'[3]Employer Allocaiton FY 25- MP24'!$A$7:$D$231,4,FALSE)</f>
        <v>7.2749765311891741E-3</v>
      </c>
      <c r="G100" s="10"/>
      <c r="H100" s="145">
        <f t="shared" si="5"/>
        <v>235930.8644955754</v>
      </c>
      <c r="I100" s="176">
        <v>6.6475021131313832E-3</v>
      </c>
      <c r="J100" s="10"/>
      <c r="K100" s="147">
        <f t="shared" si="6"/>
        <v>185465.92052655999</v>
      </c>
      <c r="L100" s="181">
        <v>6.218024981164509E-3</v>
      </c>
      <c r="M100" s="10"/>
      <c r="N100" s="148">
        <f t="shared" si="4"/>
        <v>247084.07929818888</v>
      </c>
      <c r="O100" s="148"/>
      <c r="P100" s="181">
        <v>6.3097772037342603E-3</v>
      </c>
      <c r="Q100"/>
      <c r="R100" s="138">
        <f t="shared" si="7"/>
        <v>207087.64499982286</v>
      </c>
      <c r="S100" s="138"/>
      <c r="T100" s="186">
        <v>6.5326251777340907E-3</v>
      </c>
      <c r="U100"/>
      <c r="V100" s="139">
        <v>241966</v>
      </c>
      <c r="W100" s="10"/>
      <c r="X100" s="186">
        <v>6.7553416299476875E-3</v>
      </c>
      <c r="Y100"/>
      <c r="Z100" s="139">
        <v>195250</v>
      </c>
      <c r="AA100" s="10"/>
      <c r="AB100" s="16">
        <v>6.6713981872506588E-3</v>
      </c>
      <c r="AC100"/>
      <c r="AD100" s="139">
        <v>275835.27286383259</v>
      </c>
      <c r="AE100" s="16">
        <f>VLOOKUP(A100,'[4]Schedule H'!$A$11:$AD$323,28,FALSE)</f>
        <v>6.6732595566842143E-3</v>
      </c>
      <c r="AF100" s="16"/>
      <c r="AG100" s="18">
        <f>VLOOKUP(A100,'[4]Schedule H'!$A$11:$AD$321,30,FALSE)</f>
        <v>229864.18247511817</v>
      </c>
    </row>
    <row r="101" spans="1:33" x14ac:dyDescent="0.3">
      <c r="A101" s="13">
        <v>213</v>
      </c>
      <c r="B101" s="14"/>
      <c r="C101" s="14" t="s">
        <v>212</v>
      </c>
      <c r="D101" s="10"/>
      <c r="E101" s="10"/>
      <c r="F101" s="144">
        <f>VLOOKUP(A101,'[3]Employer Allocaiton FY 25- MP24'!$A$7:$D$231,4,FALSE)</f>
        <v>8.1887249322342478E-3</v>
      </c>
      <c r="G101" s="10"/>
      <c r="H101" s="145">
        <f t="shared" si="5"/>
        <v>265564.14912072523</v>
      </c>
      <c r="I101" s="176">
        <v>8.3986975671122496E-3</v>
      </c>
      <c r="J101" s="10"/>
      <c r="K101" s="147">
        <f t="shared" si="6"/>
        <v>234324.43480260795</v>
      </c>
      <c r="L101" s="181">
        <v>8.4932724876396644E-3</v>
      </c>
      <c r="M101" s="10"/>
      <c r="N101" s="148">
        <f t="shared" si="4"/>
        <v>337495.01155012549</v>
      </c>
      <c r="O101" s="148"/>
      <c r="P101" s="181">
        <v>8.5971264745651702E-3</v>
      </c>
      <c r="Q101"/>
      <c r="R101" s="138">
        <f t="shared" si="7"/>
        <v>282158.72255040583</v>
      </c>
      <c r="S101" s="138"/>
      <c r="T101" s="186">
        <v>8.5564632682476084E-3</v>
      </c>
      <c r="U101"/>
      <c r="V101" s="139">
        <v>316928</v>
      </c>
      <c r="W101" s="10"/>
      <c r="X101" s="186">
        <v>8.5795639957039222E-3</v>
      </c>
      <c r="Y101"/>
      <c r="Z101" s="139">
        <v>247975</v>
      </c>
      <c r="AA101" s="10"/>
      <c r="AB101" s="16">
        <v>8.3217642849629948E-3</v>
      </c>
      <c r="AC101"/>
      <c r="AD101" s="139">
        <v>344071.22132777894</v>
      </c>
      <c r="AE101" s="16">
        <f>VLOOKUP(A101,'[4]Schedule H'!$A$11:$AD$323,28,FALSE)</f>
        <v>8.3952776544638143E-3</v>
      </c>
      <c r="AF101" s="16"/>
      <c r="AG101" s="18">
        <f>VLOOKUP(A101,'[4]Schedule H'!$A$11:$AD$321,30,FALSE)</f>
        <v>289180.06534932554</v>
      </c>
    </row>
    <row r="102" spans="1:33" x14ac:dyDescent="0.3">
      <c r="A102" s="13">
        <v>214</v>
      </c>
      <c r="B102" s="14"/>
      <c r="C102" s="14" t="s">
        <v>213</v>
      </c>
      <c r="D102" s="10"/>
      <c r="E102" s="10"/>
      <c r="F102" s="144">
        <f>VLOOKUP(A102,'[3]Employer Allocaiton FY 25- MP24'!$A$7:$D$231,4,FALSE)</f>
        <v>7.869759381377902E-3</v>
      </c>
      <c r="G102" s="10"/>
      <c r="H102" s="145">
        <f t="shared" si="5"/>
        <v>255219.94830643831</v>
      </c>
      <c r="I102" s="176">
        <v>8.0766392953251498E-3</v>
      </c>
      <c r="J102" s="10"/>
      <c r="K102" s="147">
        <f t="shared" si="6"/>
        <v>225338.97939038684</v>
      </c>
      <c r="L102" s="181">
        <v>8.2479986102956763E-3</v>
      </c>
      <c r="M102" s="10"/>
      <c r="N102" s="148">
        <f t="shared" si="4"/>
        <v>327748.62578567228</v>
      </c>
      <c r="O102" s="148"/>
      <c r="P102" s="181">
        <v>8.5945318862514913E-3</v>
      </c>
      <c r="Q102"/>
      <c r="R102" s="138">
        <f t="shared" si="7"/>
        <v>282073.56785060029</v>
      </c>
      <c r="S102" s="138"/>
      <c r="T102" s="186">
        <v>8.7844579361841726E-3</v>
      </c>
      <c r="U102"/>
      <c r="V102" s="139">
        <v>325373</v>
      </c>
      <c r="W102" s="10"/>
      <c r="X102" s="186">
        <v>8.8414499370999752E-3</v>
      </c>
      <c r="Y102"/>
      <c r="Z102" s="139">
        <v>255544</v>
      </c>
      <c r="AA102" s="10"/>
      <c r="AB102" s="16">
        <v>8.761383669198753E-3</v>
      </c>
      <c r="AC102"/>
      <c r="AD102" s="139">
        <v>362247.7008907345</v>
      </c>
      <c r="AE102" s="16">
        <f>VLOOKUP(A102,'[4]Schedule H'!$A$11:$AD$323,28,FALSE)</f>
        <v>8.5216901970772731E-3</v>
      </c>
      <c r="AF102" s="16"/>
      <c r="AG102" s="18">
        <f>VLOOKUP(A102,'[4]Schedule H'!$A$11:$AD$321,30,FALSE)</f>
        <v>293534.41654990765</v>
      </c>
    </row>
    <row r="103" spans="1:33" x14ac:dyDescent="0.3">
      <c r="A103" s="13">
        <v>215</v>
      </c>
      <c r="B103" s="14"/>
      <c r="C103" s="14" t="s">
        <v>214</v>
      </c>
      <c r="D103" s="10"/>
      <c r="E103" s="10"/>
      <c r="F103" s="144">
        <f>VLOOKUP(A103,'[3]Employer Allocaiton FY 25- MP24'!$A$7:$D$231,4,FALSE)</f>
        <v>6.6825990187088661E-3</v>
      </c>
      <c r="G103" s="10"/>
      <c r="H103" s="145">
        <f t="shared" si="5"/>
        <v>216719.78690267319</v>
      </c>
      <c r="I103" s="176">
        <v>6.7804624097663937E-3</v>
      </c>
      <c r="J103" s="10"/>
      <c r="K103" s="147">
        <f t="shared" si="6"/>
        <v>189175.5250350241</v>
      </c>
      <c r="L103" s="181">
        <v>6.7673341880265256E-3</v>
      </c>
      <c r="M103" s="10"/>
      <c r="N103" s="148">
        <f t="shared" si="4"/>
        <v>268911.83972672629</v>
      </c>
      <c r="O103" s="148"/>
      <c r="P103" s="181">
        <v>7.1293564374766182E-3</v>
      </c>
      <c r="Q103"/>
      <c r="R103" s="138">
        <f t="shared" si="7"/>
        <v>233986.33380075509</v>
      </c>
      <c r="S103" s="138"/>
      <c r="T103" s="186">
        <v>7.3103002535427914E-3</v>
      </c>
      <c r="U103"/>
      <c r="V103" s="139">
        <v>270770</v>
      </c>
      <c r="W103" s="10"/>
      <c r="X103" s="186">
        <v>7.5429809778395718E-3</v>
      </c>
      <c r="Y103"/>
      <c r="Z103" s="139">
        <v>218015</v>
      </c>
      <c r="AA103" s="10"/>
      <c r="AB103" s="16">
        <v>7.6206875547391697E-3</v>
      </c>
      <c r="AC103"/>
      <c r="AD103" s="139">
        <v>315084.5403124959</v>
      </c>
      <c r="AE103" s="16">
        <f>VLOOKUP(A103,'[4]Schedule H'!$A$11:$AD$323,28,FALSE)</f>
        <v>7.4095829286203807E-3</v>
      </c>
      <c r="AF103" s="16"/>
      <c r="AG103" s="18">
        <f>VLOOKUP(A103,'[4]Schedule H'!$A$11:$AD$321,30,FALSE)</f>
        <v>255227.25557151783</v>
      </c>
    </row>
    <row r="104" spans="1:33" x14ac:dyDescent="0.3">
      <c r="A104" s="13">
        <v>216</v>
      </c>
      <c r="B104" s="14"/>
      <c r="C104" s="14" t="s">
        <v>215</v>
      </c>
      <c r="D104" s="10"/>
      <c r="E104" s="10"/>
      <c r="F104" s="144">
        <f>VLOOKUP(A104,'[3]Employer Allocaiton FY 25- MP24'!$A$7:$D$231,4,FALSE)</f>
        <v>3.6489949640005036E-2</v>
      </c>
      <c r="G104" s="10"/>
      <c r="H104" s="145">
        <f t="shared" si="5"/>
        <v>1183385.9981619962</v>
      </c>
      <c r="I104" s="176">
        <v>3.6317757855224633E-2</v>
      </c>
      <c r="J104" s="10"/>
      <c r="K104" s="147">
        <f t="shared" si="6"/>
        <v>1013268.78539449</v>
      </c>
      <c r="L104" s="181">
        <v>3.6396334021135512E-2</v>
      </c>
      <c r="M104" s="10"/>
      <c r="N104" s="148">
        <f t="shared" si="4"/>
        <v>1446271.8803290206</v>
      </c>
      <c r="O104" s="148"/>
      <c r="P104" s="181">
        <v>3.6223154955510928E-2</v>
      </c>
      <c r="Q104"/>
      <c r="R104" s="138">
        <f t="shared" si="7"/>
        <v>1188848.2924184634</v>
      </c>
      <c r="S104" s="138"/>
      <c r="T104" s="186">
        <v>3.6405911170944723E-2</v>
      </c>
      <c r="U104"/>
      <c r="V104" s="139">
        <v>1348459</v>
      </c>
      <c r="W104" s="10"/>
      <c r="X104" s="186">
        <v>3.5735312480436432E-2</v>
      </c>
      <c r="Y104"/>
      <c r="Z104" s="139">
        <v>1032858</v>
      </c>
      <c r="AA104" s="10"/>
      <c r="AB104" s="16">
        <v>3.4629312980163716E-2</v>
      </c>
      <c r="AC104"/>
      <c r="AD104" s="139">
        <v>1431781.7235410702</v>
      </c>
      <c r="AE104" s="16">
        <f>VLOOKUP(A104,'[4]Schedule H'!$A$11:$AD$323,28,FALSE)</f>
        <v>3.4163168930716553E-2</v>
      </c>
      <c r="AF104" s="16"/>
      <c r="AG104" s="18">
        <f>VLOOKUP(A104,'[4]Schedule H'!$A$11:$AD$321,30,FALSE)</f>
        <v>1176769.5876826397</v>
      </c>
    </row>
    <row r="105" spans="1:33" x14ac:dyDescent="0.3">
      <c r="A105" s="13">
        <v>217</v>
      </c>
      <c r="B105" s="14"/>
      <c r="C105" s="14" t="s">
        <v>216</v>
      </c>
      <c r="D105" s="10"/>
      <c r="E105" s="10"/>
      <c r="F105" s="144">
        <f>VLOOKUP(A105,'[3]Employer Allocaiton FY 25- MP24'!$A$7:$D$231,4,FALSE)</f>
        <v>1.3180050725387693E-2</v>
      </c>
      <c r="G105" s="10"/>
      <c r="H105" s="145">
        <f t="shared" si="5"/>
        <v>427435.16056785948</v>
      </c>
      <c r="I105" s="176">
        <v>1.3998546861908125E-2</v>
      </c>
      <c r="J105" s="10"/>
      <c r="K105" s="147">
        <f t="shared" si="6"/>
        <v>390560.74531354802</v>
      </c>
      <c r="L105" s="181">
        <v>1.4520978633776799E-2</v>
      </c>
      <c r="M105" s="10"/>
      <c r="N105" s="148">
        <f t="shared" si="4"/>
        <v>577016.43964181573</v>
      </c>
      <c r="O105" s="148"/>
      <c r="P105" s="181">
        <v>1.4794882645301858E-2</v>
      </c>
      <c r="Q105"/>
      <c r="R105" s="138">
        <f t="shared" si="7"/>
        <v>485569.82380472438</v>
      </c>
      <c r="S105" s="138"/>
      <c r="T105" s="186">
        <v>1.5114060591334537E-2</v>
      </c>
      <c r="U105"/>
      <c r="V105" s="139">
        <v>559818</v>
      </c>
      <c r="W105" s="10"/>
      <c r="X105" s="186">
        <v>1.4109691931798207E-2</v>
      </c>
      <c r="Y105"/>
      <c r="Z105" s="139">
        <v>407813</v>
      </c>
      <c r="AA105" s="10"/>
      <c r="AB105" s="16">
        <v>1.428686590388459E-2</v>
      </c>
      <c r="AC105"/>
      <c r="AD105" s="139">
        <v>590703.99402902962</v>
      </c>
      <c r="AE105" s="16">
        <f>VLOOKUP(A105,'[4]Schedule H'!$A$11:$AD$323,28,FALSE)</f>
        <v>1.4528735296163033E-2</v>
      </c>
      <c r="AF105" s="16"/>
      <c r="AG105" s="18">
        <f>VLOOKUP(A105,'[4]Schedule H'!$A$11:$AD$321,30,FALSE)</f>
        <v>500450.4669543074</v>
      </c>
    </row>
    <row r="106" spans="1:33" x14ac:dyDescent="0.3">
      <c r="A106" s="13">
        <v>218</v>
      </c>
      <c r="B106" s="14"/>
      <c r="C106" s="14" t="s">
        <v>217</v>
      </c>
      <c r="D106" s="10"/>
      <c r="E106" s="10"/>
      <c r="F106" s="144">
        <f>VLOOKUP(A106,'[3]Employer Allocaiton FY 25- MP24'!$A$7:$D$231,4,FALSE)</f>
        <v>1.4804456506227097E-3</v>
      </c>
      <c r="G106" s="10"/>
      <c r="H106" s="145">
        <f t="shared" si="5"/>
        <v>48011.539376476365</v>
      </c>
      <c r="I106" s="176">
        <v>1.5654677269507356E-3</v>
      </c>
      <c r="J106" s="10"/>
      <c r="K106" s="147">
        <f t="shared" si="6"/>
        <v>43676.693604956403</v>
      </c>
      <c r="L106" s="181">
        <v>1.5433997265460902E-3</v>
      </c>
      <c r="M106" s="10"/>
      <c r="N106" s="148">
        <f t="shared" si="4"/>
        <v>61329.682910231444</v>
      </c>
      <c r="O106" s="148"/>
      <c r="P106" s="181">
        <v>1.546015709848765E-3</v>
      </c>
      <c r="Q106"/>
      <c r="R106" s="138">
        <f t="shared" si="7"/>
        <v>50740.421119121653</v>
      </c>
      <c r="S106" s="138"/>
      <c r="T106" s="186">
        <v>1.5139732765382288E-3</v>
      </c>
      <c r="U106"/>
      <c r="V106" s="139">
        <v>56077</v>
      </c>
      <c r="W106" s="10"/>
      <c r="X106" s="186">
        <v>1.5456847606547153E-3</v>
      </c>
      <c r="Y106"/>
      <c r="Z106" s="139">
        <v>44675</v>
      </c>
      <c r="AA106" s="10"/>
      <c r="AB106" s="16">
        <v>1.5203311614659732E-3</v>
      </c>
      <c r="AC106"/>
      <c r="AD106" s="139">
        <v>62859.530940271543</v>
      </c>
      <c r="AE106" s="16">
        <f>VLOOKUP(A106,'[4]Schedule H'!$A$11:$AD$323,28,FALSE)</f>
        <v>1.5606431525161332E-3</v>
      </c>
      <c r="AF106" s="16"/>
      <c r="AG106" s="18">
        <f>VLOOKUP(A106,'[4]Schedule H'!$A$11:$AD$321,30,FALSE)</f>
        <v>53757.232030513078</v>
      </c>
    </row>
    <row r="107" spans="1:33" x14ac:dyDescent="0.3">
      <c r="A107" s="13">
        <v>219</v>
      </c>
      <c r="B107" s="14"/>
      <c r="C107" s="14" t="s">
        <v>218</v>
      </c>
      <c r="D107" s="10"/>
      <c r="E107" s="10"/>
      <c r="F107" s="146">
        <v>0</v>
      </c>
      <c r="G107" s="10"/>
      <c r="H107" s="145">
        <f t="shared" si="5"/>
        <v>0</v>
      </c>
      <c r="I107" s="176">
        <v>0</v>
      </c>
      <c r="J107" s="10"/>
      <c r="K107" s="147">
        <f t="shared" si="6"/>
        <v>0</v>
      </c>
      <c r="L107" s="181">
        <v>0</v>
      </c>
      <c r="M107" s="10"/>
      <c r="N107" s="148">
        <f t="shared" si="4"/>
        <v>0</v>
      </c>
      <c r="O107" s="148"/>
      <c r="P107" s="181">
        <v>0</v>
      </c>
      <c r="Q107"/>
      <c r="R107" s="138">
        <f t="shared" si="7"/>
        <v>0</v>
      </c>
      <c r="S107" s="138"/>
      <c r="T107" s="186">
        <v>0</v>
      </c>
      <c r="U107"/>
      <c r="V107" s="139">
        <v>0</v>
      </c>
      <c r="W107" s="10"/>
      <c r="X107" s="186">
        <v>0</v>
      </c>
      <c r="Y107"/>
      <c r="Z107" s="139">
        <v>0</v>
      </c>
      <c r="AA107" s="10"/>
      <c r="AB107" s="16">
        <v>0</v>
      </c>
      <c r="AC107"/>
      <c r="AD107" s="139">
        <v>0</v>
      </c>
      <c r="AE107" s="16">
        <f>VLOOKUP(A107,'[4]Schedule H'!$A$11:$AD$323,28,FALSE)</f>
        <v>0</v>
      </c>
      <c r="AF107" s="16"/>
      <c r="AG107" s="18">
        <f>VLOOKUP(A107,'[4]Schedule H'!$A$11:$AD$321,30,FALSE)</f>
        <v>0</v>
      </c>
    </row>
    <row r="108" spans="1:33" x14ac:dyDescent="0.3">
      <c r="A108" s="13">
        <v>220</v>
      </c>
      <c r="B108" s="14"/>
      <c r="C108" s="14" t="s">
        <v>219</v>
      </c>
      <c r="D108" s="10"/>
      <c r="E108" s="10"/>
      <c r="F108" s="146">
        <v>0</v>
      </c>
      <c r="G108" s="10"/>
      <c r="H108" s="145">
        <f t="shared" si="5"/>
        <v>0</v>
      </c>
      <c r="I108" s="176">
        <v>0</v>
      </c>
      <c r="J108" s="10"/>
      <c r="K108" s="147">
        <f t="shared" si="6"/>
        <v>0</v>
      </c>
      <c r="L108" s="181">
        <v>0</v>
      </c>
      <c r="M108" s="10"/>
      <c r="N108" s="148">
        <f t="shared" si="4"/>
        <v>0</v>
      </c>
      <c r="O108" s="148"/>
      <c r="P108" s="181">
        <v>0</v>
      </c>
      <c r="Q108"/>
      <c r="R108" s="138">
        <f t="shared" si="7"/>
        <v>0</v>
      </c>
      <c r="S108" s="138"/>
      <c r="T108" s="186">
        <v>0</v>
      </c>
      <c r="U108"/>
      <c r="V108" s="139">
        <v>0</v>
      </c>
      <c r="W108" s="10"/>
      <c r="X108" s="186">
        <v>0</v>
      </c>
      <c r="Y108"/>
      <c r="Z108" s="139">
        <v>0</v>
      </c>
      <c r="AA108" s="10"/>
      <c r="AB108" s="16">
        <v>0</v>
      </c>
      <c r="AC108"/>
      <c r="AD108" s="139">
        <v>0</v>
      </c>
      <c r="AE108" s="16">
        <f>VLOOKUP(A108,'[4]Schedule H'!$A$11:$AD$323,28,FALSE)</f>
        <v>0</v>
      </c>
      <c r="AF108" s="16"/>
      <c r="AG108" s="18">
        <f>VLOOKUP(A108,'[4]Schedule H'!$A$11:$AD$321,30,FALSE)</f>
        <v>0</v>
      </c>
    </row>
    <row r="109" spans="1:33" x14ac:dyDescent="0.3">
      <c r="A109" s="13">
        <v>221</v>
      </c>
      <c r="B109" s="14"/>
      <c r="C109" s="14" t="s">
        <v>220</v>
      </c>
      <c r="D109" s="10"/>
      <c r="E109" s="10"/>
      <c r="F109" s="144">
        <f>VLOOKUP(A109,'[3]Employer Allocaiton FY 25- MP24'!$A$7:$D$231,4,FALSE)</f>
        <v>2.4989703735309312E-2</v>
      </c>
      <c r="G109" s="10"/>
      <c r="H109" s="145">
        <f t="shared" si="5"/>
        <v>810427.68735861417</v>
      </c>
      <c r="I109" s="176">
        <v>2.465508687824108E-2</v>
      </c>
      <c r="J109" s="10"/>
      <c r="K109" s="147">
        <f t="shared" si="6"/>
        <v>687879.19217091892</v>
      </c>
      <c r="L109" s="181">
        <v>2.5187019000131646E-2</v>
      </c>
      <c r="M109" s="10"/>
      <c r="N109" s="148">
        <f t="shared" si="4"/>
        <v>1000850.1765054052</v>
      </c>
      <c r="O109" s="148"/>
      <c r="P109" s="181">
        <v>2.5165840688436025E-2</v>
      </c>
      <c r="Q109"/>
      <c r="R109" s="138">
        <f t="shared" si="7"/>
        <v>825945.91129535297</v>
      </c>
      <c r="S109" s="138"/>
      <c r="T109" s="186">
        <v>2.536406953278101E-2</v>
      </c>
      <c r="U109"/>
      <c r="V109" s="139">
        <v>939474</v>
      </c>
      <c r="W109" s="10"/>
      <c r="X109" s="186">
        <v>2.5221800604244012E-2</v>
      </c>
      <c r="Y109"/>
      <c r="Z109" s="139">
        <v>728986</v>
      </c>
      <c r="AA109" s="10"/>
      <c r="AB109" s="16">
        <v>2.5097169202068895E-2</v>
      </c>
      <c r="AC109"/>
      <c r="AD109" s="139">
        <v>1037666.2163850466</v>
      </c>
      <c r="AE109" s="16">
        <f>VLOOKUP(A109,'[4]Schedule H'!$A$11:$AD$323,28,FALSE)</f>
        <v>2.5047384894889866E-2</v>
      </c>
      <c r="AF109" s="16"/>
      <c r="AG109" s="18">
        <f>VLOOKUP(A109,'[4]Schedule H'!$A$11:$AD$321,30,FALSE)</f>
        <v>862771.27438217727</v>
      </c>
    </row>
    <row r="110" spans="1:33" x14ac:dyDescent="0.3">
      <c r="A110" s="13">
        <v>222</v>
      </c>
      <c r="B110" s="14"/>
      <c r="C110" s="14" t="s">
        <v>221</v>
      </c>
      <c r="D110" s="10"/>
      <c r="E110" s="10"/>
      <c r="F110" s="144">
        <f>VLOOKUP(A110,'[3]Employer Allocaiton FY 25- MP24'!$A$7:$D$231,4,FALSE)</f>
        <v>1.7480428125233086E-3</v>
      </c>
      <c r="G110" s="10"/>
      <c r="H110" s="145">
        <f t="shared" si="5"/>
        <v>56689.839501995906</v>
      </c>
      <c r="I110" s="176">
        <v>1.7817489744304084E-3</v>
      </c>
      <c r="J110" s="10"/>
      <c r="K110" s="147">
        <f t="shared" si="6"/>
        <v>49710.96030751404</v>
      </c>
      <c r="L110" s="181">
        <v>1.7701612887015034E-3</v>
      </c>
      <c r="M110" s="10"/>
      <c r="N110" s="148">
        <f t="shared" si="4"/>
        <v>70340.449508164311</v>
      </c>
      <c r="O110" s="148"/>
      <c r="P110" s="181">
        <v>1.7795591328529639E-3</v>
      </c>
      <c r="Q110"/>
      <c r="R110" s="138">
        <f t="shared" si="7"/>
        <v>58405.344287330219</v>
      </c>
      <c r="S110" s="138"/>
      <c r="T110" s="186">
        <v>1.8056705557117231E-3</v>
      </c>
      <c r="U110"/>
      <c r="V110" s="139">
        <v>66881</v>
      </c>
      <c r="W110" s="10"/>
      <c r="X110" s="186">
        <v>1.9352144818250972E-3</v>
      </c>
      <c r="Y110"/>
      <c r="Z110" s="139">
        <v>55934</v>
      </c>
      <c r="AA110" s="10"/>
      <c r="AB110" s="16">
        <v>1.9184617256915028E-3</v>
      </c>
      <c r="AC110"/>
      <c r="AD110" s="139">
        <v>79320.61596866163</v>
      </c>
      <c r="AE110" s="16">
        <f>VLOOKUP(A110,'[4]Schedule H'!$A$11:$AD$323,28,FALSE)</f>
        <v>1.8295522346170831E-3</v>
      </c>
      <c r="AF110" s="16"/>
      <c r="AG110" s="18">
        <f>VLOOKUP(A110,'[4]Schedule H'!$A$11:$AD$321,30,FALSE)</f>
        <v>63019.956759293513</v>
      </c>
    </row>
    <row r="111" spans="1:33" x14ac:dyDescent="0.3">
      <c r="A111" s="13">
        <v>223</v>
      </c>
      <c r="B111" s="14"/>
      <c r="C111" s="14" t="s">
        <v>222</v>
      </c>
      <c r="D111" s="10"/>
      <c r="E111" s="10"/>
      <c r="F111" s="144">
        <f>VLOOKUP(A111,'[3]Employer Allocaiton FY 25- MP24'!$A$7:$D$231,4,FALSE)</f>
        <v>3.0938909861147269E-3</v>
      </c>
      <c r="G111" s="10"/>
      <c r="H111" s="145">
        <f t="shared" si="5"/>
        <v>100336.32024511816</v>
      </c>
      <c r="I111" s="176">
        <v>3.0443878829519403E-3</v>
      </c>
      <c r="J111" s="10"/>
      <c r="K111" s="147">
        <f t="shared" si="6"/>
        <v>84938.702018044365</v>
      </c>
      <c r="L111" s="181">
        <v>2.8193013478110198E-3</v>
      </c>
      <c r="M111" s="10"/>
      <c r="N111" s="148">
        <f t="shared" si="4"/>
        <v>112029.86155542416</v>
      </c>
      <c r="O111" s="148"/>
      <c r="P111" s="181">
        <v>2.6252137675174358E-3</v>
      </c>
      <c r="Q111"/>
      <c r="R111" s="138">
        <f t="shared" si="7"/>
        <v>86159.830875574349</v>
      </c>
      <c r="S111" s="138"/>
      <c r="T111" s="186">
        <v>2.4643349058904355E-3</v>
      </c>
      <c r="U111"/>
      <c r="V111" s="139">
        <v>91278</v>
      </c>
      <c r="W111" s="10"/>
      <c r="X111" s="186">
        <v>2.2671427237042356E-3</v>
      </c>
      <c r="Y111"/>
      <c r="Z111" s="139">
        <v>65527</v>
      </c>
      <c r="AA111" s="10"/>
      <c r="AB111" s="16">
        <v>2.1532217101821686E-3</v>
      </c>
      <c r="AC111"/>
      <c r="AD111" s="139">
        <v>89026.989739491532</v>
      </c>
      <c r="AE111" s="16">
        <f>VLOOKUP(A111,'[4]Schedule H'!$A$11:$AD$323,28,FALSE)</f>
        <v>2.1661266896392463E-3</v>
      </c>
      <c r="AF111" s="16"/>
      <c r="AG111" s="18">
        <f>VLOOKUP(A111,'[4]Schedule H'!$A$11:$AD$321,30,FALSE)</f>
        <v>74613.453353950099</v>
      </c>
    </row>
    <row r="112" spans="1:33" x14ac:dyDescent="0.3">
      <c r="A112" s="13">
        <v>226</v>
      </c>
      <c r="B112" s="14"/>
      <c r="C112" s="14" t="s">
        <v>223</v>
      </c>
      <c r="D112" s="10"/>
      <c r="E112" s="10"/>
      <c r="F112" s="144">
        <f>VLOOKUP(A112,'[3]Employer Allocaiton FY 25- MP24'!$A$7:$D$231,4,FALSE)</f>
        <v>9.0626739975121904E-5</v>
      </c>
      <c r="G112" s="10"/>
      <c r="H112" s="145">
        <f t="shared" si="5"/>
        <v>2939.0672282005517</v>
      </c>
      <c r="I112" s="176">
        <v>1.1899664720602243E-4</v>
      </c>
      <c r="J112" s="10"/>
      <c r="K112" s="147">
        <f t="shared" si="6"/>
        <v>3320.0174047395685</v>
      </c>
      <c r="L112" s="181">
        <v>1.1765221618121824E-4</v>
      </c>
      <c r="M112" s="10"/>
      <c r="N112" s="148">
        <f t="shared" si="4"/>
        <v>4675.1162307301593</v>
      </c>
      <c r="O112" s="148"/>
      <c r="P112" s="181">
        <v>1.230122677984934E-4</v>
      </c>
      <c r="Q112"/>
      <c r="R112" s="138">
        <f t="shared" si="7"/>
        <v>4037.2773906186894</v>
      </c>
      <c r="S112" s="138"/>
      <c r="T112" s="186">
        <v>1.3395942908516563E-4</v>
      </c>
      <c r="U112"/>
      <c r="V112" s="139">
        <v>4962</v>
      </c>
      <c r="W112" s="10"/>
      <c r="X112" s="186">
        <v>1.259368398368981E-4</v>
      </c>
      <c r="Y112"/>
      <c r="Z112" s="139">
        <v>3640</v>
      </c>
      <c r="AA112" s="10"/>
      <c r="AB112" s="16">
        <v>1.2610612099169902E-4</v>
      </c>
      <c r="AC112"/>
      <c r="AD112" s="139">
        <v>5213.9769381506203</v>
      </c>
      <c r="AE112" s="16">
        <f>VLOOKUP(A112,'[4]Schedule H'!$A$11:$AD$323,28,FALSE)</f>
        <v>1.3501361561519626E-4</v>
      </c>
      <c r="AF112" s="16"/>
      <c r="AG112" s="18">
        <f>VLOOKUP(A112,'[4]Schedule H'!$A$11:$AD$321,30,FALSE)</f>
        <v>4650.6200025310263</v>
      </c>
    </row>
    <row r="113" spans="1:33" x14ac:dyDescent="0.3">
      <c r="A113" s="13">
        <v>229</v>
      </c>
      <c r="B113" s="14"/>
      <c r="C113" s="14" t="s">
        <v>224</v>
      </c>
      <c r="D113" s="10"/>
      <c r="E113" s="10"/>
      <c r="F113" s="144">
        <f>VLOOKUP(A113,'[3]Employer Allocaiton FY 25- MP24'!$A$7:$D$231,4,FALSE)</f>
        <v>8.9147170279454142E-3</v>
      </c>
      <c r="G113" s="10"/>
      <c r="H113" s="145">
        <f t="shared" si="5"/>
        <v>289108.40964497073</v>
      </c>
      <c r="I113" s="176">
        <v>9.1218086850395688E-3</v>
      </c>
      <c r="J113" s="10"/>
      <c r="K113" s="147">
        <f t="shared" si="6"/>
        <v>254499.301519003</v>
      </c>
      <c r="L113" s="181">
        <v>9.2827013348044038E-3</v>
      </c>
      <c r="M113" s="10"/>
      <c r="N113" s="148">
        <f t="shared" si="4"/>
        <v>368864.34513498354</v>
      </c>
      <c r="O113" s="148"/>
      <c r="P113" s="181">
        <v>9.3090425678511706E-3</v>
      </c>
      <c r="Q113"/>
      <c r="R113" s="138">
        <f t="shared" si="7"/>
        <v>305523.89416198357</v>
      </c>
      <c r="S113" s="138"/>
      <c r="T113" s="186">
        <v>9.372186323730684E-3</v>
      </c>
      <c r="U113"/>
      <c r="V113" s="139">
        <v>347142</v>
      </c>
      <c r="W113" s="10"/>
      <c r="X113" s="186">
        <v>9.4391518246760148E-3</v>
      </c>
      <c r="Y113"/>
      <c r="Z113" s="139">
        <v>272820</v>
      </c>
      <c r="AA113" s="10"/>
      <c r="AB113" s="16">
        <v>9.4054828446786479E-3</v>
      </c>
      <c r="AC113"/>
      <c r="AD113" s="139">
        <v>388878.5909730253</v>
      </c>
      <c r="AE113" s="16">
        <f>VLOOKUP(A113,'[4]Schedule H'!$A$11:$AD$323,28,FALSE)</f>
        <v>9.8138291145910481E-3</v>
      </c>
      <c r="AF113" s="16"/>
      <c r="AG113" s="18">
        <f>VLOOKUP(A113,'[4]Schedule H'!$A$11:$AD$321,30,FALSE)</f>
        <v>338042.86903788015</v>
      </c>
    </row>
    <row r="114" spans="1:33" x14ac:dyDescent="0.3">
      <c r="A114" s="13">
        <v>230</v>
      </c>
      <c r="B114" s="14"/>
      <c r="C114" s="14" t="s">
        <v>225</v>
      </c>
      <c r="D114" s="10"/>
      <c r="E114" s="10"/>
      <c r="F114" s="146">
        <v>0</v>
      </c>
      <c r="G114" s="10"/>
      <c r="H114" s="145">
        <f t="shared" si="5"/>
        <v>0</v>
      </c>
      <c r="I114" s="176">
        <v>0</v>
      </c>
      <c r="J114" s="10"/>
      <c r="K114" s="147">
        <f t="shared" si="6"/>
        <v>0</v>
      </c>
      <c r="L114" s="181">
        <v>0</v>
      </c>
      <c r="M114" s="10"/>
      <c r="N114" s="148">
        <f t="shared" si="4"/>
        <v>0</v>
      </c>
      <c r="O114" s="148"/>
      <c r="P114" s="181">
        <v>0</v>
      </c>
      <c r="Q114"/>
      <c r="R114" s="138">
        <f t="shared" si="7"/>
        <v>0</v>
      </c>
      <c r="S114" s="138"/>
      <c r="T114" s="186">
        <v>0</v>
      </c>
      <c r="U114"/>
      <c r="V114" s="139">
        <v>0</v>
      </c>
      <c r="W114" s="10"/>
      <c r="X114" s="186">
        <v>0</v>
      </c>
      <c r="Y114"/>
      <c r="Z114" s="139">
        <v>0</v>
      </c>
      <c r="AA114" s="10"/>
      <c r="AB114" s="16">
        <v>0</v>
      </c>
      <c r="AC114"/>
      <c r="AD114" s="139">
        <v>0</v>
      </c>
      <c r="AE114" s="16">
        <f>VLOOKUP(A114,'[4]Schedule H'!$A$11:$AD$323,28,FALSE)</f>
        <v>0</v>
      </c>
      <c r="AF114" s="16"/>
      <c r="AG114" s="18">
        <f>VLOOKUP(A114,'[4]Schedule H'!$A$11:$AD$321,30,FALSE)</f>
        <v>0</v>
      </c>
    </row>
    <row r="115" spans="1:33" x14ac:dyDescent="0.3">
      <c r="A115" s="13">
        <v>231</v>
      </c>
      <c r="B115" s="14"/>
      <c r="C115" s="14" t="s">
        <v>226</v>
      </c>
      <c r="D115" s="10"/>
      <c r="E115" s="10"/>
      <c r="F115" s="146">
        <v>0</v>
      </c>
      <c r="G115" s="10"/>
      <c r="H115" s="145">
        <f t="shared" si="5"/>
        <v>0</v>
      </c>
      <c r="I115" s="176">
        <v>0</v>
      </c>
      <c r="J115" s="10"/>
      <c r="K115" s="147">
        <f t="shared" si="6"/>
        <v>0</v>
      </c>
      <c r="L115" s="181">
        <v>0</v>
      </c>
      <c r="M115" s="10"/>
      <c r="N115" s="148">
        <f t="shared" si="4"/>
        <v>0</v>
      </c>
      <c r="O115" s="148"/>
      <c r="P115" s="181">
        <v>0</v>
      </c>
      <c r="Q115"/>
      <c r="R115" s="138">
        <f t="shared" si="7"/>
        <v>0</v>
      </c>
      <c r="S115" s="138"/>
      <c r="T115" s="186">
        <v>0</v>
      </c>
      <c r="U115"/>
      <c r="V115" s="139">
        <v>0</v>
      </c>
      <c r="W115" s="10"/>
      <c r="X115" s="186">
        <v>0</v>
      </c>
      <c r="Y115"/>
      <c r="Z115" s="139">
        <v>0</v>
      </c>
      <c r="AA115" s="10"/>
      <c r="AB115" s="16">
        <v>0</v>
      </c>
      <c r="AC115"/>
      <c r="AD115" s="139">
        <v>0</v>
      </c>
      <c r="AE115" s="16">
        <f>VLOOKUP(A115,'[4]Schedule H'!$A$11:$AD$323,28,FALSE)</f>
        <v>0</v>
      </c>
      <c r="AF115" s="16"/>
      <c r="AG115" s="18">
        <f>VLOOKUP(A115,'[4]Schedule H'!$A$11:$AD$321,30,FALSE)</f>
        <v>0</v>
      </c>
    </row>
    <row r="116" spans="1:33" x14ac:dyDescent="0.3">
      <c r="A116" s="13">
        <v>232</v>
      </c>
      <c r="B116" s="14"/>
      <c r="C116" s="14" t="s">
        <v>227</v>
      </c>
      <c r="D116" s="10"/>
      <c r="E116" s="10"/>
      <c r="F116" s="146">
        <v>0</v>
      </c>
      <c r="G116" s="10"/>
      <c r="H116" s="145">
        <f t="shared" si="5"/>
        <v>0</v>
      </c>
      <c r="I116" s="176">
        <v>0</v>
      </c>
      <c r="J116" s="10"/>
      <c r="K116" s="147">
        <f t="shared" si="6"/>
        <v>0</v>
      </c>
      <c r="L116" s="181">
        <v>0</v>
      </c>
      <c r="M116" s="10"/>
      <c r="N116" s="148">
        <f t="shared" si="4"/>
        <v>0</v>
      </c>
      <c r="O116" s="148"/>
      <c r="P116" s="181">
        <v>0</v>
      </c>
      <c r="Q116"/>
      <c r="R116" s="138">
        <f t="shared" si="7"/>
        <v>0</v>
      </c>
      <c r="S116" s="138"/>
      <c r="T116" s="186">
        <v>0</v>
      </c>
      <c r="U116"/>
      <c r="V116" s="139">
        <v>0</v>
      </c>
      <c r="W116" s="10"/>
      <c r="X116" s="186">
        <v>0</v>
      </c>
      <c r="Y116"/>
      <c r="Z116" s="139">
        <v>0</v>
      </c>
      <c r="AA116" s="10"/>
      <c r="AB116" s="16">
        <v>0</v>
      </c>
      <c r="AC116"/>
      <c r="AD116" s="139">
        <v>0</v>
      </c>
      <c r="AE116" s="16">
        <f>VLOOKUP(A116,'[4]Schedule H'!$A$11:$AD$323,28,FALSE)</f>
        <v>0</v>
      </c>
      <c r="AF116" s="16"/>
      <c r="AG116" s="18">
        <f>VLOOKUP(A116,'[4]Schedule H'!$A$11:$AD$321,30,FALSE)</f>
        <v>0</v>
      </c>
    </row>
    <row r="117" spans="1:33" x14ac:dyDescent="0.3">
      <c r="A117" s="13">
        <v>233</v>
      </c>
      <c r="B117" s="14"/>
      <c r="C117" s="14" t="s">
        <v>228</v>
      </c>
      <c r="D117" s="10"/>
      <c r="E117" s="10"/>
      <c r="F117" s="144">
        <f>VLOOKUP(A117,'[3]Employer Allocaiton FY 25- MP24'!$A$7:$D$231,4,FALSE)</f>
        <v>8.1060431194267859E-5</v>
      </c>
      <c r="G117" s="10"/>
      <c r="H117" s="145">
        <f t="shared" si="5"/>
        <v>2628.827395670181</v>
      </c>
      <c r="I117" s="176">
        <v>8.2204493525767631E-5</v>
      </c>
      <c r="J117" s="10"/>
      <c r="K117" s="147">
        <f t="shared" si="6"/>
        <v>2293.5129321823215</v>
      </c>
      <c r="L117" s="181">
        <v>7.0131775347895151E-5</v>
      </c>
      <c r="M117" s="10"/>
      <c r="N117" s="148">
        <f t="shared" si="4"/>
        <v>2786.808543528371</v>
      </c>
      <c r="O117" s="148"/>
      <c r="P117" s="181">
        <v>8.0773385877553212E-5</v>
      </c>
      <c r="Q117"/>
      <c r="R117" s="138">
        <f t="shared" si="7"/>
        <v>2650.9922173076015</v>
      </c>
      <c r="S117" s="138"/>
      <c r="T117" s="186">
        <v>8.2913303237974794E-5</v>
      </c>
      <c r="U117"/>
      <c r="V117" s="139">
        <v>3071</v>
      </c>
      <c r="W117" s="10"/>
      <c r="X117" s="186">
        <v>8.9352738706103063E-5</v>
      </c>
      <c r="Y117"/>
      <c r="Z117" s="139">
        <v>2583</v>
      </c>
      <c r="AA117" s="10"/>
      <c r="AB117" s="16">
        <v>9.9300805561625206E-5</v>
      </c>
      <c r="AC117"/>
      <c r="AD117" s="139">
        <v>4105.6857991228981</v>
      </c>
      <c r="AE117" s="16">
        <f>VLOOKUP(A117,'[4]Schedule H'!$A$11:$AD$323,28,FALSE)</f>
        <v>9.3664268024078629E-5</v>
      </c>
      <c r="AF117" s="16"/>
      <c r="AG117" s="18">
        <f>VLOOKUP(A117,'[4]Schedule H'!$A$11:$AD$321,30,FALSE)</f>
        <v>3226.3184450722861</v>
      </c>
    </row>
    <row r="118" spans="1:33" x14ac:dyDescent="0.3">
      <c r="A118" s="13">
        <v>234</v>
      </c>
      <c r="B118" s="14"/>
      <c r="C118" s="14" t="s">
        <v>229</v>
      </c>
      <c r="D118" s="10"/>
      <c r="E118" s="10"/>
      <c r="F118" s="144">
        <f>VLOOKUP(A118,'[3]Employer Allocaiton FY 25- MP24'!$A$7:$D$231,4,FALSE)</f>
        <v>8.7939429693234116E-4</v>
      </c>
      <c r="G118" s="10"/>
      <c r="H118" s="145">
        <f t="shared" si="5"/>
        <v>28519.165088469599</v>
      </c>
      <c r="I118" s="176">
        <v>8.0728548640841391E-4</v>
      </c>
      <c r="J118" s="10"/>
      <c r="K118" s="147">
        <f t="shared" si="6"/>
        <v>22523.339341059498</v>
      </c>
      <c r="L118" s="181">
        <v>8.9831272635295539E-4</v>
      </c>
      <c r="M118" s="10"/>
      <c r="N118" s="148">
        <f t="shared" si="4"/>
        <v>35696.024635654896</v>
      </c>
      <c r="O118" s="148"/>
      <c r="P118" s="181">
        <v>8.9084872304644202E-4</v>
      </c>
      <c r="Q118"/>
      <c r="R118" s="138">
        <f t="shared" si="7"/>
        <v>29237.761992230993</v>
      </c>
      <c r="S118" s="138"/>
      <c r="T118" s="186">
        <v>8.5758109587044597E-4</v>
      </c>
      <c r="U118"/>
      <c r="V118" s="139">
        <v>31764</v>
      </c>
      <c r="W118" s="10"/>
      <c r="X118" s="186">
        <v>8.1606797630543685E-4</v>
      </c>
      <c r="Y118"/>
      <c r="Z118" s="139">
        <v>23587</v>
      </c>
      <c r="AA118" s="10"/>
      <c r="AB118" s="16">
        <v>7.7034245105818649E-4</v>
      </c>
      <c r="AC118"/>
      <c r="AD118" s="139">
        <v>31850.537806647768</v>
      </c>
      <c r="AE118" s="16">
        <f>VLOOKUP(A118,'[4]Schedule H'!$A$11:$AD$323,28,FALSE)</f>
        <v>7.9435820351922361E-4</v>
      </c>
      <c r="AF118" s="16"/>
      <c r="AG118" s="18">
        <f>VLOOKUP(A118,'[4]Schedule H'!$A$11:$AD$321,30,FALSE)</f>
        <v>27362.115543888238</v>
      </c>
    </row>
    <row r="119" spans="1:33" x14ac:dyDescent="0.3">
      <c r="A119" s="13">
        <v>236</v>
      </c>
      <c r="B119" s="14"/>
      <c r="C119" s="14" t="s">
        <v>230</v>
      </c>
      <c r="D119" s="10"/>
      <c r="E119" s="10"/>
      <c r="F119" s="144">
        <f>VLOOKUP(A119,'[3]Employer Allocaiton FY 25- MP24'!$A$7:$D$231,4,FALSE)</f>
        <v>7.3342567434493827E-2</v>
      </c>
      <c r="G119" s="10"/>
      <c r="H119" s="145">
        <f t="shared" si="5"/>
        <v>2378533.4928519246</v>
      </c>
      <c r="I119" s="176">
        <v>7.266417367509187E-2</v>
      </c>
      <c r="J119" s="10"/>
      <c r="K119" s="147">
        <f t="shared" si="6"/>
        <v>2027337.1306390413</v>
      </c>
      <c r="L119" s="181">
        <v>6.99334549287315E-2</v>
      </c>
      <c r="M119" s="10"/>
      <c r="N119" s="148">
        <f t="shared" si="4"/>
        <v>2778927.9354054518</v>
      </c>
      <c r="O119" s="148"/>
      <c r="P119" s="181">
        <v>6.9660174951117593E-2</v>
      </c>
      <c r="Q119"/>
      <c r="R119" s="138">
        <f t="shared" si="7"/>
        <v>2286255.3011166737</v>
      </c>
      <c r="S119" s="138"/>
      <c r="T119" s="186">
        <v>6.9565168613752351E-2</v>
      </c>
      <c r="U119"/>
      <c r="V119" s="139">
        <v>2576664</v>
      </c>
      <c r="W119" s="10"/>
      <c r="X119" s="186">
        <v>6.8097911722313664E-2</v>
      </c>
      <c r="Y119"/>
      <c r="Z119" s="139">
        <v>1968234</v>
      </c>
      <c r="AA119" s="10"/>
      <c r="AB119" s="16">
        <v>6.6528652401024027E-2</v>
      </c>
      <c r="AC119"/>
      <c r="AD119" s="139">
        <v>2750690.1062162686</v>
      </c>
      <c r="AE119" s="16">
        <f>VLOOKUP(A119,'[4]Schedule H'!$A$11:$AD$323,28,FALSE)</f>
        <v>6.4785456456360899E-2</v>
      </c>
      <c r="AF119" s="16"/>
      <c r="AG119" s="18">
        <f>VLOOKUP(A119,'[4]Schedule H'!$A$11:$AD$321,30,FALSE)</f>
        <v>2231571.5218513361</v>
      </c>
    </row>
    <row r="120" spans="1:33" x14ac:dyDescent="0.3">
      <c r="A120" s="13">
        <v>238</v>
      </c>
      <c r="B120" s="14"/>
      <c r="C120" s="14" t="s">
        <v>231</v>
      </c>
      <c r="D120" s="10"/>
      <c r="E120" s="10"/>
      <c r="F120" s="144">
        <f>VLOOKUP(A120,'[3]Employer Allocaiton FY 25- MP24'!$A$7:$D$231,4,FALSE)</f>
        <v>2.3088379814081039E-3</v>
      </c>
      <c r="G120" s="10"/>
      <c r="H120" s="145">
        <f t="shared" si="5"/>
        <v>74876.687037888187</v>
      </c>
      <c r="I120" s="176">
        <v>2.233503345650156E-3</v>
      </c>
      <c r="J120" s="10"/>
      <c r="K120" s="147">
        <f t="shared" si="6"/>
        <v>62314.948825947155</v>
      </c>
      <c r="L120" s="181">
        <v>2.3201709346596716E-3</v>
      </c>
      <c r="M120" s="10"/>
      <c r="N120" s="148">
        <f t="shared" si="4"/>
        <v>92196.043107153964</v>
      </c>
      <c r="O120" s="148"/>
      <c r="P120" s="181">
        <v>2.2673645919045306E-3</v>
      </c>
      <c r="Q120"/>
      <c r="R120" s="138">
        <f t="shared" si="7"/>
        <v>74415.177990057724</v>
      </c>
      <c r="S120" s="138"/>
      <c r="T120" s="186">
        <v>2.279128865412997E-3</v>
      </c>
      <c r="U120"/>
      <c r="V120" s="139">
        <v>84418</v>
      </c>
      <c r="W120" s="10"/>
      <c r="X120" s="186">
        <v>2.2315171543185897E-3</v>
      </c>
      <c r="Y120"/>
      <c r="Z120" s="139">
        <v>64498</v>
      </c>
      <c r="AA120" s="10"/>
      <c r="AB120" s="16">
        <v>2.107192630921561E-3</v>
      </c>
      <c r="AC120"/>
      <c r="AD120" s="139">
        <v>87123.873888636736</v>
      </c>
      <c r="AE120" s="16">
        <f>VLOOKUP(A120,'[4]Schedule H'!$A$11:$AD$323,28,FALSE)</f>
        <v>1.9537130562250434E-3</v>
      </c>
      <c r="AF120" s="16"/>
      <c r="AG120" s="18">
        <f>VLOOKUP(A120,'[4]Schedule H'!$A$11:$AD$321,30,FALSE)</f>
        <v>67296.746162122276</v>
      </c>
    </row>
    <row r="121" spans="1:33" x14ac:dyDescent="0.3">
      <c r="A121" s="13">
        <v>239</v>
      </c>
      <c r="B121" s="14"/>
      <c r="C121" s="14" t="s">
        <v>232</v>
      </c>
      <c r="D121" s="10"/>
      <c r="E121" s="10"/>
      <c r="F121" s="144">
        <f>VLOOKUP(A121,'[3]Employer Allocaiton FY 25- MP24'!$A$7:$D$231,4,FALSE)</f>
        <v>2.74550545802382E-4</v>
      </c>
      <c r="G121" s="10"/>
      <c r="H121" s="145">
        <f t="shared" si="5"/>
        <v>8903.8015918245001</v>
      </c>
      <c r="I121" s="176">
        <v>2.89643432441659E-4</v>
      </c>
      <c r="J121" s="10"/>
      <c r="K121" s="147">
        <f t="shared" si="6"/>
        <v>8081.0784123180711</v>
      </c>
      <c r="L121" s="181">
        <v>3.1380417537381887E-4</v>
      </c>
      <c r="M121" s="10"/>
      <c r="N121" s="148">
        <f t="shared" si="4"/>
        <v>12469.556810568896</v>
      </c>
      <c r="O121" s="148"/>
      <c r="P121" s="181">
        <v>3.4291822987826101E-4</v>
      </c>
      <c r="Q121"/>
      <c r="R121" s="138">
        <f t="shared" si="7"/>
        <v>11254.617454792111</v>
      </c>
      <c r="S121" s="138"/>
      <c r="T121" s="186">
        <v>3.6822094101841818E-4</v>
      </c>
      <c r="U121"/>
      <c r="V121" s="139">
        <v>13639</v>
      </c>
      <c r="W121" s="10"/>
      <c r="X121" s="186">
        <v>3.5023661678430074E-4</v>
      </c>
      <c r="Y121"/>
      <c r="Z121" s="139">
        <v>10123</v>
      </c>
      <c r="AA121" s="10"/>
      <c r="AB121" s="16">
        <v>3.3631189500901699E-4</v>
      </c>
      <c r="AC121"/>
      <c r="AD121" s="139">
        <v>13905.133635172027</v>
      </c>
      <c r="AE121" s="16">
        <f>VLOOKUP(A121,'[4]Schedule H'!$A$11:$AD$323,28,FALSE)</f>
        <v>3.2087409897012855E-4</v>
      </c>
      <c r="AF121" s="16"/>
      <c r="AG121" s="18">
        <f>VLOOKUP(A121,'[4]Schedule H'!$A$11:$AD$321,30,FALSE)</f>
        <v>11052.688991143797</v>
      </c>
    </row>
    <row r="122" spans="1:33" x14ac:dyDescent="0.3">
      <c r="A122" s="13">
        <v>241</v>
      </c>
      <c r="B122" s="14"/>
      <c r="C122" s="14" t="s">
        <v>233</v>
      </c>
      <c r="D122" s="10"/>
      <c r="E122" s="10"/>
      <c r="F122" s="144">
        <f>VLOOKUP(A122,'[3]Employer Allocaiton FY 25- MP24'!$A$7:$D$231,4,FALSE)</f>
        <v>1.2299248924533129E-3</v>
      </c>
      <c r="G122" s="10"/>
      <c r="H122" s="145">
        <f t="shared" si="5"/>
        <v>39887.034947411033</v>
      </c>
      <c r="I122" s="176">
        <v>1.1831600071340381E-3</v>
      </c>
      <c r="J122" s="10"/>
      <c r="K122" s="147">
        <f t="shared" si="6"/>
        <v>33010.273049760319</v>
      </c>
      <c r="L122" s="181">
        <v>1.1669389944860232E-3</v>
      </c>
      <c r="M122" s="10"/>
      <c r="N122" s="148">
        <f t="shared" si="4"/>
        <v>46370.358421386503</v>
      </c>
      <c r="O122" s="148"/>
      <c r="P122" s="181">
        <v>1.1454214324742734E-3</v>
      </c>
      <c r="Q122"/>
      <c r="R122" s="138">
        <f t="shared" si="7"/>
        <v>37592.868864377553</v>
      </c>
      <c r="S122" s="138"/>
      <c r="T122" s="186">
        <v>1.2334864807605696E-3</v>
      </c>
      <c r="U122"/>
      <c r="V122" s="139">
        <v>45688</v>
      </c>
      <c r="W122" s="10"/>
      <c r="X122" s="186">
        <v>1.209620182222929E-3</v>
      </c>
      <c r="Y122"/>
      <c r="Z122" s="139">
        <v>34962</v>
      </c>
      <c r="AA122" s="10"/>
      <c r="AB122" s="16">
        <v>1.3336956243717357E-3</v>
      </c>
      <c r="AC122"/>
      <c r="AD122" s="139">
        <v>55142.907999242656</v>
      </c>
      <c r="AE122" s="16">
        <f>VLOOKUP(A122,'[4]Schedule H'!$A$11:$AD$323,28,FALSE)</f>
        <v>1.3367260779719589E-3</v>
      </c>
      <c r="AF122" s="16"/>
      <c r="AG122" s="18">
        <f>VLOOKUP(A122,'[4]Schedule H'!$A$11:$AD$321,30,FALSE)</f>
        <v>46044.282332526018</v>
      </c>
    </row>
    <row r="123" spans="1:33" x14ac:dyDescent="0.3">
      <c r="A123" s="13">
        <v>242</v>
      </c>
      <c r="B123" s="14"/>
      <c r="C123" s="14" t="s">
        <v>234</v>
      </c>
      <c r="D123" s="10"/>
      <c r="E123" s="10"/>
      <c r="F123" s="144">
        <f>VLOOKUP(A123,'[3]Employer Allocaiton FY 25- MP24'!$A$7:$D$231,4,FALSE)</f>
        <v>9.6897248580116117E-3</v>
      </c>
      <c r="G123" s="10"/>
      <c r="H123" s="145">
        <f t="shared" si="5"/>
        <v>314242.2731776507</v>
      </c>
      <c r="I123" s="176">
        <v>9.7725755398236983E-3</v>
      </c>
      <c r="J123" s="10"/>
      <c r="K123" s="147">
        <f t="shared" si="6"/>
        <v>272655.75663803087</v>
      </c>
      <c r="L123" s="181">
        <v>9.8648325374666637E-3</v>
      </c>
      <c r="M123" s="10"/>
      <c r="N123" s="148">
        <f t="shared" si="4"/>
        <v>391996.34487384831</v>
      </c>
      <c r="O123" s="148"/>
      <c r="P123" s="181">
        <v>9.8545401583069476E-3</v>
      </c>
      <c r="Q123"/>
      <c r="R123" s="138">
        <f t="shared" si="7"/>
        <v>323427.19054045301</v>
      </c>
      <c r="S123" s="138"/>
      <c r="T123" s="186">
        <v>9.8974308850830767E-3</v>
      </c>
      <c r="U123"/>
      <c r="V123" s="139">
        <v>366597</v>
      </c>
      <c r="W123" s="10"/>
      <c r="X123" s="186">
        <v>9.822176087163818E-3</v>
      </c>
      <c r="Y123"/>
      <c r="Z123" s="139">
        <v>283890</v>
      </c>
      <c r="AA123" s="10"/>
      <c r="AB123" s="16">
        <v>9.5294033409678656E-3</v>
      </c>
      <c r="AC123"/>
      <c r="AD123" s="139">
        <v>394002.20118904876</v>
      </c>
      <c r="AE123" s="16">
        <f>VLOOKUP(A123,'[4]Schedule H'!$A$11:$AD$323,28,FALSE)</f>
        <v>9.3058491454769878E-3</v>
      </c>
      <c r="AF123" s="16"/>
      <c r="AG123" s="18">
        <f>VLOOKUP(A123,'[4]Schedule H'!$A$11:$AD$321,30,FALSE)</f>
        <v>320545.21300902375</v>
      </c>
    </row>
    <row r="124" spans="1:33" x14ac:dyDescent="0.3">
      <c r="A124" s="13">
        <v>245</v>
      </c>
      <c r="B124" s="14"/>
      <c r="C124" s="14" t="s">
        <v>235</v>
      </c>
      <c r="D124" s="10"/>
      <c r="E124" s="10"/>
      <c r="F124" s="144">
        <f>VLOOKUP(A124,'[3]Employer Allocaiton FY 25- MP24'!$A$7:$D$231,4,FALSE)</f>
        <v>5.1849849654952334E-4</v>
      </c>
      <c r="G124" s="10"/>
      <c r="H124" s="145">
        <f t="shared" si="5"/>
        <v>16815.146826403441</v>
      </c>
      <c r="I124" s="176">
        <v>5.031573354525085E-4</v>
      </c>
      <c r="J124" s="10"/>
      <c r="K124" s="147">
        <f t="shared" si="6"/>
        <v>14038.135949599849</v>
      </c>
      <c r="L124" s="181">
        <v>4.801074820062895E-4</v>
      </c>
      <c r="M124" s="10"/>
      <c r="N124" s="148">
        <f t="shared" si="4"/>
        <v>19077.909065183496</v>
      </c>
      <c r="O124" s="148"/>
      <c r="P124" s="181">
        <v>5.0122282439310842E-4</v>
      </c>
      <c r="Q124"/>
      <c r="R124" s="138">
        <f t="shared" si="7"/>
        <v>16450.193243320744</v>
      </c>
      <c r="S124" s="138"/>
      <c r="T124" s="186">
        <v>5.2967696261158016E-4</v>
      </c>
      <c r="U124"/>
      <c r="V124" s="139">
        <v>19619</v>
      </c>
      <c r="W124" s="10"/>
      <c r="X124" s="186">
        <v>5.3393901645571633E-4</v>
      </c>
      <c r="Y124"/>
      <c r="Z124" s="139">
        <v>15432</v>
      </c>
      <c r="AA124" s="10"/>
      <c r="AB124" s="16">
        <v>4.9248672572340237E-4</v>
      </c>
      <c r="AC124"/>
      <c r="AD124" s="139">
        <v>20362.329838344303</v>
      </c>
      <c r="AE124" s="16">
        <f>VLOOKUP(A124,'[4]Schedule H'!$A$11:$AD$323,28,FALSE)</f>
        <v>4.5391649478385067E-4</v>
      </c>
      <c r="AF124" s="16"/>
      <c r="AG124" s="18">
        <f>VLOOKUP(A124,'[4]Schedule H'!$A$11:$AD$321,30,FALSE)</f>
        <v>15635.409217816299</v>
      </c>
    </row>
    <row r="125" spans="1:33" x14ac:dyDescent="0.3">
      <c r="A125" s="13">
        <v>246</v>
      </c>
      <c r="B125" s="14"/>
      <c r="C125" s="14" t="s">
        <v>236</v>
      </c>
      <c r="D125" s="10"/>
      <c r="E125" s="10"/>
      <c r="F125" s="144">
        <f>VLOOKUP(A125,'[3]Employer Allocaiton FY 25- MP24'!$A$7:$D$231,4,FALSE)</f>
        <v>0</v>
      </c>
      <c r="G125" s="10"/>
      <c r="H125" s="145">
        <f t="shared" si="5"/>
        <v>0</v>
      </c>
      <c r="I125" s="176">
        <v>0</v>
      </c>
      <c r="J125" s="10"/>
      <c r="K125" s="147">
        <f t="shared" si="6"/>
        <v>0</v>
      </c>
      <c r="L125" s="181">
        <v>0</v>
      </c>
      <c r="M125" s="10"/>
      <c r="N125" s="148">
        <f t="shared" si="4"/>
        <v>0</v>
      </c>
      <c r="O125" s="148"/>
      <c r="P125" s="181">
        <v>0</v>
      </c>
      <c r="Q125"/>
      <c r="R125" s="138">
        <f t="shared" si="7"/>
        <v>0</v>
      </c>
      <c r="S125" s="138"/>
      <c r="T125" s="186">
        <v>0</v>
      </c>
      <c r="U125"/>
      <c r="V125" s="139">
        <v>0</v>
      </c>
      <c r="W125" s="10"/>
      <c r="X125" s="186">
        <v>0</v>
      </c>
      <c r="Y125"/>
      <c r="Z125" s="139">
        <v>0</v>
      </c>
      <c r="AA125" s="10"/>
      <c r="AB125" s="16">
        <v>0</v>
      </c>
      <c r="AC125"/>
      <c r="AD125" s="139">
        <v>0</v>
      </c>
      <c r="AE125" s="16">
        <f>VLOOKUP(A125,'[4]Schedule H'!$A$11:$AD$323,28,FALSE)</f>
        <v>0</v>
      </c>
      <c r="AF125" s="16"/>
      <c r="AG125" s="18">
        <f>VLOOKUP(A125,'[4]Schedule H'!$A$11:$AD$321,30,FALSE)</f>
        <v>0</v>
      </c>
    </row>
    <row r="126" spans="1:33" x14ac:dyDescent="0.3">
      <c r="A126" s="13">
        <v>247</v>
      </c>
      <c r="B126" s="14"/>
      <c r="C126" s="14" t="s">
        <v>237</v>
      </c>
      <c r="D126" s="10"/>
      <c r="E126" s="10"/>
      <c r="F126" s="144">
        <f>VLOOKUP(A126,'[3]Employer Allocaiton FY 25- MP24'!$A$7:$D$231,4,FALSE)</f>
        <v>4.687825171984613E-2</v>
      </c>
      <c r="G126" s="10"/>
      <c r="H126" s="145">
        <f t="shared" si="5"/>
        <v>1520283.454783408</v>
      </c>
      <c r="I126" s="176">
        <v>4.6897499469791375E-2</v>
      </c>
      <c r="J126" s="10"/>
      <c r="K126" s="147">
        <f t="shared" si="6"/>
        <v>1308444.5497771306</v>
      </c>
      <c r="L126" s="181">
        <v>4.519138385474538E-2</v>
      </c>
      <c r="M126" s="10"/>
      <c r="N126" s="148">
        <f t="shared" si="4"/>
        <v>1795758.5416245181</v>
      </c>
      <c r="O126" s="148"/>
      <c r="P126" s="181">
        <v>4.3463840817941961E-2</v>
      </c>
      <c r="Q126"/>
      <c r="R126" s="138">
        <f t="shared" si="7"/>
        <v>1426488.4713057533</v>
      </c>
      <c r="S126" s="138"/>
      <c r="T126" s="186">
        <v>4.1845010497652865E-2</v>
      </c>
      <c r="U126"/>
      <c r="V126" s="139">
        <v>1549921</v>
      </c>
      <c r="W126" s="10"/>
      <c r="X126" s="186">
        <v>4.070899725127753E-2</v>
      </c>
      <c r="Y126"/>
      <c r="Z126" s="139">
        <v>1176612</v>
      </c>
      <c r="AA126" s="10"/>
      <c r="AB126" s="16">
        <v>3.9731953818461473E-2</v>
      </c>
      <c r="AC126"/>
      <c r="AD126" s="139">
        <v>1642755.2389051763</v>
      </c>
      <c r="AE126" s="16">
        <f>VLOOKUP(A126,'[4]Schedule H'!$A$11:$AD$323,28,FALSE)</f>
        <v>3.8888181830928369E-2</v>
      </c>
      <c r="AF126" s="16"/>
      <c r="AG126" s="18">
        <f>VLOOKUP(A126,'[4]Schedule H'!$A$11:$AD$321,30,FALSE)</f>
        <v>1339525.3172126985</v>
      </c>
    </row>
    <row r="127" spans="1:33" x14ac:dyDescent="0.3">
      <c r="A127" s="13">
        <v>261</v>
      </c>
      <c r="B127" s="14"/>
      <c r="C127" s="14" t="s">
        <v>238</v>
      </c>
      <c r="D127" s="10"/>
      <c r="E127" s="10"/>
      <c r="F127" s="144">
        <f>VLOOKUP(A127,'[3]Employer Allocaiton FY 25- MP24'!$A$7:$D$231,4,FALSE)</f>
        <v>2.5256045938405517E-3</v>
      </c>
      <c r="G127" s="10"/>
      <c r="H127" s="145">
        <f t="shared" si="5"/>
        <v>81906.528858780628</v>
      </c>
      <c r="I127" s="176">
        <v>2.4467091164615501E-3</v>
      </c>
      <c r="J127" s="10"/>
      <c r="K127" s="147">
        <f t="shared" si="6"/>
        <v>68263.409446515958</v>
      </c>
      <c r="L127" s="181">
        <v>2.4861849475116015E-3</v>
      </c>
      <c r="M127" s="10"/>
      <c r="N127" s="148">
        <f t="shared" si="4"/>
        <v>98792.899768291842</v>
      </c>
      <c r="O127" s="148"/>
      <c r="P127" s="181">
        <v>2.3762975145698684E-3</v>
      </c>
      <c r="Q127"/>
      <c r="R127" s="138">
        <f t="shared" si="7"/>
        <v>77990.369583884822</v>
      </c>
      <c r="S127" s="138"/>
      <c r="T127" s="186">
        <v>2.2469400757936437E-3</v>
      </c>
      <c r="U127"/>
      <c r="V127" s="139">
        <v>83226</v>
      </c>
      <c r="W127" s="10"/>
      <c r="X127" s="186">
        <v>2.413597165761098E-3</v>
      </c>
      <c r="Y127"/>
      <c r="Z127" s="139">
        <v>69760</v>
      </c>
      <c r="AA127" s="10"/>
      <c r="AB127" s="16">
        <v>2.5394631839208374E-3</v>
      </c>
      <c r="AC127"/>
      <c r="AD127" s="139">
        <v>104996.50906808376</v>
      </c>
      <c r="AE127" s="16">
        <f>VLOOKUP(A127,'[4]Schedule H'!$A$11:$AD$323,28,FALSE)</f>
        <v>2.6108762894049946E-3</v>
      </c>
      <c r="AF127" s="16"/>
      <c r="AG127" s="18">
        <f>VLOOKUP(A127,'[4]Schedule H'!$A$11:$AD$321,30,FALSE)</f>
        <v>89933.103711905977</v>
      </c>
    </row>
    <row r="128" spans="1:33" x14ac:dyDescent="0.3">
      <c r="A128" s="13">
        <v>262</v>
      </c>
      <c r="B128" s="14"/>
      <c r="C128" s="14" t="s">
        <v>239</v>
      </c>
      <c r="D128" s="10"/>
      <c r="E128" s="10"/>
      <c r="F128" s="144">
        <f>VLOOKUP(A128,'[3]Employer Allocaiton FY 25- MP24'!$A$7:$D$231,4,FALSE)</f>
        <v>9.7687904079485216E-3</v>
      </c>
      <c r="G128" s="10"/>
      <c r="H128" s="145">
        <f t="shared" si="5"/>
        <v>316806.40564851987</v>
      </c>
      <c r="I128" s="176">
        <v>9.1935174777117937E-3</v>
      </c>
      <c r="J128" s="10"/>
      <c r="K128" s="147">
        <f t="shared" si="6"/>
        <v>256499.983431767</v>
      </c>
      <c r="L128" s="181">
        <v>9.3440871540534931E-3</v>
      </c>
      <c r="M128" s="10"/>
      <c r="N128" s="148">
        <f t="shared" si="4"/>
        <v>371303.61784248654</v>
      </c>
      <c r="O128" s="148"/>
      <c r="P128" s="181">
        <v>9.0706866702749411E-3</v>
      </c>
      <c r="Q128"/>
      <c r="R128" s="138">
        <f t="shared" si="7"/>
        <v>297701.02500082401</v>
      </c>
      <c r="S128" s="138"/>
      <c r="T128" s="186">
        <v>8.4860134830622314E-3</v>
      </c>
      <c r="U128"/>
      <c r="V128" s="139">
        <v>314318</v>
      </c>
      <c r="W128" s="10"/>
      <c r="X128" s="186">
        <v>8.7998044534965403E-3</v>
      </c>
      <c r="Y128"/>
      <c r="Z128" s="139">
        <v>254341</v>
      </c>
      <c r="AA128" s="10"/>
      <c r="AB128" s="16">
        <v>9.1553827833287822E-3</v>
      </c>
      <c r="AC128"/>
      <c r="AD128" s="139">
        <v>378537.96720430203</v>
      </c>
      <c r="AE128" s="16">
        <f>VLOOKUP(A128,'[4]Schedule H'!$A$11:$AD$323,28,FALSE)</f>
        <v>9.2099958113555265E-3</v>
      </c>
      <c r="AF128" s="16"/>
      <c r="AG128" s="18">
        <f>VLOOKUP(A128,'[4]Schedule H'!$A$11:$AD$321,30,FALSE)</f>
        <v>317243.49094978289</v>
      </c>
    </row>
    <row r="129" spans="1:33" x14ac:dyDescent="0.3">
      <c r="A129" s="13">
        <v>263</v>
      </c>
      <c r="B129" s="14"/>
      <c r="C129" s="14" t="s">
        <v>240</v>
      </c>
      <c r="D129" s="10"/>
      <c r="E129" s="10"/>
      <c r="F129" s="144">
        <f>VLOOKUP(A129,'[3]Employer Allocaiton FY 25- MP24'!$A$7:$D$231,4,FALSE)</f>
        <v>1.5685805582349739E-4</v>
      </c>
      <c r="G129" s="10"/>
      <c r="H129" s="145">
        <f t="shared" si="5"/>
        <v>5086.9795324939223</v>
      </c>
      <c r="I129" s="176">
        <v>1.5353918531626798E-4</v>
      </c>
      <c r="J129" s="10"/>
      <c r="K129" s="147">
        <f t="shared" si="6"/>
        <v>4283.7573959289257</v>
      </c>
      <c r="L129" s="181">
        <v>1.8922631582177983E-4</v>
      </c>
      <c r="M129" s="10"/>
      <c r="N129" s="148">
        <f t="shared" si="4"/>
        <v>7519.2380483258466</v>
      </c>
      <c r="O129" s="148"/>
      <c r="P129" s="181">
        <v>1.8236696737499388E-4</v>
      </c>
      <c r="Q129"/>
      <c r="R129" s="138">
        <f t="shared" si="7"/>
        <v>5985.3057532833845</v>
      </c>
      <c r="S129" s="138"/>
      <c r="T129" s="186">
        <v>1.784630433111805E-4</v>
      </c>
      <c r="U129"/>
      <c r="V129" s="139">
        <v>6610</v>
      </c>
      <c r="W129" s="10"/>
      <c r="X129" s="186">
        <v>2.0026700023147243E-4</v>
      </c>
      <c r="Y129"/>
      <c r="Z129" s="139">
        <v>5788</v>
      </c>
      <c r="AA129" s="10"/>
      <c r="AB129" s="16">
        <v>2.3970993776422156E-4</v>
      </c>
      <c r="AC129"/>
      <c r="AD129" s="139">
        <v>9911.0342743033307</v>
      </c>
      <c r="AE129" s="16">
        <f>VLOOKUP(A129,'[4]Schedule H'!$A$11:$AD$323,28,FALSE)</f>
        <v>2.4382687649989463E-4</v>
      </c>
      <c r="AF129" s="16"/>
      <c r="AG129" s="18">
        <f>VLOOKUP(A129,'[4]Schedule H'!$A$11:$AD$321,30,FALSE)</f>
        <v>8398.7540355703404</v>
      </c>
    </row>
    <row r="130" spans="1:33" x14ac:dyDescent="0.3">
      <c r="A130" s="13">
        <v>268</v>
      </c>
      <c r="B130" s="14"/>
      <c r="C130" s="14" t="s">
        <v>241</v>
      </c>
      <c r="D130" s="10"/>
      <c r="E130" s="10"/>
      <c r="F130" s="144">
        <f>VLOOKUP(A130,'[3]Employer Allocaiton FY 25- MP24'!$A$7:$D$231,4,FALSE)</f>
        <v>3.589919744071312E-3</v>
      </c>
      <c r="G130" s="10"/>
      <c r="H130" s="145">
        <f t="shared" si="5"/>
        <v>116422.76302299389</v>
      </c>
      <c r="I130" s="176">
        <v>3.4395344444126215E-3</v>
      </c>
      <c r="J130" s="10"/>
      <c r="K130" s="147">
        <f t="shared" si="6"/>
        <v>95963.327436281019</v>
      </c>
      <c r="L130" s="181">
        <v>3.4321772677232778E-3</v>
      </c>
      <c r="M130" s="10"/>
      <c r="N130" s="148">
        <f t="shared" si="4"/>
        <v>136383.55631449388</v>
      </c>
      <c r="O130" s="148"/>
      <c r="P130" s="181">
        <v>3.379050450650658E-3</v>
      </c>
      <c r="Q130"/>
      <c r="R130" s="138">
        <f t="shared" si="7"/>
        <v>110900.84127640867</v>
      </c>
      <c r="S130" s="138"/>
      <c r="T130" s="186">
        <v>3.2553205511797055E-3</v>
      </c>
      <c r="U130"/>
      <c r="V130" s="139">
        <v>120576</v>
      </c>
      <c r="W130" s="10"/>
      <c r="X130" s="186">
        <v>3.2513681424970941E-3</v>
      </c>
      <c r="Y130"/>
      <c r="Z130" s="139">
        <v>93974</v>
      </c>
      <c r="AA130" s="10"/>
      <c r="AB130" s="16">
        <v>3.276800047366646E-3</v>
      </c>
      <c r="AC130"/>
      <c r="AD130" s="139">
        <v>135482.39961345881</v>
      </c>
      <c r="AE130" s="16">
        <f>VLOOKUP(A130,'[4]Schedule H'!$A$11:$AD$323,28,FALSE)</f>
        <v>3.3764026320528772E-3</v>
      </c>
      <c r="AF130" s="16"/>
      <c r="AG130" s="18">
        <f>VLOOKUP(A130,'[4]Schedule H'!$A$11:$AD$321,30,FALSE)</f>
        <v>116302.0895757432</v>
      </c>
    </row>
    <row r="131" spans="1:33" x14ac:dyDescent="0.3">
      <c r="A131" s="13">
        <v>270</v>
      </c>
      <c r="C131" s="14" t="s">
        <v>242</v>
      </c>
      <c r="D131" s="10"/>
      <c r="E131" s="10"/>
      <c r="F131" s="144">
        <f>VLOOKUP(A131,'[3]Employer Allocaiton FY 25- MP24'!$A$7:$D$231,4,FALSE)</f>
        <v>1.0552858946224629E-3</v>
      </c>
      <c r="G131" s="10"/>
      <c r="H131" s="145">
        <f t="shared" si="5"/>
        <v>34223.411215261578</v>
      </c>
      <c r="I131" s="176">
        <v>1.0214774472673879E-3</v>
      </c>
      <c r="J131" s="10"/>
      <c r="K131" s="147">
        <f t="shared" si="6"/>
        <v>28499.314754685271</v>
      </c>
      <c r="L131" s="181">
        <v>9.8239774584938755E-4</v>
      </c>
      <c r="M131" s="10"/>
      <c r="N131" s="148">
        <f t="shared" si="4"/>
        <v>39037.289697789667</v>
      </c>
      <c r="O131" s="148"/>
      <c r="P131" s="181">
        <v>1.0080174531192155E-3</v>
      </c>
      <c r="Q131"/>
      <c r="R131" s="138">
        <f t="shared" si="7"/>
        <v>33083.253773467026</v>
      </c>
      <c r="S131" s="138"/>
      <c r="T131" s="186">
        <v>1.0555839616191809E-3</v>
      </c>
      <c r="U131"/>
      <c r="V131" s="139">
        <v>39098</v>
      </c>
      <c r="W131" s="10"/>
      <c r="X131" s="186">
        <v>9.7021160096421558E-4</v>
      </c>
      <c r="Y131"/>
      <c r="Z131" s="139">
        <v>28042</v>
      </c>
      <c r="AA131" s="10"/>
      <c r="AB131" s="16">
        <v>5.6353811078837471E-4</v>
      </c>
      <c r="AC131"/>
      <c r="AD131" s="139">
        <v>23300.016607544119</v>
      </c>
      <c r="AE131" s="16">
        <f>VLOOKUP(A131,'[4]Schedule H'!$A$11:$AD$323,28,FALSE)</f>
        <v>0</v>
      </c>
      <c r="AF131" s="16"/>
      <c r="AG131" s="18">
        <f>VLOOKUP(A131,'[4]Schedule H'!$A$11:$AD$321,30,FALSE)</f>
        <v>0</v>
      </c>
    </row>
    <row r="132" spans="1:33" x14ac:dyDescent="0.3">
      <c r="A132" s="13">
        <v>275</v>
      </c>
      <c r="C132" s="14" t="s">
        <v>243</v>
      </c>
      <c r="D132" s="10"/>
      <c r="E132" s="10"/>
      <c r="F132" s="144">
        <f>VLOOKUP(A132,'[3]Employer Allocaiton FY 25- MP24'!$A$7:$D$231,4,FALSE)</f>
        <v>1.4797544797022454E-3</v>
      </c>
      <c r="G132" s="10"/>
      <c r="H132" s="145">
        <f t="shared" si="5"/>
        <v>47989.124382822396</v>
      </c>
      <c r="I132" s="176">
        <v>1.485357530325333E-3</v>
      </c>
      <c r="J132" s="10"/>
      <c r="K132" s="147">
        <f t="shared" si="6"/>
        <v>41441.611748969583</v>
      </c>
      <c r="L132" s="181">
        <v>1.4797277404009247E-3</v>
      </c>
      <c r="M132" s="10"/>
      <c r="N132" s="148">
        <f t="shared" si="4"/>
        <v>58799.565369465483</v>
      </c>
      <c r="O132" s="148"/>
      <c r="P132" s="181">
        <v>1.3919115548812191E-3</v>
      </c>
      <c r="Q132"/>
      <c r="R132" s="138">
        <f t="shared" si="7"/>
        <v>45682.704260588194</v>
      </c>
      <c r="S132" s="138"/>
      <c r="T132" s="186">
        <v>1.3832558657883268E-3</v>
      </c>
      <c r="U132"/>
      <c r="V132" s="139">
        <v>51235</v>
      </c>
      <c r="W132" s="10"/>
      <c r="X132" s="186">
        <v>1.4011783564764223E-3</v>
      </c>
      <c r="Y132"/>
      <c r="Z132" s="139">
        <v>40498</v>
      </c>
      <c r="AA132" s="10"/>
      <c r="AB132" s="16">
        <v>1.4351484296404201E-3</v>
      </c>
      <c r="AC132"/>
      <c r="AD132" s="139">
        <v>59337.570263229238</v>
      </c>
      <c r="AE132" s="16">
        <f>VLOOKUP(A132,'[4]Schedule H'!$A$11:$AD$323,28,FALSE)</f>
        <v>1.4572346003976281E-3</v>
      </c>
      <c r="AF132" s="16"/>
      <c r="AG132" s="18">
        <f>VLOOKUP(A132,'[4]Schedule H'!$A$11:$AD$321,30,FALSE)</f>
        <v>50195.266233776325</v>
      </c>
    </row>
    <row r="133" spans="1:33" x14ac:dyDescent="0.3">
      <c r="A133" s="13">
        <v>276</v>
      </c>
      <c r="C133" s="14" t="s">
        <v>244</v>
      </c>
      <c r="D133" s="10"/>
      <c r="E133" s="10"/>
      <c r="F133" s="144">
        <f>VLOOKUP(A133,'[3]Employer Allocaiton FY 25- MP24'!$A$7:$D$231,4,FALSE)</f>
        <v>1.7404202745221911E-3</v>
      </c>
      <c r="G133" s="10"/>
      <c r="H133" s="145">
        <f t="shared" si="5"/>
        <v>56442.637057762033</v>
      </c>
      <c r="I133" s="176">
        <v>1.7001231682060576E-3</v>
      </c>
      <c r="J133" s="10"/>
      <c r="K133" s="147">
        <f t="shared" si="6"/>
        <v>47433.592804280481</v>
      </c>
      <c r="L133" s="181">
        <v>1.7465303801179775E-3</v>
      </c>
      <c r="M133" s="10"/>
      <c r="N133" s="148">
        <f t="shared" si="4"/>
        <v>69401.434096031517</v>
      </c>
      <c r="O133" s="148"/>
      <c r="P133" s="181">
        <v>1.7839085601794524E-3</v>
      </c>
      <c r="Q133"/>
      <c r="R133" s="138">
        <f t="shared" si="7"/>
        <v>58548.09301411685</v>
      </c>
      <c r="S133" s="138"/>
      <c r="T133" s="186">
        <v>1.8795511497873159E-3</v>
      </c>
      <c r="U133"/>
      <c r="V133" s="139">
        <v>69618</v>
      </c>
      <c r="W133" s="10"/>
      <c r="X133" s="186">
        <v>1.9744715889491332E-3</v>
      </c>
      <c r="Y133"/>
      <c r="Z133" s="139">
        <v>57068</v>
      </c>
      <c r="AA133" s="10"/>
      <c r="AB133" s="16">
        <v>1.9559173159875974E-3</v>
      </c>
      <c r="AC133"/>
      <c r="AD133" s="139">
        <v>80869.252803042662</v>
      </c>
      <c r="AE133" s="16">
        <f>VLOOKUP(A133,'[4]Schedule H'!$A$11:$AD$323,28,FALSE)</f>
        <v>2.0714030717071869E-3</v>
      </c>
      <c r="AF133" s="16"/>
      <c r="AG133" s="18">
        <f>VLOOKUP(A133,'[4]Schedule H'!$A$11:$AD$321,30,FALSE)</f>
        <v>71350.645004883423</v>
      </c>
    </row>
    <row r="134" spans="1:33" x14ac:dyDescent="0.3">
      <c r="A134" s="13">
        <v>277</v>
      </c>
      <c r="C134" s="14" t="s">
        <v>245</v>
      </c>
      <c r="D134" s="10"/>
      <c r="E134" s="10"/>
      <c r="F134" s="144">
        <f>VLOOKUP(A134,'[3]Employer Allocaiton FY 25- MP24'!$A$7:$D$231,4,FALSE)</f>
        <v>6.6159761179703977E-4</v>
      </c>
      <c r="G134" s="10"/>
      <c r="H134" s="145">
        <f t="shared" si="5"/>
        <v>21455.917531869873</v>
      </c>
      <c r="I134" s="176">
        <v>6.6379608705542019E-4</v>
      </c>
      <c r="J134" s="10"/>
      <c r="K134" s="147">
        <f t="shared" si="6"/>
        <v>18519.971898086231</v>
      </c>
      <c r="L134" s="181">
        <v>7.1111395376098141E-4</v>
      </c>
      <c r="M134" s="10"/>
      <c r="N134" s="148">
        <f t="shared" si="4"/>
        <v>28257.354557655864</v>
      </c>
      <c r="O134" s="148"/>
      <c r="P134" s="181">
        <v>7.2071907008011227E-4</v>
      </c>
      <c r="Q134"/>
      <c r="R134" s="138">
        <f t="shared" si="7"/>
        <v>23654.086366317693</v>
      </c>
      <c r="S134" s="138"/>
      <c r="T134" s="186">
        <v>7.4246981409230187E-4</v>
      </c>
      <c r="U134"/>
      <c r="V134" s="139">
        <v>27501</v>
      </c>
      <c r="W134" s="10"/>
      <c r="X134" s="186">
        <v>7.5420877434534807E-4</v>
      </c>
      <c r="Y134"/>
      <c r="Z134" s="139">
        <v>21799</v>
      </c>
      <c r="AA134" s="10"/>
      <c r="AB134" s="16">
        <v>7.473792337893176E-4</v>
      </c>
      <c r="AC134"/>
      <c r="AD134" s="139">
        <v>30901.101852833079</v>
      </c>
      <c r="AE134" s="16">
        <f>VLOOKUP(A134,'[4]Schedule H'!$A$11:$AD$323,28,FALSE)</f>
        <v>7.5659078882897536E-4</v>
      </c>
      <c r="AF134" s="16"/>
      <c r="AG134" s="18">
        <f>VLOOKUP(A134,'[4]Schedule H'!$A$11:$AD$321,30,FALSE)</f>
        <v>26061.195681828165</v>
      </c>
    </row>
    <row r="135" spans="1:33" x14ac:dyDescent="0.3">
      <c r="A135" s="13">
        <v>278</v>
      </c>
      <c r="C135" s="14" t="s">
        <v>246</v>
      </c>
      <c r="D135" s="10"/>
      <c r="E135" s="10"/>
      <c r="F135" s="144">
        <f>VLOOKUP(A135,'[3]Employer Allocaiton FY 25- MP24'!$A$7:$D$231,4,FALSE)</f>
        <v>1.3531404592755907E-3</v>
      </c>
      <c r="G135" s="10"/>
      <c r="H135" s="145">
        <f t="shared" si="5"/>
        <v>43882.972951480508</v>
      </c>
      <c r="I135" s="176">
        <v>1.2837397013346586E-3</v>
      </c>
      <c r="J135" s="10"/>
      <c r="K135" s="147">
        <f t="shared" si="6"/>
        <v>35816.455771289497</v>
      </c>
      <c r="L135" s="181">
        <v>1.2938013630901248E-3</v>
      </c>
      <c r="M135" s="10"/>
      <c r="N135" s="148">
        <f t="shared" ref="N135:N199" si="8">$N$326*L135</f>
        <v>51411.456139566064</v>
      </c>
      <c r="O135" s="148"/>
      <c r="P135" s="181">
        <v>1.1919699552124874E-3</v>
      </c>
      <c r="Q135"/>
      <c r="R135" s="138">
        <f t="shared" si="7"/>
        <v>39120.59696646846</v>
      </c>
      <c r="S135" s="138"/>
      <c r="T135" s="186">
        <v>1.2236969386655032E-3</v>
      </c>
      <c r="U135"/>
      <c r="V135" s="139">
        <v>45325</v>
      </c>
      <c r="W135" s="10"/>
      <c r="X135" s="186">
        <v>1.1739686613227854E-3</v>
      </c>
      <c r="Y135"/>
      <c r="Z135" s="139">
        <v>33931</v>
      </c>
      <c r="AA135" s="10"/>
      <c r="AB135" s="16">
        <v>1.0888127465222069E-3</v>
      </c>
      <c r="AC135"/>
      <c r="AD135" s="139">
        <v>45017.99362066586</v>
      </c>
      <c r="AE135" s="16">
        <f>VLOOKUP(A135,'[4]Schedule H'!$A$11:$AD$323,28,FALSE)</f>
        <v>1.0734376230897842E-3</v>
      </c>
      <c r="AF135" s="16"/>
      <c r="AG135" s="18">
        <f>VLOOKUP(A135,'[4]Schedule H'!$A$11:$AD$321,30,FALSE)</f>
        <v>36975.163272709418</v>
      </c>
    </row>
    <row r="136" spans="1:33" x14ac:dyDescent="0.3">
      <c r="A136" s="13">
        <v>279</v>
      </c>
      <c r="C136" s="14" t="s">
        <v>247</v>
      </c>
      <c r="D136" s="10"/>
      <c r="E136" s="10"/>
      <c r="F136" s="144">
        <f>VLOOKUP(A136,'[3]Employer Allocaiton FY 25- MP24'!$A$7:$D$231,4,FALSE)</f>
        <v>1.2774104577398309E-3</v>
      </c>
      <c r="G136" s="10"/>
      <c r="H136" s="145">
        <f t="shared" si="5"/>
        <v>41427.013862955107</v>
      </c>
      <c r="I136" s="176">
        <v>1.3159800159384023E-3</v>
      </c>
      <c r="J136" s="10"/>
      <c r="K136" s="147">
        <f t="shared" si="6"/>
        <v>36715.963514842893</v>
      </c>
      <c r="L136" s="181">
        <v>1.3210936201798046E-3</v>
      </c>
      <c r="M136" s="10"/>
      <c r="N136" s="148">
        <f t="shared" si="8"/>
        <v>52495.961627305369</v>
      </c>
      <c r="O136" s="148"/>
      <c r="P136" s="181">
        <v>1.2367949602323808E-3</v>
      </c>
      <c r="Q136"/>
      <c r="R136" s="138">
        <f t="shared" si="7"/>
        <v>40591.759010221969</v>
      </c>
      <c r="S136" s="138"/>
      <c r="T136" s="186">
        <v>1.254899172331765E-3</v>
      </c>
      <c r="U136"/>
      <c r="V136" s="139">
        <v>46481</v>
      </c>
      <c r="W136" s="10"/>
      <c r="X136" s="186">
        <v>1.3397820960491435E-3</v>
      </c>
      <c r="Y136"/>
      <c r="Z136" s="139">
        <v>38724</v>
      </c>
      <c r="AA136" s="10"/>
      <c r="AB136" s="16">
        <v>1.4782556737724464E-3</v>
      </c>
      <c r="AC136"/>
      <c r="AD136" s="139">
        <v>61119.880075029803</v>
      </c>
      <c r="AE136" s="16">
        <f>VLOOKUP(A136,'[4]Schedule H'!$A$11:$AD$323,28,FALSE)</f>
        <v>1.584468404268229E-3</v>
      </c>
      <c r="AF136" s="16"/>
      <c r="AG136" s="18">
        <f>VLOOKUP(A136,'[4]Schedule H'!$A$11:$AD$321,30,FALSE)</f>
        <v>54577.90624073075</v>
      </c>
    </row>
    <row r="137" spans="1:33" x14ac:dyDescent="0.3">
      <c r="A137" s="13">
        <v>280</v>
      </c>
      <c r="C137" s="14" t="s">
        <v>248</v>
      </c>
      <c r="D137" s="10"/>
      <c r="E137" s="10"/>
      <c r="F137" s="144">
        <f>VLOOKUP(A137,'[3]Employer Allocaiton FY 25- MP24'!$A$7:$D$231,4,FALSE)</f>
        <v>1.5121492439974436E-2</v>
      </c>
      <c r="G137" s="10"/>
      <c r="H137" s="145">
        <f t="shared" si="5"/>
        <v>490397.01620086312</v>
      </c>
      <c r="I137" s="176">
        <v>1.5310527839626492E-2</v>
      </c>
      <c r="J137" s="10"/>
      <c r="K137" s="147">
        <f t="shared" si="6"/>
        <v>427165.13529414037</v>
      </c>
      <c r="L137" s="181">
        <v>1.563607353023953E-2</v>
      </c>
      <c r="M137" s="10"/>
      <c r="N137" s="148">
        <f t="shared" si="8"/>
        <v>621326.68230845151</v>
      </c>
      <c r="O137" s="148"/>
      <c r="P137" s="181">
        <v>1.5615488709590543E-2</v>
      </c>
      <c r="Q137"/>
      <c r="R137" s="138">
        <f t="shared" si="7"/>
        <v>512502.21330740675</v>
      </c>
      <c r="S137" s="138"/>
      <c r="T137" s="186">
        <v>1.5852273429019598E-2</v>
      </c>
      <c r="U137"/>
      <c r="V137" s="139">
        <v>587161</v>
      </c>
      <c r="W137" s="10"/>
      <c r="X137" s="186">
        <v>1.5939754225462007E-2</v>
      </c>
      <c r="Y137"/>
      <c r="Z137" s="139">
        <v>460707</v>
      </c>
      <c r="AA137" s="10"/>
      <c r="AB137" s="16">
        <v>1.5941093566860742E-2</v>
      </c>
      <c r="AC137"/>
      <c r="AD137" s="139">
        <v>659099.60256397305</v>
      </c>
      <c r="AE137" s="16">
        <f>VLOOKUP(A137,'[4]Schedule H'!$A$11:$AD$323,28,FALSE)</f>
        <v>1.6708636426371014E-2</v>
      </c>
      <c r="AF137" s="16"/>
      <c r="AG137" s="18">
        <f>VLOOKUP(A137,'[4]Schedule H'!$A$11:$AD$321,30,FALSE)</f>
        <v>575538.38866865763</v>
      </c>
    </row>
    <row r="138" spans="1:33" x14ac:dyDescent="0.3">
      <c r="A138" s="13">
        <v>282</v>
      </c>
      <c r="C138" s="14" t="s">
        <v>249</v>
      </c>
      <c r="D138" s="10"/>
      <c r="E138" s="10"/>
      <c r="F138" s="144">
        <f>VLOOKUP(A138,'[3]Employer Allocaiton FY 25- MP24'!$A$7:$D$231,4,FALSE)</f>
        <v>2.1067125550269057E-3</v>
      </c>
      <c r="G138" s="10"/>
      <c r="H138" s="145">
        <f t="shared" si="5"/>
        <v>68321.665674148084</v>
      </c>
      <c r="I138" s="176">
        <v>2.1052084544307512E-3</v>
      </c>
      <c r="J138" s="10"/>
      <c r="K138" s="147">
        <f t="shared" si="6"/>
        <v>58735.509557795769</v>
      </c>
      <c r="L138" s="181">
        <v>2.2266817949906526E-3</v>
      </c>
      <c r="M138" s="10"/>
      <c r="N138" s="148">
        <f t="shared" si="8"/>
        <v>88481.088910367631</v>
      </c>
      <c r="O138" s="148"/>
      <c r="P138" s="181">
        <v>2.1691079980522862E-3</v>
      </c>
      <c r="Q138"/>
      <c r="R138" s="138">
        <f t="shared" si="7"/>
        <v>71190.384789035801</v>
      </c>
      <c r="S138" s="138"/>
      <c r="T138" s="186">
        <v>2.1592719237114744E-3</v>
      </c>
      <c r="U138"/>
      <c r="V138" s="139">
        <v>79978</v>
      </c>
      <c r="W138" s="10"/>
      <c r="X138" s="186">
        <v>2.194365468451366E-3</v>
      </c>
      <c r="Y138"/>
      <c r="Z138" s="139">
        <v>63424</v>
      </c>
      <c r="AA138" s="10"/>
      <c r="AB138" s="16">
        <v>2.159225541601739E-3</v>
      </c>
      <c r="AC138"/>
      <c r="AD138" s="139">
        <v>89275.223832460295</v>
      </c>
      <c r="AE138" s="16">
        <f>VLOOKUP(A138,'[4]Schedule H'!$A$11:$AD$323,28,FALSE)</f>
        <v>2.0181223017675868E-3</v>
      </c>
      <c r="AF138" s="16"/>
      <c r="AG138" s="18">
        <f>VLOOKUP(A138,'[4]Schedule H'!$A$11:$AD$321,30,FALSE)</f>
        <v>69515.358887240422</v>
      </c>
    </row>
    <row r="139" spans="1:33" x14ac:dyDescent="0.3">
      <c r="A139" s="13">
        <v>283</v>
      </c>
      <c r="C139" s="14" t="s">
        <v>250</v>
      </c>
      <c r="D139" s="10"/>
      <c r="E139" s="10"/>
      <c r="F139" s="144">
        <f>VLOOKUP(A139,'[3]Employer Allocaiton FY 25- MP24'!$A$7:$D$231,4,FALSE)</f>
        <v>3.377937858659372E-3</v>
      </c>
      <c r="G139" s="10"/>
      <c r="H139" s="145">
        <f t="shared" si="5"/>
        <v>109548.09211948985</v>
      </c>
      <c r="I139" s="176">
        <v>3.6410353668777568E-3</v>
      </c>
      <c r="J139" s="10"/>
      <c r="K139" s="147">
        <f t="shared" si="6"/>
        <v>101585.22171114317</v>
      </c>
      <c r="L139" s="181">
        <v>3.8577350502745134E-3</v>
      </c>
      <c r="M139" s="10"/>
      <c r="N139" s="148">
        <f t="shared" si="8"/>
        <v>153293.83782805558</v>
      </c>
      <c r="O139" s="148"/>
      <c r="P139" s="181">
        <v>4.0392593193440997E-3</v>
      </c>
      <c r="Q139"/>
      <c r="R139" s="138">
        <f t="shared" si="7"/>
        <v>132568.97557199167</v>
      </c>
      <c r="S139" s="138"/>
      <c r="T139" s="186">
        <v>4.098749038280238E-3</v>
      </c>
      <c r="U139"/>
      <c r="V139" s="139">
        <v>151816</v>
      </c>
      <c r="W139" s="10"/>
      <c r="X139" s="186">
        <v>4.2736192271938013E-3</v>
      </c>
      <c r="Y139"/>
      <c r="Z139" s="139">
        <v>123520</v>
      </c>
      <c r="AA139" s="10"/>
      <c r="AB139" s="16">
        <v>4.5139264546207088E-3</v>
      </c>
      <c r="AC139"/>
      <c r="AD139" s="139">
        <v>186632.56192337882</v>
      </c>
      <c r="AE139" s="16">
        <f>VLOOKUP(A139,'[4]Schedule H'!$A$11:$AD$323,28,FALSE)</f>
        <v>4.8396530675512391E-3</v>
      </c>
      <c r="AF139" s="16"/>
      <c r="AG139" s="18">
        <f>VLOOKUP(A139,'[4]Schedule H'!$A$11:$AD$321,30,FALSE)</f>
        <v>166704.57463647946</v>
      </c>
    </row>
    <row r="140" spans="1:33" x14ac:dyDescent="0.3">
      <c r="A140" s="13">
        <v>284</v>
      </c>
      <c r="C140" s="14" t="s">
        <v>251</v>
      </c>
      <c r="D140" s="10"/>
      <c r="E140" s="10"/>
      <c r="F140" s="144">
        <f>VLOOKUP(A140,'[3]Employer Allocaiton FY 25- MP24'!$A$7:$D$231,4,FALSE)</f>
        <v>5.4949424912493724E-4</v>
      </c>
      <c r="G140" s="10"/>
      <c r="H140" s="145">
        <f t="shared" ref="H140:H203" si="9">F140*$H$326</f>
        <v>17820.35346445331</v>
      </c>
      <c r="I140" s="176">
        <v>5.5037922130403828E-4</v>
      </c>
      <c r="J140" s="10"/>
      <c r="K140" s="147">
        <f t="shared" ref="K140:K204" si="10">$K$326*I140</f>
        <v>15355.630909271029</v>
      </c>
      <c r="L140" s="181">
        <v>5.7084294276712555E-4</v>
      </c>
      <c r="M140" s="10"/>
      <c r="N140" s="148">
        <f t="shared" si="8"/>
        <v>22683.441022629806</v>
      </c>
      <c r="O140" s="148"/>
      <c r="P140" s="181">
        <v>5.1853926763768734E-4</v>
      </c>
      <c r="Q140"/>
      <c r="R140" s="138">
        <f t="shared" ref="R140:R204" si="11">$R$326*P140</f>
        <v>17018.520988581015</v>
      </c>
      <c r="S140" s="138"/>
      <c r="T140" s="186">
        <v>5.4924435181158339E-4</v>
      </c>
      <c r="U140"/>
      <c r="V140" s="139">
        <v>20344</v>
      </c>
      <c r="W140" s="10"/>
      <c r="X140" s="186">
        <v>5.4837140709883454E-4</v>
      </c>
      <c r="Y140"/>
      <c r="Z140" s="139">
        <v>15850</v>
      </c>
      <c r="AA140" s="10"/>
      <c r="AB140" s="16">
        <v>5.8150093729055332E-4</v>
      </c>
      <c r="AC140"/>
      <c r="AD140" s="139">
        <v>24042.706671990116</v>
      </c>
      <c r="AE140" s="16">
        <f>VLOOKUP(A140,'[4]Schedule H'!$A$11:$AD$323,28,FALSE)</f>
        <v>6.3232104407306056E-4</v>
      </c>
      <c r="AF140" s="16"/>
      <c r="AG140" s="18">
        <f>VLOOKUP(A140,'[4]Schedule H'!$A$11:$AD$321,30,FALSE)</f>
        <v>21780.654359844382</v>
      </c>
    </row>
    <row r="141" spans="1:33" x14ac:dyDescent="0.3">
      <c r="A141" s="13">
        <v>285</v>
      </c>
      <c r="C141" s="14" t="s">
        <v>252</v>
      </c>
      <c r="D141" s="10"/>
      <c r="E141" s="10"/>
      <c r="F141" s="144">
        <f>VLOOKUP(A141,'[3]Employer Allocaiton FY 25- MP24'!$A$7:$D$231,4,FALSE)</f>
        <v>2.2229503621811501E-3</v>
      </c>
      <c r="G141" s="10"/>
      <c r="H141" s="145">
        <f t="shared" si="9"/>
        <v>72091.311694502743</v>
      </c>
      <c r="I141" s="176">
        <v>2.1923046510037027E-3</v>
      </c>
      <c r="J141" s="10"/>
      <c r="K141" s="147">
        <f t="shared" si="10"/>
        <v>61165.501455031197</v>
      </c>
      <c r="L141" s="181">
        <v>2.1970983974728521E-3</v>
      </c>
      <c r="M141" s="10"/>
      <c r="N141" s="148">
        <f t="shared" si="8"/>
        <v>87305.540957385761</v>
      </c>
      <c r="O141" s="148"/>
      <c r="P141" s="181">
        <v>2.1495279563898346E-3</v>
      </c>
      <c r="Q141"/>
      <c r="R141" s="138">
        <f t="shared" si="11"/>
        <v>70547.765472069135</v>
      </c>
      <c r="S141" s="138"/>
      <c r="T141" s="186">
        <v>2.0729896279596842E-3</v>
      </c>
      <c r="U141"/>
      <c r="V141" s="139">
        <v>76783</v>
      </c>
      <c r="W141" s="10"/>
      <c r="X141" s="186">
        <v>1.9934639118331485E-3</v>
      </c>
      <c r="Y141"/>
      <c r="Z141" s="139">
        <v>57617</v>
      </c>
      <c r="AA141" s="10"/>
      <c r="AB141" s="16">
        <v>1.992871185957252E-3</v>
      </c>
      <c r="AC141"/>
      <c r="AD141" s="139">
        <v>82397.14553562364</v>
      </c>
      <c r="AE141" s="16">
        <f>VLOOKUP(A141,'[4]Schedule H'!$A$11:$AD$323,28,FALSE)</f>
        <v>2.0324047290528886E-3</v>
      </c>
      <c r="AF141" s="16"/>
      <c r="AG141" s="18">
        <f>VLOOKUP(A141,'[4]Schedule H'!$A$11:$AD$321,30,FALSE)</f>
        <v>70007.325136089203</v>
      </c>
    </row>
    <row r="142" spans="1:33" x14ac:dyDescent="0.3">
      <c r="A142" s="13">
        <v>286</v>
      </c>
      <c r="C142" s="14" t="s">
        <v>253</v>
      </c>
      <c r="D142" s="10"/>
      <c r="E142" s="10"/>
      <c r="F142" s="144">
        <f>VLOOKUP(A142,'[3]Employer Allocaiton FY 25- MP24'!$A$7:$D$231,4,FALSE)</f>
        <v>2.6619382544809281E-3</v>
      </c>
      <c r="G142" s="10"/>
      <c r="H142" s="145">
        <f t="shared" si="9"/>
        <v>86327.892732166583</v>
      </c>
      <c r="I142" s="176">
        <v>2.6195637649366462E-3</v>
      </c>
      <c r="J142" s="10"/>
      <c r="K142" s="147">
        <f t="shared" si="10"/>
        <v>73086.07004159881</v>
      </c>
      <c r="L142" s="181">
        <v>2.6870675645997467E-3</v>
      </c>
      <c r="M142" s="10"/>
      <c r="N142" s="148">
        <f t="shared" si="8"/>
        <v>106775.32129933873</v>
      </c>
      <c r="O142" s="148"/>
      <c r="P142" s="181">
        <v>2.6468542424443239E-3</v>
      </c>
      <c r="Q142"/>
      <c r="R142" s="138">
        <f t="shared" si="11"/>
        <v>86870.073859531796</v>
      </c>
      <c r="S142" s="138"/>
      <c r="T142" s="186">
        <v>2.6767242802116795E-3</v>
      </c>
      <c r="U142"/>
      <c r="V142" s="139">
        <v>99145</v>
      </c>
      <c r="W142" s="10"/>
      <c r="X142" s="186">
        <v>2.682844965818147E-3</v>
      </c>
      <c r="Y142"/>
      <c r="Z142" s="139">
        <v>77542</v>
      </c>
      <c r="AA142" s="10"/>
      <c r="AB142" s="16">
        <v>2.7772069443211256E-3</v>
      </c>
      <c r="AC142"/>
      <c r="AD142" s="139">
        <v>114826.24987819008</v>
      </c>
      <c r="AE142" s="16">
        <f>VLOOKUP(A142,'[4]Schedule H'!$A$11:$AD$323,28,FALSE)</f>
        <v>2.8283206299800252E-3</v>
      </c>
      <c r="AF142" s="16"/>
      <c r="AG142" s="18">
        <f>VLOOKUP(A142,'[4]Schedule H'!$A$11:$AD$321,30,FALSE)</f>
        <v>97423.096444176641</v>
      </c>
    </row>
    <row r="143" spans="1:33" x14ac:dyDescent="0.3">
      <c r="A143" s="13">
        <v>287</v>
      </c>
      <c r="C143" s="14" t="s">
        <v>254</v>
      </c>
      <c r="D143" s="10"/>
      <c r="E143" s="10"/>
      <c r="F143" s="144">
        <f>VLOOKUP(A143,'[3]Employer Allocaiton FY 25- MP24'!$A$7:$D$231,4,FALSE)</f>
        <v>7.8352598089827025E-4</v>
      </c>
      <c r="G143" s="10"/>
      <c r="H143" s="145">
        <f t="shared" si="9"/>
        <v>25410.111116586042</v>
      </c>
      <c r="I143" s="176">
        <v>7.608009467143888E-4</v>
      </c>
      <c r="J143" s="10"/>
      <c r="K143" s="147">
        <f t="shared" si="10"/>
        <v>21226.416407018547</v>
      </c>
      <c r="L143" s="181">
        <v>7.2161390882719174E-4</v>
      </c>
      <c r="M143" s="10"/>
      <c r="N143" s="148">
        <f t="shared" si="8"/>
        <v>28674.588605133275</v>
      </c>
      <c r="O143" s="148"/>
      <c r="P143" s="181">
        <v>6.8041279668123761E-4</v>
      </c>
      <c r="Q143"/>
      <c r="R143" s="138">
        <f t="shared" si="11"/>
        <v>22331.229636613822</v>
      </c>
      <c r="S143" s="138"/>
      <c r="T143" s="186">
        <v>6.9977224048490064E-4</v>
      </c>
      <c r="U143"/>
      <c r="V143" s="139">
        <v>25919</v>
      </c>
      <c r="W143" s="10"/>
      <c r="X143" s="186">
        <v>7.8642381243864692E-4</v>
      </c>
      <c r="Y143"/>
      <c r="Z143" s="139">
        <v>22730</v>
      </c>
      <c r="AA143" s="10"/>
      <c r="AB143" s="16">
        <v>8.067008046615372E-4</v>
      </c>
      <c r="AC143"/>
      <c r="AD143" s="139">
        <v>33353.808351377906</v>
      </c>
      <c r="AE143" s="16">
        <f>VLOOKUP(A143,'[4]Schedule H'!$A$11:$AD$323,28,FALSE)</f>
        <v>8.312831506757368E-4</v>
      </c>
      <c r="AF143" s="16"/>
      <c r="AG143" s="18">
        <f>VLOOKUP(A143,'[4]Schedule H'!$A$11:$AD$321,30,FALSE)</f>
        <v>28634.016137439583</v>
      </c>
    </row>
    <row r="144" spans="1:33" x14ac:dyDescent="0.3">
      <c r="A144" s="13">
        <v>288</v>
      </c>
      <c r="C144" s="14" t="s">
        <v>255</v>
      </c>
      <c r="D144" s="10"/>
      <c r="E144" s="10"/>
      <c r="F144" s="144">
        <f>VLOOKUP(A144,'[3]Employer Allocaiton FY 25- MP24'!$A$7:$D$231,4,FALSE)</f>
        <v>1.1856860219683855E-3</v>
      </c>
      <c r="G144" s="10"/>
      <c r="H144" s="145">
        <f t="shared" si="9"/>
        <v>38452.347850748934</v>
      </c>
      <c r="I144" s="176">
        <v>1.1852626545005131E-3</v>
      </c>
      <c r="J144" s="10"/>
      <c r="K144" s="147">
        <f t="shared" si="10"/>
        <v>33068.937104728531</v>
      </c>
      <c r="L144" s="181">
        <v>1.0922307407359377E-3</v>
      </c>
      <c r="M144" s="10"/>
      <c r="N144" s="148">
        <f t="shared" si="8"/>
        <v>43401.695518015811</v>
      </c>
      <c r="O144" s="148"/>
      <c r="P144" s="181">
        <v>1.0564689561279521E-3</v>
      </c>
      <c r="Q144"/>
      <c r="R144" s="138">
        <f t="shared" si="11"/>
        <v>34673.437916394119</v>
      </c>
      <c r="S144" s="138"/>
      <c r="T144" s="186">
        <v>1.2963370284309011E-3</v>
      </c>
      <c r="U144"/>
      <c r="V144" s="139">
        <v>48016</v>
      </c>
      <c r="W144" s="10"/>
      <c r="X144" s="186">
        <v>1.2819704932050338E-3</v>
      </c>
      <c r="Y144"/>
      <c r="Z144" s="139">
        <v>37053</v>
      </c>
      <c r="AA144" s="10"/>
      <c r="AB144" s="16">
        <v>1.3409957878516851E-3</v>
      </c>
      <c r="AC144"/>
      <c r="AD144" s="139">
        <v>55444.740168290911</v>
      </c>
      <c r="AE144" s="16">
        <f>VLOOKUP(A144,'[4]Schedule H'!$A$11:$AD$323,28,FALSE)</f>
        <v>1.3702541651869585E-3</v>
      </c>
      <c r="AF144" s="16"/>
      <c r="AG144" s="18">
        <f>VLOOKUP(A144,'[4]Schedule H'!$A$11:$AD$321,30,FALSE)</f>
        <v>47199.176172959786</v>
      </c>
    </row>
    <row r="145" spans="1:33" x14ac:dyDescent="0.3">
      <c r="A145" s="13">
        <v>290</v>
      </c>
      <c r="C145" s="14" t="s">
        <v>256</v>
      </c>
      <c r="D145" s="10"/>
      <c r="E145" s="10"/>
      <c r="F145" s="144">
        <f>VLOOKUP(A145,'[3]Employer Allocaiton FY 25- MP24'!$A$7:$D$231,4,FALSE)</f>
        <v>3.1695525782419768E-3</v>
      </c>
      <c r="G145" s="10"/>
      <c r="H145" s="145">
        <f t="shared" si="9"/>
        <v>102790.06078478361</v>
      </c>
      <c r="I145" s="176">
        <v>3.1782834317912608E-3</v>
      </c>
      <c r="J145" s="10"/>
      <c r="K145" s="147">
        <f t="shared" si="10"/>
        <v>88674.4001490519</v>
      </c>
      <c r="L145" s="181">
        <v>3.1304853007198281E-3</v>
      </c>
      <c r="M145" s="10"/>
      <c r="N145" s="148">
        <f t="shared" si="8"/>
        <v>124395.29925143742</v>
      </c>
      <c r="O145" s="148"/>
      <c r="P145" s="181">
        <v>3.0543959215448739E-3</v>
      </c>
      <c r="Q145"/>
      <c r="R145" s="138">
        <f t="shared" si="11"/>
        <v>100245.64067261334</v>
      </c>
      <c r="S145" s="138"/>
      <c r="T145" s="186">
        <v>3.0395012033246835E-3</v>
      </c>
      <c r="U145"/>
      <c r="V145" s="139">
        <v>112582</v>
      </c>
      <c r="W145" s="10"/>
      <c r="X145" s="186">
        <v>3.0073502374053755E-3</v>
      </c>
      <c r="Y145"/>
      <c r="Z145" s="139">
        <v>86921</v>
      </c>
      <c r="AA145" s="10"/>
      <c r="AB145" s="16">
        <v>2.9463256285366872E-3</v>
      </c>
      <c r="AC145"/>
      <c r="AD145" s="139">
        <v>121818.62195637301</v>
      </c>
      <c r="AE145" s="16">
        <f>VLOOKUP(A145,'[4]Schedule H'!$A$11:$AD$323,28,FALSE)</f>
        <v>3.1522734947427742E-3</v>
      </c>
      <c r="AF145" s="16"/>
      <c r="AG145" s="18">
        <f>VLOOKUP(A145,'[4]Schedule H'!$A$11:$AD$321,30,FALSE)</f>
        <v>108581.8352563924</v>
      </c>
    </row>
    <row r="146" spans="1:33" x14ac:dyDescent="0.3">
      <c r="A146" s="13">
        <v>291</v>
      </c>
      <c r="C146" s="14" t="s">
        <v>257</v>
      </c>
      <c r="D146" s="10"/>
      <c r="E146" s="10"/>
      <c r="F146" s="144">
        <f>VLOOKUP(A146,'[3]Employer Allocaiton FY 25- MP24'!$A$7:$D$231,4,FALSE)</f>
        <v>2.2671514895441407E-3</v>
      </c>
      <c r="G146" s="10"/>
      <c r="H146" s="145">
        <f t="shared" si="9"/>
        <v>73524.774764207628</v>
      </c>
      <c r="I146" s="176">
        <v>2.2786751920717036E-3</v>
      </c>
      <c r="J146" s="10"/>
      <c r="K146" s="147">
        <f t="shared" si="10"/>
        <v>63575.2474969182</v>
      </c>
      <c r="L146" s="181">
        <v>2.1487904807326137E-3</v>
      </c>
      <c r="M146" s="10"/>
      <c r="N146" s="148">
        <f t="shared" si="8"/>
        <v>85385.941540089771</v>
      </c>
      <c r="O146" s="148"/>
      <c r="P146" s="181">
        <v>2.053814313041438E-3</v>
      </c>
      <c r="Q146"/>
      <c r="R146" s="138">
        <f t="shared" si="11"/>
        <v>67406.432211737556</v>
      </c>
      <c r="S146" s="138"/>
      <c r="T146" s="186">
        <v>2.0643102745705093E-3</v>
      </c>
      <c r="U146"/>
      <c r="V146" s="139">
        <v>76461</v>
      </c>
      <c r="W146" s="10"/>
      <c r="X146" s="186">
        <v>2.0733418363107822E-3</v>
      </c>
      <c r="Y146"/>
      <c r="Z146" s="139">
        <v>59926</v>
      </c>
      <c r="AA146" s="10"/>
      <c r="AB146" s="16">
        <v>1.9640501405384114E-3</v>
      </c>
      <c r="AC146"/>
      <c r="AD146" s="139">
        <v>81205.512132221134</v>
      </c>
      <c r="AE146" s="16">
        <f>VLOOKUP(A146,'[4]Schedule H'!$A$11:$AD$323,28,FALSE)</f>
        <v>2.0272757018824027E-3</v>
      </c>
      <c r="AF146" s="16"/>
      <c r="AG146" s="18">
        <f>VLOOKUP(A146,'[4]Schedule H'!$A$11:$AD$321,30,FALSE)</f>
        <v>69830.652907559517</v>
      </c>
    </row>
    <row r="147" spans="1:33" x14ac:dyDescent="0.3">
      <c r="A147" s="13">
        <v>292</v>
      </c>
      <c r="C147" s="14" t="s">
        <v>258</v>
      </c>
      <c r="D147" s="10"/>
      <c r="E147" s="10"/>
      <c r="F147" s="144">
        <f>VLOOKUP(A147,'[3]Employer Allocaiton FY 25- MP24'!$A$7:$D$231,4,FALSE)</f>
        <v>1.8650504221020517E-3</v>
      </c>
      <c r="G147" s="10"/>
      <c r="H147" s="145">
        <f t="shared" si="9"/>
        <v>60484.450572165391</v>
      </c>
      <c r="I147" s="176">
        <v>1.9064389694301662E-3</v>
      </c>
      <c r="J147" s="10"/>
      <c r="K147" s="147">
        <f t="shared" si="10"/>
        <v>53189.822639486825</v>
      </c>
      <c r="L147" s="181">
        <v>1.8007062357477482E-3</v>
      </c>
      <c r="M147" s="10"/>
      <c r="N147" s="148">
        <f t="shared" si="8"/>
        <v>71554.206310524387</v>
      </c>
      <c r="O147" s="148"/>
      <c r="P147" s="181">
        <v>1.6128942922742006E-3</v>
      </c>
      <c r="Q147"/>
      <c r="R147" s="138">
        <f t="shared" si="11"/>
        <v>52935.384219754334</v>
      </c>
      <c r="S147" s="138"/>
      <c r="T147" s="186">
        <v>1.6264181005667822E-3</v>
      </c>
      <c r="U147"/>
      <c r="V147" s="139">
        <v>60242</v>
      </c>
      <c r="W147" s="10"/>
      <c r="X147" s="186">
        <v>1.5811537838077475E-3</v>
      </c>
      <c r="Y147"/>
      <c r="Z147" s="139">
        <v>45700</v>
      </c>
      <c r="AA147" s="10"/>
      <c r="AB147" s="16">
        <v>1.559438800879288E-3</v>
      </c>
      <c r="AC147"/>
      <c r="AD147" s="139">
        <v>64476.47330915113</v>
      </c>
      <c r="AE147" s="16">
        <f>VLOOKUP(A147,'[4]Schedule H'!$A$11:$AD$323,28,FALSE)</f>
        <v>1.5739558746081426E-3</v>
      </c>
      <c r="AF147" s="16"/>
      <c r="AG147" s="18">
        <f>VLOOKUP(A147,'[4]Schedule H'!$A$11:$AD$321,30,FALSE)</f>
        <v>54215.796238034876</v>
      </c>
    </row>
    <row r="148" spans="1:33" x14ac:dyDescent="0.3">
      <c r="A148" s="13">
        <v>293</v>
      </c>
      <c r="C148" s="14" t="s">
        <v>259</v>
      </c>
      <c r="D148" s="10"/>
      <c r="E148" s="10"/>
      <c r="F148" s="144">
        <f>VLOOKUP(A148,'[3]Employer Allocaiton FY 25- MP24'!$A$7:$D$231,4,FALSE)</f>
        <v>2.2437491813133517E-3</v>
      </c>
      <c r="G148" s="10"/>
      <c r="H148" s="145">
        <f t="shared" si="9"/>
        <v>72765.827049612126</v>
      </c>
      <c r="I148" s="176">
        <v>2.2926630578524107E-3</v>
      </c>
      <c r="J148" s="10"/>
      <c r="K148" s="147">
        <f t="shared" si="10"/>
        <v>63965.510239083582</v>
      </c>
      <c r="L148" s="181">
        <v>2.5298409539469872E-3</v>
      </c>
      <c r="M148" s="10"/>
      <c r="N148" s="148">
        <f t="shared" si="8"/>
        <v>100527.64740738913</v>
      </c>
      <c r="O148" s="148"/>
      <c r="P148" s="181">
        <v>2.7516417494580819E-3</v>
      </c>
      <c r="Q148"/>
      <c r="R148" s="138">
        <f t="shared" si="11"/>
        <v>90309.212414224181</v>
      </c>
      <c r="S148" s="138"/>
      <c r="T148" s="186">
        <v>3.1367792958677835E-3</v>
      </c>
      <c r="U148"/>
      <c r="V148" s="139">
        <v>116185</v>
      </c>
      <c r="W148" s="10"/>
      <c r="X148" s="186">
        <v>3.6336423225013558E-3</v>
      </c>
      <c r="Y148"/>
      <c r="Z148" s="139">
        <v>105023</v>
      </c>
      <c r="AA148" s="10"/>
      <c r="AB148" s="16">
        <v>3.9328077804360144E-3</v>
      </c>
      <c r="AC148"/>
      <c r="AD148" s="139">
        <v>162605.66028133157</v>
      </c>
      <c r="AE148" s="16">
        <f>VLOOKUP(A148,'[4]Schedule H'!$A$11:$AD$323,28,FALSE)</f>
        <v>4.1088577863541698E-3</v>
      </c>
      <c r="AF148" s="16"/>
      <c r="AG148" s="18">
        <f>VLOOKUP(A148,'[4]Schedule H'!$A$11:$AD$321,30,FALSE)</f>
        <v>141531.91973790308</v>
      </c>
    </row>
    <row r="149" spans="1:33" x14ac:dyDescent="0.3">
      <c r="A149" s="13">
        <v>294</v>
      </c>
      <c r="C149" s="14" t="s">
        <v>260</v>
      </c>
      <c r="D149" s="10"/>
      <c r="E149" s="10"/>
      <c r="F149" s="144">
        <f>VLOOKUP(A149,'[3]Employer Allocaiton FY 25- MP24'!$A$7:$D$231,4,FALSE)</f>
        <v>1.8743375890435826E-3</v>
      </c>
      <c r="G149" s="10"/>
      <c r="H149" s="145">
        <f t="shared" si="9"/>
        <v>60785.637705324698</v>
      </c>
      <c r="I149" s="176">
        <v>1.862139746717104E-3</v>
      </c>
      <c r="J149" s="10"/>
      <c r="K149" s="147">
        <f t="shared" si="10"/>
        <v>51953.870250263899</v>
      </c>
      <c r="L149" s="181">
        <v>1.7991669275802299E-3</v>
      </c>
      <c r="M149" s="10"/>
      <c r="N149" s="148">
        <f t="shared" si="8"/>
        <v>71493.039212855991</v>
      </c>
      <c r="O149" s="148"/>
      <c r="P149" s="181">
        <v>1.6743678350967504E-3</v>
      </c>
      <c r="Q149"/>
      <c r="R149" s="138">
        <f t="shared" si="11"/>
        <v>54952.953272015562</v>
      </c>
      <c r="S149" s="138"/>
      <c r="T149" s="186">
        <v>1.5223477248275915E-3</v>
      </c>
      <c r="U149"/>
      <c r="V149" s="139">
        <v>56387</v>
      </c>
      <c r="W149" s="10"/>
      <c r="X149" s="186">
        <v>1.4597509246972488E-3</v>
      </c>
      <c r="Y149"/>
      <c r="Z149" s="139">
        <v>42191</v>
      </c>
      <c r="AA149" s="10"/>
      <c r="AB149" s="16">
        <v>1.466967408861693E-3</v>
      </c>
      <c r="AC149"/>
      <c r="AD149" s="139">
        <v>60653.156077387554</v>
      </c>
      <c r="AE149" s="16">
        <f>VLOOKUP(A149,'[4]Schedule H'!$A$11:$AD$323,28,FALSE)</f>
        <v>1.5698553518524109E-3</v>
      </c>
      <c r="AF149" s="16"/>
      <c r="AG149" s="18">
        <f>VLOOKUP(A149,'[4]Schedule H'!$A$11:$AD$321,30,FALSE)</f>
        <v>54074.551423119388</v>
      </c>
    </row>
    <row r="150" spans="1:33" x14ac:dyDescent="0.3">
      <c r="A150" s="13">
        <v>295</v>
      </c>
      <c r="C150" s="14" t="s">
        <v>261</v>
      </c>
      <c r="D150" s="10"/>
      <c r="E150" s="10"/>
      <c r="F150" s="144">
        <f>VLOOKUP(A150,'[3]Employer Allocaiton FY 25- MP24'!$A$7:$D$231,4,FALSE)</f>
        <v>7.134367675674433E-3</v>
      </c>
      <c r="G150" s="10"/>
      <c r="H150" s="145">
        <f t="shared" si="9"/>
        <v>231370.85406872339</v>
      </c>
      <c r="I150" s="176">
        <v>7.5760589137141583E-3</v>
      </c>
      <c r="J150" s="10"/>
      <c r="K150" s="147">
        <f t="shared" si="10"/>
        <v>211372.74069004509</v>
      </c>
      <c r="L150" s="181">
        <v>7.8304838579810743E-3</v>
      </c>
      <c r="M150" s="10"/>
      <c r="N150" s="148">
        <f t="shared" si="8"/>
        <v>311157.94812169403</v>
      </c>
      <c r="O150" s="148"/>
      <c r="P150" s="181">
        <v>7.9855155570952348E-3</v>
      </c>
      <c r="Q150"/>
      <c r="R150" s="138">
        <f t="shared" si="11"/>
        <v>262085.57884573247</v>
      </c>
      <c r="S150" s="138"/>
      <c r="T150" s="186">
        <v>8.0925764726111245E-3</v>
      </c>
      <c r="U150"/>
      <c r="V150" s="139">
        <v>299746</v>
      </c>
      <c r="W150" s="10"/>
      <c r="X150" s="186">
        <v>8.5349148335838124E-3</v>
      </c>
      <c r="Y150"/>
      <c r="Z150" s="139">
        <v>246685</v>
      </c>
      <c r="AA150" s="10"/>
      <c r="AB150" s="16">
        <v>9.6228383545648132E-3</v>
      </c>
      <c r="AC150"/>
      <c r="AD150" s="139">
        <v>397865.3602671267</v>
      </c>
      <c r="AE150" s="16">
        <f>VLOOKUP(A150,'[4]Schedule H'!$A$11:$AD$323,28,FALSE)</f>
        <v>1.0247874364285712E-2</v>
      </c>
      <c r="AF150" s="16"/>
      <c r="AG150" s="18">
        <f>VLOOKUP(A150,'[4]Schedule H'!$A$11:$AD$321,30,FALSE)</f>
        <v>352993.80203108845</v>
      </c>
    </row>
    <row r="151" spans="1:33" x14ac:dyDescent="0.3">
      <c r="A151" s="13">
        <v>296</v>
      </c>
      <c r="C151" s="14" t="s">
        <v>262</v>
      </c>
      <c r="D151" s="10"/>
      <c r="E151" s="10"/>
      <c r="F151" s="144">
        <f>VLOOKUP(A151,'[3]Employer Allocaiton FY 25- MP24'!$A$7:$D$231,4,FALSE)</f>
        <v>1.2914988643177169E-3</v>
      </c>
      <c r="G151" s="10"/>
      <c r="H151" s="145">
        <f t="shared" si="9"/>
        <v>41883.907425296602</v>
      </c>
      <c r="I151" s="176">
        <v>1.2813865399848865E-3</v>
      </c>
      <c r="J151" s="10"/>
      <c r="K151" s="147">
        <f t="shared" si="10"/>
        <v>35750.80235314001</v>
      </c>
      <c r="L151" s="181">
        <v>1.2899493625222966E-3</v>
      </c>
      <c r="M151" s="10"/>
      <c r="N151" s="148">
        <f t="shared" si="8"/>
        <v>51258.390171410414</v>
      </c>
      <c r="O151" s="148"/>
      <c r="P151" s="181">
        <v>1.2706050278501204E-3</v>
      </c>
      <c r="Q151"/>
      <c r="R151" s="138">
        <f t="shared" si="11"/>
        <v>41701.40948664429</v>
      </c>
      <c r="S151" s="138"/>
      <c r="T151" s="186">
        <v>1.3672136807560153E-3</v>
      </c>
      <c r="U151"/>
      <c r="V151" s="139">
        <v>50641</v>
      </c>
      <c r="W151" s="10"/>
      <c r="X151" s="186">
        <v>1.3688243522087175E-3</v>
      </c>
      <c r="Y151"/>
      <c r="Z151" s="139">
        <v>39563</v>
      </c>
      <c r="AA151" s="10"/>
      <c r="AB151" s="16">
        <v>1.3810183810878203E-3</v>
      </c>
      <c r="AC151"/>
      <c r="AD151" s="139">
        <v>57099.512169024543</v>
      </c>
      <c r="AE151" s="16">
        <f>VLOOKUP(A151,'[4]Schedule H'!$A$11:$AD$323,28,FALSE)</f>
        <v>1.4017021094525298E-3</v>
      </c>
      <c r="AF151" s="16"/>
      <c r="AG151" s="18">
        <f>VLOOKUP(A151,'[4]Schedule H'!$A$11:$AD$321,30,FALSE)</f>
        <v>48282.418318380012</v>
      </c>
    </row>
    <row r="152" spans="1:33" x14ac:dyDescent="0.3">
      <c r="A152" s="13">
        <v>297</v>
      </c>
      <c r="C152" s="14" t="s">
        <v>263</v>
      </c>
      <c r="D152" s="10"/>
      <c r="E152" s="10"/>
      <c r="F152" s="144">
        <f>VLOOKUP(A152,'[3]Employer Allocaiton FY 25- MP24'!$A$7:$D$231,4,FALSE)</f>
        <v>2.8470965749215322E-3</v>
      </c>
      <c r="G152" s="10"/>
      <c r="H152" s="145">
        <f t="shared" si="9"/>
        <v>92332.662977516055</v>
      </c>
      <c r="I152" s="176">
        <v>2.7536279931913866E-3</v>
      </c>
      <c r="J152" s="10"/>
      <c r="K152" s="147">
        <f t="shared" si="10"/>
        <v>76826.474343815062</v>
      </c>
      <c r="L152" s="181">
        <v>2.5454188852297925E-3</v>
      </c>
      <c r="M152" s="10"/>
      <c r="N152" s="148">
        <f t="shared" si="8"/>
        <v>101146.66370597942</v>
      </c>
      <c r="O152" s="148"/>
      <c r="P152" s="181">
        <v>2.4790101974541557E-3</v>
      </c>
      <c r="Q152"/>
      <c r="R152" s="138">
        <f t="shared" si="11"/>
        <v>81361.412161669083</v>
      </c>
      <c r="S152" s="138"/>
      <c r="T152" s="186">
        <v>2.4446956760367775E-3</v>
      </c>
      <c r="U152"/>
      <c r="V152" s="139">
        <v>90550</v>
      </c>
      <c r="W152" s="10"/>
      <c r="X152" s="186">
        <v>2.3615091275821275E-3</v>
      </c>
      <c r="Y152"/>
      <c r="Z152" s="139">
        <v>68255</v>
      </c>
      <c r="AA152" s="10"/>
      <c r="AB152" s="16">
        <v>2.331224472135753E-3</v>
      </c>
      <c r="AC152"/>
      <c r="AD152" s="139">
        <v>96386.682420976809</v>
      </c>
      <c r="AE152" s="16">
        <f>VLOOKUP(A152,'[4]Schedule H'!$A$11:$AD$323,28,FALSE)</f>
        <v>2.4163038820570436E-3</v>
      </c>
      <c r="AF152" s="16"/>
      <c r="AG152" s="18">
        <f>VLOOKUP(A152,'[4]Schedule H'!$A$11:$AD$321,30,FALSE)</f>
        <v>83230.947596540471</v>
      </c>
    </row>
    <row r="153" spans="1:33" x14ac:dyDescent="0.3">
      <c r="A153" s="13">
        <v>298</v>
      </c>
      <c r="C153" s="14" t="s">
        <v>264</v>
      </c>
      <c r="D153" s="10"/>
      <c r="E153" s="10"/>
      <c r="F153" s="144">
        <f>VLOOKUP(A153,'[3]Employer Allocaiton FY 25- MP24'!$A$7:$D$231,4,FALSE)</f>
        <v>2.6575168050090602E-3</v>
      </c>
      <c r="G153" s="10"/>
      <c r="H153" s="145">
        <f t="shared" si="9"/>
        <v>86184.503074241351</v>
      </c>
      <c r="I153" s="176">
        <v>2.5013052989347399E-3</v>
      </c>
      <c r="J153" s="10"/>
      <c r="K153" s="147">
        <f t="shared" si="10"/>
        <v>69786.647960366739</v>
      </c>
      <c r="L153" s="181">
        <v>2.5568795609024397E-3</v>
      </c>
      <c r="M153" s="10"/>
      <c r="N153" s="148">
        <f t="shared" si="8"/>
        <v>101602.07366417178</v>
      </c>
      <c r="O153" s="148"/>
      <c r="P153" s="181">
        <v>2.598052279545909E-3</v>
      </c>
      <c r="Q153"/>
      <c r="R153" s="138">
        <f t="shared" si="11"/>
        <v>85268.387580970273</v>
      </c>
      <c r="S153" s="138"/>
      <c r="T153" s="186">
        <v>2.5127839085723764E-3</v>
      </c>
      <c r="U153"/>
      <c r="V153" s="139">
        <v>93072</v>
      </c>
      <c r="W153" s="10"/>
      <c r="X153" s="186">
        <v>2.5023772968569987E-3</v>
      </c>
      <c r="Y153"/>
      <c r="Z153" s="139">
        <v>72326</v>
      </c>
      <c r="AA153" s="10"/>
      <c r="AB153" s="16">
        <v>2.4659739866877122E-3</v>
      </c>
      <c r="AC153"/>
      <c r="AD153" s="139">
        <v>101958.02864728056</v>
      </c>
      <c r="AE153" s="16">
        <f>VLOOKUP(A153,'[4]Schedule H'!$A$11:$AD$323,28,FALSE)</f>
        <v>2.6695424896775221E-3</v>
      </c>
      <c r="AF153" s="16"/>
      <c r="AG153" s="18">
        <f>VLOOKUP(A153,'[4]Schedule H'!$A$11:$AD$321,30,FALSE)</f>
        <v>91953.894009363939</v>
      </c>
    </row>
    <row r="154" spans="1:33" x14ac:dyDescent="0.3">
      <c r="A154" s="13">
        <v>299</v>
      </c>
      <c r="C154" s="14" t="s">
        <v>265</v>
      </c>
      <c r="D154" s="10"/>
      <c r="E154" s="10"/>
      <c r="F154" s="144">
        <f>VLOOKUP(A154,'[3]Employer Allocaiton FY 25- MP24'!$A$7:$D$231,4,FALSE)</f>
        <v>1.6412950415910055E-3</v>
      </c>
      <c r="G154" s="10"/>
      <c r="H154" s="145">
        <f t="shared" si="9"/>
        <v>53227.959759695608</v>
      </c>
      <c r="I154" s="176">
        <v>1.6262541099512E-3</v>
      </c>
      <c r="J154" s="10"/>
      <c r="K154" s="147">
        <f t="shared" si="10"/>
        <v>45372.639283016593</v>
      </c>
      <c r="L154" s="181">
        <v>1.5811795048718709E-3</v>
      </c>
      <c r="M154" s="10"/>
      <c r="N154" s="148">
        <f t="shared" si="8"/>
        <v>62830.928365499298</v>
      </c>
      <c r="O154" s="148"/>
      <c r="P154" s="181">
        <v>1.5343667278635944E-3</v>
      </c>
      <c r="Q154"/>
      <c r="R154" s="138">
        <f t="shared" si="11"/>
        <v>50358.100132490508</v>
      </c>
      <c r="S154" s="138"/>
      <c r="T154" s="186">
        <v>1.4779192926809824E-3</v>
      </c>
      <c r="U154"/>
      <c r="V154" s="139">
        <v>54741</v>
      </c>
      <c r="W154" s="10"/>
      <c r="X154" s="186">
        <v>1.4971278027386607E-3</v>
      </c>
      <c r="Y154"/>
      <c r="Z154" s="139">
        <v>43271</v>
      </c>
      <c r="AA154" s="10"/>
      <c r="AB154" s="16">
        <v>1.4690848987050286E-3</v>
      </c>
      <c r="AC154"/>
      <c r="AD154" s="139">
        <v>60740.705699270271</v>
      </c>
      <c r="AE154" s="16">
        <f>VLOOKUP(A154,'[4]Schedule H'!$A$11:$AD$323,28,FALSE)</f>
        <v>1.4266117730758524E-3</v>
      </c>
      <c r="AF154" s="16"/>
      <c r="AG154" s="18">
        <f>VLOOKUP(A154,'[4]Schedule H'!$A$11:$AD$321,30,FALSE)</f>
        <v>49140.445706025981</v>
      </c>
    </row>
    <row r="155" spans="1:33" x14ac:dyDescent="0.3">
      <c r="A155" s="13">
        <v>301</v>
      </c>
      <c r="C155" s="14" t="s">
        <v>266</v>
      </c>
      <c r="D155" s="10"/>
      <c r="E155" s="10"/>
      <c r="F155" s="144">
        <f>VLOOKUP(A155,'[3]Employer Allocaiton FY 25- MP24'!$A$7:$D$231,4,FALSE)</f>
        <v>5.3722073629167465E-3</v>
      </c>
      <c r="G155" s="10"/>
      <c r="H155" s="145">
        <f t="shared" si="9"/>
        <v>174223.17748360647</v>
      </c>
      <c r="I155" s="176">
        <v>5.2371351086594681E-3</v>
      </c>
      <c r="J155" s="10"/>
      <c r="K155" s="147">
        <f t="shared" si="10"/>
        <v>146116.55134802917</v>
      </c>
      <c r="L155" s="181">
        <v>4.9746427991671635E-3</v>
      </c>
      <c r="M155" s="10"/>
      <c r="N155" s="148">
        <f t="shared" si="8"/>
        <v>197676.1173512346</v>
      </c>
      <c r="O155" s="148"/>
      <c r="P155" s="181">
        <v>4.9967005005582205E-3</v>
      </c>
      <c r="Q155"/>
      <c r="R155" s="138">
        <f t="shared" si="11"/>
        <v>163992.31003238086</v>
      </c>
      <c r="S155" s="138"/>
      <c r="T155" s="186">
        <v>4.9795680795385634E-3</v>
      </c>
      <c r="U155"/>
      <c r="V155" s="139">
        <v>184441</v>
      </c>
      <c r="W155" s="10"/>
      <c r="X155" s="186">
        <v>4.9497583116200504E-3</v>
      </c>
      <c r="Y155"/>
      <c r="Z155" s="139">
        <v>143063</v>
      </c>
      <c r="AA155" s="10"/>
      <c r="AB155" s="16">
        <v>4.9425088765430846E-3</v>
      </c>
      <c r="AC155"/>
      <c r="AD155" s="139">
        <v>204352.70783245092</v>
      </c>
      <c r="AE155" s="16">
        <f>VLOOKUP(A155,'[4]Schedule H'!$A$11:$AD$323,28,FALSE)</f>
        <v>4.9934554442277231E-3</v>
      </c>
      <c r="AF155" s="16"/>
      <c r="AG155" s="18">
        <f>VLOOKUP(A155,'[4]Schedule H'!$A$11:$AD$321,30,FALSE)</f>
        <v>172002.38409183902</v>
      </c>
    </row>
    <row r="156" spans="1:33" x14ac:dyDescent="0.3">
      <c r="A156" s="13">
        <v>305</v>
      </c>
      <c r="C156" s="14" t="s">
        <v>267</v>
      </c>
      <c r="D156" s="10"/>
      <c r="E156" s="10"/>
      <c r="F156" s="146">
        <v>0</v>
      </c>
      <c r="G156" s="10"/>
      <c r="H156" s="145">
        <f t="shared" si="9"/>
        <v>0</v>
      </c>
      <c r="I156" s="176">
        <v>0</v>
      </c>
      <c r="J156" s="10"/>
      <c r="K156" s="147">
        <f t="shared" si="10"/>
        <v>0</v>
      </c>
      <c r="L156" s="181">
        <v>0</v>
      </c>
      <c r="M156" s="10"/>
      <c r="N156" s="148">
        <f t="shared" si="8"/>
        <v>0</v>
      </c>
      <c r="O156" s="148"/>
      <c r="P156" s="181">
        <v>0</v>
      </c>
      <c r="Q156"/>
      <c r="R156" s="138">
        <f t="shared" si="11"/>
        <v>0</v>
      </c>
      <c r="S156" s="138"/>
      <c r="T156" s="186">
        <v>0</v>
      </c>
      <c r="U156"/>
      <c r="V156" s="139">
        <v>0</v>
      </c>
      <c r="W156" s="10"/>
      <c r="X156" s="186">
        <v>0</v>
      </c>
      <c r="Y156"/>
      <c r="Z156" s="139">
        <v>0</v>
      </c>
      <c r="AA156" s="10"/>
      <c r="AB156" s="16">
        <v>0</v>
      </c>
      <c r="AC156"/>
      <c r="AD156" s="139">
        <v>0</v>
      </c>
      <c r="AE156" s="16">
        <f>VLOOKUP(A156,'[4]Schedule H'!$A$11:$AD$323,28,FALSE)</f>
        <v>0</v>
      </c>
      <c r="AF156" s="16"/>
      <c r="AG156" s="18">
        <f>VLOOKUP(A156,'[4]Schedule H'!$A$11:$AD$321,30,FALSE)</f>
        <v>0</v>
      </c>
    </row>
    <row r="157" spans="1:33" x14ac:dyDescent="0.3">
      <c r="A157" s="13">
        <v>310</v>
      </c>
      <c r="C157" s="14" t="s">
        <v>268</v>
      </c>
      <c r="D157" s="10"/>
      <c r="E157" s="10"/>
      <c r="F157" s="144">
        <f>VLOOKUP(A157,'[3]Employer Allocaiton FY 25- MP24'!$A$7:$D$231,4,FALSE)</f>
        <v>2.0615387559590067E-3</v>
      </c>
      <c r="G157" s="10"/>
      <c r="H157" s="145">
        <f t="shared" si="9"/>
        <v>66856.658409733354</v>
      </c>
      <c r="I157" s="176">
        <v>1.8175273815249206E-3</v>
      </c>
      <c r="J157" s="10"/>
      <c r="K157" s="147">
        <f t="shared" si="10"/>
        <v>50709.181157064384</v>
      </c>
      <c r="L157" s="181">
        <v>1.6278469849597035E-3</v>
      </c>
      <c r="M157" s="10"/>
      <c r="N157" s="148">
        <f t="shared" si="8"/>
        <v>64685.342168209558</v>
      </c>
      <c r="O157" s="148"/>
      <c r="P157" s="181">
        <v>1.4836939525106178E-3</v>
      </c>
      <c r="Q157"/>
      <c r="R157" s="138">
        <f t="shared" si="11"/>
        <v>48695.013564672779</v>
      </c>
      <c r="S157" s="138"/>
      <c r="T157" s="186">
        <v>1.3617663214248498E-3</v>
      </c>
      <c r="U157"/>
      <c r="V157" s="139">
        <v>50439</v>
      </c>
      <c r="W157" s="10"/>
      <c r="X157" s="186">
        <v>1.2268988680044811E-3</v>
      </c>
      <c r="Y157"/>
      <c r="Z157" s="139">
        <v>35461</v>
      </c>
      <c r="AA157" s="10"/>
      <c r="AB157" s="16">
        <v>1.2969178431939006E-3</v>
      </c>
      <c r="AC157"/>
      <c r="AD157" s="139">
        <v>53622.295824436296</v>
      </c>
      <c r="AE157" s="16">
        <f>VLOOKUP(A157,'[4]Schedule H'!$A$11:$AD$323,28,FALSE)</f>
        <v>1.187523535472802E-3</v>
      </c>
      <c r="AF157" s="16"/>
      <c r="AG157" s="18">
        <f>VLOOKUP(A157,'[4]Schedule H'!$A$11:$AD$321,30,FALSE)</f>
        <v>40904.916755111131</v>
      </c>
    </row>
    <row r="158" spans="1:33" x14ac:dyDescent="0.3">
      <c r="A158" s="13">
        <v>311</v>
      </c>
      <c r="C158" s="14" t="s">
        <v>269</v>
      </c>
      <c r="D158" s="10"/>
      <c r="E158" s="10"/>
      <c r="F158" s="146">
        <v>0</v>
      </c>
      <c r="G158" s="10"/>
      <c r="H158" s="145">
        <f t="shared" si="9"/>
        <v>0</v>
      </c>
      <c r="I158" s="176">
        <v>0</v>
      </c>
      <c r="J158" s="10"/>
      <c r="K158" s="147">
        <f t="shared" si="10"/>
        <v>0</v>
      </c>
      <c r="L158" s="181">
        <v>0</v>
      </c>
      <c r="M158" s="10"/>
      <c r="N158" s="148">
        <f t="shared" si="8"/>
        <v>0</v>
      </c>
      <c r="O158" s="148"/>
      <c r="P158" s="181">
        <v>0</v>
      </c>
      <c r="Q158"/>
      <c r="R158" s="138">
        <f t="shared" si="11"/>
        <v>0</v>
      </c>
      <c r="S158" s="138"/>
      <c r="T158" s="186">
        <v>0</v>
      </c>
      <c r="U158"/>
      <c r="V158" s="139">
        <v>0</v>
      </c>
      <c r="W158" s="10"/>
      <c r="X158" s="186">
        <v>0</v>
      </c>
      <c r="Y158"/>
      <c r="Z158" s="139">
        <v>0</v>
      </c>
      <c r="AA158" s="10"/>
      <c r="AB158" s="16">
        <v>0</v>
      </c>
      <c r="AC158"/>
      <c r="AD158" s="139">
        <v>0</v>
      </c>
      <c r="AE158" s="16">
        <f>VLOOKUP(A158,'[4]Schedule H'!$A$11:$AD$323,28,FALSE)</f>
        <v>0</v>
      </c>
      <c r="AF158" s="16"/>
      <c r="AG158" s="18">
        <f>VLOOKUP(A158,'[4]Schedule H'!$A$11:$AD$321,30,FALSE)</f>
        <v>0</v>
      </c>
    </row>
    <row r="159" spans="1:33" x14ac:dyDescent="0.3">
      <c r="A159" s="13">
        <v>319</v>
      </c>
      <c r="C159" s="14" t="s">
        <v>270</v>
      </c>
      <c r="D159" s="10"/>
      <c r="E159" s="10"/>
      <c r="F159" s="146">
        <v>0</v>
      </c>
      <c r="G159" s="10"/>
      <c r="H159" s="145">
        <f t="shared" si="9"/>
        <v>0</v>
      </c>
      <c r="I159" s="176">
        <v>0</v>
      </c>
      <c r="J159" s="10"/>
      <c r="K159" s="147">
        <f t="shared" si="10"/>
        <v>0</v>
      </c>
      <c r="L159" s="181">
        <v>0</v>
      </c>
      <c r="M159" s="10"/>
      <c r="N159" s="148">
        <f t="shared" si="8"/>
        <v>0</v>
      </c>
      <c r="O159" s="148"/>
      <c r="P159" s="181">
        <v>0</v>
      </c>
      <c r="Q159"/>
      <c r="R159" s="138">
        <f t="shared" si="11"/>
        <v>0</v>
      </c>
      <c r="S159" s="138"/>
      <c r="T159" s="186">
        <v>0</v>
      </c>
      <c r="U159"/>
      <c r="V159" s="139">
        <v>0</v>
      </c>
      <c r="W159" s="10"/>
      <c r="X159" s="186">
        <v>0</v>
      </c>
      <c r="Y159"/>
      <c r="Z159" s="139">
        <v>0</v>
      </c>
      <c r="AA159" s="10"/>
      <c r="AB159" s="16">
        <v>0</v>
      </c>
      <c r="AC159"/>
      <c r="AD159" s="139">
        <v>0</v>
      </c>
      <c r="AE159" s="16">
        <f>VLOOKUP(A159,'[4]Schedule H'!$A$11:$AD$323,28,FALSE)</f>
        <v>0</v>
      </c>
      <c r="AF159" s="16"/>
      <c r="AG159" s="18">
        <f>VLOOKUP(A159,'[4]Schedule H'!$A$11:$AD$321,30,FALSE)</f>
        <v>0</v>
      </c>
    </row>
    <row r="160" spans="1:33" x14ac:dyDescent="0.3">
      <c r="A160" s="13">
        <v>320</v>
      </c>
      <c r="C160" s="14" t="s">
        <v>271</v>
      </c>
      <c r="D160" s="10"/>
      <c r="E160" s="10"/>
      <c r="F160" s="144">
        <f>VLOOKUP(A160,'[3]Employer Allocaiton FY 25- MP24'!$A$7:$D$231,4,FALSE)</f>
        <v>8.825922402014299E-4</v>
      </c>
      <c r="G160" s="10"/>
      <c r="H160" s="145">
        <f t="shared" si="9"/>
        <v>28622.875872531826</v>
      </c>
      <c r="I160" s="176">
        <v>8.8666251210936672E-4</v>
      </c>
      <c r="J160" s="10"/>
      <c r="K160" s="147">
        <f t="shared" si="10"/>
        <v>24737.965660802445</v>
      </c>
      <c r="L160" s="181">
        <v>8.6524288287253702E-4</v>
      </c>
      <c r="M160" s="10"/>
      <c r="N160" s="148">
        <f t="shared" si="8"/>
        <v>34381.936665013753</v>
      </c>
      <c r="O160" s="148"/>
      <c r="P160" s="181">
        <v>8.4121208997599186E-4</v>
      </c>
      <c r="Q160"/>
      <c r="R160" s="138">
        <f t="shared" si="11"/>
        <v>27608.681738462848</v>
      </c>
      <c r="S160" s="138"/>
      <c r="T160" s="186">
        <v>8.1987644769202438E-4</v>
      </c>
      <c r="U160"/>
      <c r="V160" s="139">
        <v>30368</v>
      </c>
      <c r="W160" s="10"/>
      <c r="X160" s="186">
        <v>8.3950219389666695E-4</v>
      </c>
      <c r="Y160"/>
      <c r="Z160" s="139">
        <v>24264</v>
      </c>
      <c r="AA160" s="10"/>
      <c r="AB160" s="16">
        <v>7.848843767102458E-4</v>
      </c>
      <c r="AC160"/>
      <c r="AD160" s="139">
        <v>32451.787487391884</v>
      </c>
      <c r="AE160" s="16">
        <f>VLOOKUP(A160,'[4]Schedule H'!$A$11:$AD$323,28,FALSE)</f>
        <v>7.3282530022000488E-4</v>
      </c>
      <c r="AF160" s="16"/>
      <c r="AG160" s="18">
        <f>VLOOKUP(A160,'[4]Schedule H'!$A$11:$AD$321,30,FALSE)</f>
        <v>25242.580046722091</v>
      </c>
    </row>
    <row r="161" spans="1:33" x14ac:dyDescent="0.3">
      <c r="A161" s="13">
        <v>325</v>
      </c>
      <c r="C161" s="14" t="s">
        <v>272</v>
      </c>
      <c r="D161" s="10"/>
      <c r="E161" s="10"/>
      <c r="F161" s="146">
        <v>0</v>
      </c>
      <c r="G161" s="10"/>
      <c r="H161" s="145">
        <f t="shared" si="9"/>
        <v>0</v>
      </c>
      <c r="I161" s="176">
        <v>0</v>
      </c>
      <c r="J161" s="10"/>
      <c r="K161" s="147">
        <f t="shared" si="10"/>
        <v>0</v>
      </c>
      <c r="L161" s="181">
        <v>0</v>
      </c>
      <c r="M161" s="10"/>
      <c r="N161" s="148">
        <f t="shared" si="8"/>
        <v>0</v>
      </c>
      <c r="O161" s="148"/>
      <c r="P161" s="181">
        <v>0</v>
      </c>
      <c r="Q161"/>
      <c r="R161" s="138">
        <f t="shared" si="11"/>
        <v>0</v>
      </c>
      <c r="S161" s="138"/>
      <c r="T161" s="186">
        <v>0</v>
      </c>
      <c r="U161"/>
      <c r="V161" s="139">
        <v>0</v>
      </c>
      <c r="W161" s="10"/>
      <c r="X161" s="186">
        <v>0</v>
      </c>
      <c r="Y161"/>
      <c r="Z161" s="139">
        <v>0</v>
      </c>
      <c r="AA161" s="10"/>
      <c r="AB161" s="16">
        <v>0</v>
      </c>
      <c r="AC161"/>
      <c r="AD161" s="139">
        <v>0</v>
      </c>
      <c r="AE161" s="16">
        <f>VLOOKUP(A161,'[4]Schedule H'!$A$11:$AD$323,28,FALSE)</f>
        <v>0</v>
      </c>
      <c r="AF161" s="16"/>
      <c r="AG161" s="18">
        <f>VLOOKUP(A161,'[4]Schedule H'!$A$11:$AD$321,30,FALSE)</f>
        <v>0</v>
      </c>
    </row>
    <row r="162" spans="1:33" x14ac:dyDescent="0.3">
      <c r="A162" s="13">
        <v>326</v>
      </c>
      <c r="C162" s="14" t="s">
        <v>273</v>
      </c>
      <c r="D162" s="10"/>
      <c r="E162" s="10"/>
      <c r="F162" s="146">
        <v>0</v>
      </c>
      <c r="G162" s="10"/>
      <c r="H162" s="145">
        <f t="shared" si="9"/>
        <v>0</v>
      </c>
      <c r="I162" s="176">
        <v>0</v>
      </c>
      <c r="J162" s="10"/>
      <c r="K162" s="147">
        <f t="shared" si="10"/>
        <v>0</v>
      </c>
      <c r="L162" s="181">
        <v>0</v>
      </c>
      <c r="M162" s="10"/>
      <c r="N162" s="148">
        <f t="shared" si="8"/>
        <v>0</v>
      </c>
      <c r="O162" s="148"/>
      <c r="P162" s="181">
        <v>0</v>
      </c>
      <c r="Q162"/>
      <c r="R162" s="138">
        <f t="shared" si="11"/>
        <v>0</v>
      </c>
      <c r="S162" s="138"/>
      <c r="T162" s="186">
        <v>0</v>
      </c>
      <c r="U162"/>
      <c r="V162" s="139">
        <v>0</v>
      </c>
      <c r="W162" s="10"/>
      <c r="X162" s="186">
        <v>0</v>
      </c>
      <c r="Y162"/>
      <c r="Z162" s="139">
        <v>0</v>
      </c>
      <c r="AA162" s="10"/>
      <c r="AB162" s="16">
        <v>0</v>
      </c>
      <c r="AC162"/>
      <c r="AD162" s="139">
        <v>0</v>
      </c>
      <c r="AE162" s="16">
        <f>VLOOKUP(A162,'[4]Schedule H'!$A$11:$AD$323,28,FALSE)</f>
        <v>0</v>
      </c>
      <c r="AF162" s="16"/>
      <c r="AG162" s="18">
        <f>VLOOKUP(A162,'[4]Schedule H'!$A$11:$AD$321,30,FALSE)</f>
        <v>0</v>
      </c>
    </row>
    <row r="163" spans="1:33" x14ac:dyDescent="0.3">
      <c r="A163" s="149">
        <v>327</v>
      </c>
      <c r="B163" s="149" t="str">
        <f>VLOOKUP(A163,'[5]Agency LIsting'!$A$2:$B$288,2,FALSE)</f>
        <v>Department of Workforce Development and Advancement</v>
      </c>
      <c r="C163" s="14"/>
      <c r="D163" s="10"/>
      <c r="E163" s="10"/>
      <c r="F163" s="146">
        <v>0</v>
      </c>
      <c r="G163" s="10"/>
      <c r="H163" s="145">
        <f t="shared" si="9"/>
        <v>0</v>
      </c>
      <c r="I163" s="176">
        <v>0</v>
      </c>
      <c r="J163" s="10"/>
      <c r="K163" s="147"/>
      <c r="L163" s="21">
        <v>0</v>
      </c>
      <c r="M163" s="10"/>
      <c r="N163" s="148"/>
      <c r="O163" s="148"/>
      <c r="P163" s="21">
        <v>0</v>
      </c>
      <c r="Q163"/>
      <c r="R163" s="138"/>
      <c r="S163" s="138"/>
      <c r="T163" s="21">
        <v>0</v>
      </c>
      <c r="U163"/>
      <c r="V163" s="139"/>
      <c r="W163" s="10"/>
      <c r="X163" s="21">
        <v>0</v>
      </c>
      <c r="Y163"/>
      <c r="Z163" s="139"/>
      <c r="AA163" s="10"/>
      <c r="AB163" s="146">
        <v>0</v>
      </c>
      <c r="AC163"/>
      <c r="AD163" s="139"/>
      <c r="AE163" s="16">
        <v>0</v>
      </c>
      <c r="AF163" s="16"/>
      <c r="AG163" s="18">
        <v>0</v>
      </c>
    </row>
    <row r="164" spans="1:33" x14ac:dyDescent="0.3">
      <c r="A164" s="13">
        <v>330</v>
      </c>
      <c r="C164" s="14" t="s">
        <v>274</v>
      </c>
      <c r="D164" s="10"/>
      <c r="E164" s="10"/>
      <c r="F164" s="144">
        <f>VLOOKUP(A164,'[3]Employer Allocaiton FY 25- MP24'!$A$7:$D$231,4,FALSE)</f>
        <v>1.2455230239086643E-5</v>
      </c>
      <c r="G164" s="10"/>
      <c r="H164" s="145">
        <f t="shared" si="9"/>
        <v>403.92889588041078</v>
      </c>
      <c r="I164" s="176">
        <v>9.9053228995729068E-6</v>
      </c>
      <c r="J164" s="10"/>
      <c r="K164" s="147">
        <f t="shared" si="10"/>
        <v>276.35942018779087</v>
      </c>
      <c r="L164" s="181">
        <v>1.2736386641850565E-5</v>
      </c>
      <c r="M164" s="10"/>
      <c r="N164" s="148">
        <f t="shared" si="8"/>
        <v>506.10256094500886</v>
      </c>
      <c r="O164" s="148"/>
      <c r="P164" s="181">
        <v>1.2536983009983055E-5</v>
      </c>
      <c r="Q164"/>
      <c r="R164" s="138">
        <f t="shared" si="11"/>
        <v>411.46528682560506</v>
      </c>
      <c r="S164" s="138"/>
      <c r="T164" s="186">
        <v>1.2370793487997266E-5</v>
      </c>
      <c r="U164"/>
      <c r="V164" s="139">
        <v>458</v>
      </c>
      <c r="W164" s="10"/>
      <c r="X164" s="186">
        <v>6.9298915164577803E-6</v>
      </c>
      <c r="Y164"/>
      <c r="Z164" s="139">
        <v>200</v>
      </c>
      <c r="AA164" s="10"/>
      <c r="AB164" s="16">
        <v>3.0890752373943701E-6</v>
      </c>
      <c r="AC164"/>
      <c r="AD164" s="139">
        <v>127.72073965423618</v>
      </c>
      <c r="AE164" s="16">
        <f>VLOOKUP(A164,'[4]Schedule H'!$A$11:$AD$323,28,FALSE)</f>
        <v>1.2330485917093896E-5</v>
      </c>
      <c r="AF164" s="16"/>
      <c r="AG164" s="18">
        <f>VLOOKUP(A164,'[4]Schedule H'!$A$11:$AD$321,30,FALSE)</f>
        <v>424.73052947787056</v>
      </c>
    </row>
    <row r="165" spans="1:33" x14ac:dyDescent="0.3">
      <c r="A165" s="13">
        <v>350</v>
      </c>
      <c r="C165" s="14" t="s">
        <v>275</v>
      </c>
      <c r="D165" s="10"/>
      <c r="E165" s="10"/>
      <c r="F165" s="144">
        <f>VLOOKUP(A165,'[3]Employer Allocaiton FY 25- MP24'!$A$7:$D$231,4,FALSE)</f>
        <v>4.2577229541667657E-4</v>
      </c>
      <c r="G165" s="10"/>
      <c r="H165" s="145">
        <f t="shared" si="9"/>
        <v>13807.993098707895</v>
      </c>
      <c r="I165" s="176">
        <v>4.4625976451942808E-4</v>
      </c>
      <c r="J165" s="10"/>
      <c r="K165" s="147">
        <f t="shared" si="10"/>
        <v>12450.688485990378</v>
      </c>
      <c r="L165" s="181">
        <v>4.3426063470566385E-4</v>
      </c>
      <c r="M165" s="10"/>
      <c r="N165" s="148">
        <f t="shared" si="8"/>
        <v>17256.104539097749</v>
      </c>
      <c r="O165" s="148"/>
      <c r="P165" s="181">
        <v>3.5308410624334451E-4</v>
      </c>
      <c r="Q165"/>
      <c r="R165" s="138">
        <f t="shared" si="11"/>
        <v>11588.262736999315</v>
      </c>
      <c r="S165" s="138"/>
      <c r="T165" s="186">
        <v>3.5931102925239897E-4</v>
      </c>
      <c r="U165"/>
      <c r="V165" s="139">
        <v>13309</v>
      </c>
      <c r="W165" s="10"/>
      <c r="X165" s="186">
        <v>3.523813838856736E-4</v>
      </c>
      <c r="Y165"/>
      <c r="Z165" s="139">
        <v>10185</v>
      </c>
      <c r="AA165" s="10"/>
      <c r="AB165" s="16">
        <v>3.1810749946077453E-4</v>
      </c>
      <c r="AC165"/>
      <c r="AD165" s="139">
        <v>13152.455669859337</v>
      </c>
      <c r="AE165" s="16">
        <f>VLOOKUP(A165,'[4]Schedule H'!$A$11:$AD$323,28,FALSE)</f>
        <v>3.1394446613257479E-4</v>
      </c>
      <c r="AF165" s="16"/>
      <c r="AG165" s="18">
        <f>VLOOKUP(A165,'[4]Schedule H'!$A$11:$AD$321,30,FALSE)</f>
        <v>10813.993886670971</v>
      </c>
    </row>
    <row r="166" spans="1:33" x14ac:dyDescent="0.3">
      <c r="A166" s="13">
        <v>360</v>
      </c>
      <c r="C166" s="14" t="s">
        <v>276</v>
      </c>
      <c r="D166" s="10"/>
      <c r="E166" s="10"/>
      <c r="F166" s="144">
        <f>VLOOKUP(A166,'[3]Employer Allocaiton FY 25- MP24'!$A$7:$D$231,4,FALSE)</f>
        <v>2.2365473218588194E-4</v>
      </c>
      <c r="G166" s="10"/>
      <c r="H166" s="145">
        <f t="shared" si="9"/>
        <v>7253.2267405838857</v>
      </c>
      <c r="I166" s="176">
        <v>2.2612978720969849E-4</v>
      </c>
      <c r="J166" s="10"/>
      <c r="K166" s="147">
        <f t="shared" si="10"/>
        <v>6309.0418670910112</v>
      </c>
      <c r="L166" s="181">
        <v>2.3859773949735818E-4</v>
      </c>
      <c r="M166" s="10"/>
      <c r="N166" s="148">
        <f t="shared" si="8"/>
        <v>9481.097770580689</v>
      </c>
      <c r="O166" s="148"/>
      <c r="P166" s="181">
        <v>2.2936076040782298E-4</v>
      </c>
      <c r="Q166"/>
      <c r="R166" s="138">
        <f t="shared" si="11"/>
        <v>7527.6476798759995</v>
      </c>
      <c r="S166" s="138"/>
      <c r="T166" s="186">
        <v>2.3724456977278517E-4</v>
      </c>
      <c r="U166"/>
      <c r="V166" s="139">
        <v>8787</v>
      </c>
      <c r="W166" s="10"/>
      <c r="X166" s="186">
        <v>2.6411023733217547E-4</v>
      </c>
      <c r="Y166"/>
      <c r="Z166" s="139">
        <v>7634</v>
      </c>
      <c r="AA166" s="10"/>
      <c r="AB166" s="16">
        <v>3.0135517279381659E-4</v>
      </c>
      <c r="AC166"/>
      <c r="AD166" s="139">
        <v>12459.814866899154</v>
      </c>
      <c r="AE166" s="16">
        <f>VLOOKUP(A166,'[4]Schedule H'!$A$11:$AD$323,28,FALSE)</f>
        <v>2.2229865007147257E-4</v>
      </c>
      <c r="AF166" s="16"/>
      <c r="AG166" s="18">
        <f>VLOOKUP(A166,'[4]Schedule H'!$A$11:$AD$321,30,FALSE)</f>
        <v>7657.2021558518627</v>
      </c>
    </row>
    <row r="167" spans="1:33" x14ac:dyDescent="0.3">
      <c r="A167" s="13">
        <v>400</v>
      </c>
      <c r="C167" s="14" t="s">
        <v>277</v>
      </c>
      <c r="D167" s="10"/>
      <c r="E167" s="10"/>
      <c r="F167" s="146">
        <v>0</v>
      </c>
      <c r="G167" s="10"/>
      <c r="H167" s="145">
        <f t="shared" si="9"/>
        <v>0</v>
      </c>
      <c r="I167" s="176">
        <v>2.3352913522968801E-5</v>
      </c>
      <c r="J167" s="10"/>
      <c r="K167" s="147">
        <f t="shared" si="10"/>
        <v>651.54843575887367</v>
      </c>
      <c r="L167" s="181">
        <v>7.7802619603260272E-6</v>
      </c>
      <c r="M167" s="10"/>
      <c r="N167" s="148">
        <f t="shared" si="8"/>
        <v>309.16229333093742</v>
      </c>
      <c r="O167" s="148"/>
      <c r="P167" s="181">
        <v>0</v>
      </c>
      <c r="Q167"/>
      <c r="R167" s="138">
        <f t="shared" si="11"/>
        <v>0</v>
      </c>
      <c r="S167" s="138"/>
      <c r="T167" s="186">
        <v>0</v>
      </c>
      <c r="U167"/>
      <c r="V167" s="139">
        <v>0</v>
      </c>
      <c r="W167" s="10"/>
      <c r="X167" s="186">
        <v>8.6318922946784017E-5</v>
      </c>
      <c r="Y167"/>
      <c r="Z167" s="139">
        <v>2495</v>
      </c>
      <c r="AA167" s="10"/>
      <c r="AB167" s="16">
        <v>5.9295909691502188E-5</v>
      </c>
      <c r="AC167"/>
      <c r="AD167" s="139">
        <v>2451.6455127384761</v>
      </c>
      <c r="AE167" s="16">
        <f>VLOOKUP(A167,'[4]Schedule H'!$A$11:$AD$323,28,FALSE)</f>
        <v>3.1417098772345318E-5</v>
      </c>
      <c r="AF167" s="16"/>
      <c r="AG167" s="18">
        <f>VLOOKUP(A167,'[4]Schedule H'!$A$11:$AD$321,30,FALSE)</f>
        <v>1082.1796550400434</v>
      </c>
    </row>
    <row r="168" spans="1:33" x14ac:dyDescent="0.3">
      <c r="A168" s="13">
        <v>402</v>
      </c>
      <c r="C168" s="14" t="s">
        <v>278</v>
      </c>
      <c r="D168" s="10"/>
      <c r="E168" s="10"/>
      <c r="F168" s="144">
        <f>VLOOKUP(A168,'[3]Employer Allocaiton FY 25- MP24'!$A$7:$D$231,4,FALSE)</f>
        <v>1.7524996461719922E-3</v>
      </c>
      <c r="G168" s="10"/>
      <c r="H168" s="145">
        <f t="shared" si="9"/>
        <v>56834.376685193529</v>
      </c>
      <c r="I168" s="176">
        <v>1.7647507656170798E-3</v>
      </c>
      <c r="J168" s="10"/>
      <c r="K168" s="147">
        <f t="shared" si="10"/>
        <v>49236.708717786962</v>
      </c>
      <c r="L168" s="181">
        <v>1.7321833980159826E-3</v>
      </c>
      <c r="M168" s="10"/>
      <c r="N168" s="148">
        <f t="shared" si="8"/>
        <v>68831.331712378</v>
      </c>
      <c r="O168" s="148"/>
      <c r="P168" s="181">
        <v>1.7888378547147076E-3</v>
      </c>
      <c r="Q168"/>
      <c r="R168" s="138">
        <f t="shared" si="11"/>
        <v>58709.873052279268</v>
      </c>
      <c r="S168" s="138"/>
      <c r="T168" s="186">
        <v>1.777904143074304E-3</v>
      </c>
      <c r="U168"/>
      <c r="V168" s="139">
        <v>65853</v>
      </c>
      <c r="W168" s="10"/>
      <c r="X168" s="186">
        <v>1.7280192643684248E-3</v>
      </c>
      <c r="Y168"/>
      <c r="Z168" s="139">
        <v>49945</v>
      </c>
      <c r="AA168" s="10"/>
      <c r="AB168" s="16">
        <v>1.6989834167521981E-3</v>
      </c>
      <c r="AC168"/>
      <c r="AD168" s="139">
        <v>70246.07753837276</v>
      </c>
      <c r="AE168" s="16">
        <f>VLOOKUP(A168,'[4]Schedule H'!$A$11:$AD$323,28,FALSE)</f>
        <v>1.7410266329801235E-3</v>
      </c>
      <c r="AF168" s="16"/>
      <c r="AG168" s="18">
        <f>VLOOKUP(A168,'[4]Schedule H'!$A$11:$AD$321,30,FALSE)</f>
        <v>59970.642570994722</v>
      </c>
    </row>
    <row r="169" spans="1:33" x14ac:dyDescent="0.3">
      <c r="A169" s="13">
        <v>403</v>
      </c>
      <c r="C169" s="14" t="s">
        <v>279</v>
      </c>
      <c r="D169" s="10"/>
      <c r="E169" s="10"/>
      <c r="F169" s="144">
        <f>VLOOKUP(A169,'[3]Employer Allocaiton FY 25- MP24'!$A$7:$D$231,4,FALSE)</f>
        <v>5.1714925857179296E-3</v>
      </c>
      <c r="G169" s="10"/>
      <c r="H169" s="145">
        <f t="shared" si="9"/>
        <v>167713.90412739222</v>
      </c>
      <c r="I169" s="176">
        <v>5.2189636593576979E-3</v>
      </c>
      <c r="J169" s="10"/>
      <c r="K169" s="147">
        <f t="shared" si="10"/>
        <v>145609.56624073643</v>
      </c>
      <c r="L169" s="181">
        <v>5.1702932605453599E-3</v>
      </c>
      <c r="M169" s="10"/>
      <c r="N169" s="148">
        <f t="shared" si="8"/>
        <v>205450.63003980278</v>
      </c>
      <c r="O169" s="148"/>
      <c r="P169" s="181">
        <v>5.1021550664924293E-3</v>
      </c>
      <c r="Q169"/>
      <c r="R169" s="138">
        <f t="shared" si="11"/>
        <v>167453.34154088952</v>
      </c>
      <c r="S169" s="138"/>
      <c r="T169" s="186">
        <v>5.1832705822626923E-3</v>
      </c>
      <c r="U169"/>
      <c r="V169" s="139">
        <v>191986</v>
      </c>
      <c r="W169" s="10"/>
      <c r="X169" s="186">
        <v>5.325135248787383E-3</v>
      </c>
      <c r="Y169"/>
      <c r="Z169" s="139">
        <v>153912</v>
      </c>
      <c r="AA169" s="10"/>
      <c r="AB169" s="16">
        <v>5.3614046451787925E-3</v>
      </c>
      <c r="AC169"/>
      <c r="AD169" s="139">
        <v>221672.34989248405</v>
      </c>
      <c r="AE169" s="16">
        <f>VLOOKUP(A169,'[4]Schedule H'!$A$11:$AD$323,28,FALSE)</f>
        <v>5.3011845434752583E-3</v>
      </c>
      <c r="AF169" s="16"/>
      <c r="AG169" s="18">
        <f>VLOOKUP(A169,'[4]Schedule H'!$A$11:$AD$321,30,FALSE)</f>
        <v>182602.28616690324</v>
      </c>
    </row>
    <row r="170" spans="1:33" x14ac:dyDescent="0.3">
      <c r="A170" s="13">
        <v>405</v>
      </c>
      <c r="C170" s="14" t="s">
        <v>280</v>
      </c>
      <c r="D170" s="10"/>
      <c r="E170" s="10"/>
      <c r="F170" s="144">
        <f>VLOOKUP(A170,'[3]Employer Allocaiton FY 25- MP24'!$A$7:$D$231,4,FALSE)</f>
        <v>7.1803930539310283E-5</v>
      </c>
      <c r="G170" s="10"/>
      <c r="H170" s="145">
        <f t="shared" si="9"/>
        <v>2328.6347844136026</v>
      </c>
      <c r="I170" s="176">
        <v>5.2922749064764134E-5</v>
      </c>
      <c r="J170" s="10"/>
      <c r="K170" s="147">
        <f t="shared" si="10"/>
        <v>1476.5495677998333</v>
      </c>
      <c r="L170" s="181">
        <v>5.0081809835816954E-5</v>
      </c>
      <c r="M170" s="10"/>
      <c r="N170" s="148">
        <f t="shared" si="8"/>
        <v>1990.0881566661601</v>
      </c>
      <c r="O170" s="148"/>
      <c r="P170" s="181">
        <v>4.9301410567279746E-5</v>
      </c>
      <c r="Q170"/>
      <c r="R170" s="138">
        <f t="shared" si="11"/>
        <v>1618.0782109873894</v>
      </c>
      <c r="S170" s="138"/>
      <c r="T170" s="186">
        <v>3.3531207414964566E-5</v>
      </c>
      <c r="U170"/>
      <c r="V170" s="139">
        <v>1242</v>
      </c>
      <c r="W170" s="10"/>
      <c r="X170" s="186">
        <v>3.0575069806183557E-5</v>
      </c>
      <c r="Y170"/>
      <c r="Z170" s="139">
        <v>884</v>
      </c>
      <c r="AA170" s="10"/>
      <c r="AB170" s="16">
        <v>3.0473094536060533E-5</v>
      </c>
      <c r="AC170"/>
      <c r="AD170" s="139">
        <v>1259.9389379010559</v>
      </c>
      <c r="AE170" s="16">
        <f>VLOOKUP(A170,'[4]Schedule H'!$A$11:$AD$323,28,FALSE)</f>
        <v>2.1161936196363305E-5</v>
      </c>
      <c r="AF170" s="16"/>
      <c r="AG170" s="18">
        <f>VLOOKUP(A170,'[4]Schedule H'!$A$11:$AD$321,30,FALSE)</f>
        <v>728.9348064538126</v>
      </c>
    </row>
    <row r="171" spans="1:33" x14ac:dyDescent="0.3">
      <c r="A171" s="13">
        <v>407</v>
      </c>
      <c r="C171" s="14" t="s">
        <v>281</v>
      </c>
      <c r="D171" s="10"/>
      <c r="E171" s="10"/>
      <c r="F171" s="146">
        <v>0</v>
      </c>
      <c r="G171" s="10"/>
      <c r="H171" s="145">
        <f t="shared" si="9"/>
        <v>0</v>
      </c>
      <c r="I171" s="176">
        <v>0</v>
      </c>
      <c r="J171" s="10"/>
      <c r="K171" s="147">
        <f t="shared" si="10"/>
        <v>0</v>
      </c>
      <c r="L171" s="181">
        <v>0</v>
      </c>
      <c r="M171" s="10"/>
      <c r="N171" s="148">
        <f t="shared" si="8"/>
        <v>0</v>
      </c>
      <c r="O171" s="148"/>
      <c r="P171" s="181">
        <v>0</v>
      </c>
      <c r="Q171"/>
      <c r="R171" s="138">
        <f t="shared" si="11"/>
        <v>0</v>
      </c>
      <c r="S171" s="138"/>
      <c r="T171" s="186">
        <v>1.8137258978418303E-5</v>
      </c>
      <c r="U171"/>
      <c r="V171" s="139">
        <v>672</v>
      </c>
      <c r="W171" s="10"/>
      <c r="X171" s="186">
        <v>1.8177780187045691E-5</v>
      </c>
      <c r="Y171"/>
      <c r="Z171" s="139">
        <v>525</v>
      </c>
      <c r="AA171" s="10"/>
      <c r="AB171" s="16">
        <v>3.3210877058116727E-5</v>
      </c>
      <c r="AC171"/>
      <c r="AD171" s="139">
        <v>1373.1351477235153</v>
      </c>
      <c r="AE171" s="16">
        <f>VLOOKUP(A171,'[4]Schedule H'!$A$11:$AD$323,28,FALSE)</f>
        <v>3.9171848553694631E-5</v>
      </c>
      <c r="AF171" s="16"/>
      <c r="AG171" s="18">
        <f>VLOOKUP(A171,'[4]Schedule H'!$A$11:$AD$321,30,FALSE)</f>
        <v>1349.2963771827474</v>
      </c>
    </row>
    <row r="172" spans="1:33" x14ac:dyDescent="0.3">
      <c r="A172" s="13">
        <v>408</v>
      </c>
      <c r="C172" s="14" t="s">
        <v>282</v>
      </c>
      <c r="D172" s="10"/>
      <c r="E172" s="10"/>
      <c r="F172" s="146">
        <v>0</v>
      </c>
      <c r="G172" s="10"/>
      <c r="H172" s="145">
        <f t="shared" si="9"/>
        <v>0</v>
      </c>
      <c r="I172" s="176">
        <v>0</v>
      </c>
      <c r="J172" s="10"/>
      <c r="K172" s="147">
        <f t="shared" si="10"/>
        <v>0</v>
      </c>
      <c r="L172" s="181">
        <v>0</v>
      </c>
      <c r="M172" s="10"/>
      <c r="N172" s="148">
        <f t="shared" si="8"/>
        <v>0</v>
      </c>
      <c r="O172" s="148"/>
      <c r="P172" s="181">
        <v>0</v>
      </c>
      <c r="Q172"/>
      <c r="R172" s="138">
        <f t="shared" si="11"/>
        <v>0</v>
      </c>
      <c r="S172" s="138"/>
      <c r="T172" s="186">
        <v>0</v>
      </c>
      <c r="U172"/>
      <c r="V172" s="139">
        <v>0</v>
      </c>
      <c r="W172" s="10"/>
      <c r="X172" s="186">
        <v>0</v>
      </c>
      <c r="Y172"/>
      <c r="Z172" s="139">
        <v>0</v>
      </c>
      <c r="AA172" s="10"/>
      <c r="AB172" s="16">
        <v>0</v>
      </c>
      <c r="AC172"/>
      <c r="AD172" s="139">
        <v>0</v>
      </c>
      <c r="AE172" s="16">
        <f>VLOOKUP(A172,'[4]Schedule H'!$A$11:$AD$323,28,FALSE)</f>
        <v>0</v>
      </c>
      <c r="AF172" s="16"/>
      <c r="AG172" s="18">
        <f>VLOOKUP(A172,'[4]Schedule H'!$A$11:$AD$321,30,FALSE)</f>
        <v>0</v>
      </c>
    </row>
    <row r="173" spans="1:33" x14ac:dyDescent="0.3">
      <c r="A173" s="13">
        <v>409</v>
      </c>
      <c r="C173" s="14" t="s">
        <v>283</v>
      </c>
      <c r="D173" s="10"/>
      <c r="E173" s="10"/>
      <c r="F173" s="144">
        <f>VLOOKUP(A173,'[3]Employer Allocaiton FY 25- MP24'!$A$7:$D$231,4,FALSE)</f>
        <v>2.1415643965601787E-3</v>
      </c>
      <c r="G173" s="10"/>
      <c r="H173" s="145">
        <f t="shared" si="9"/>
        <v>69451.927066326592</v>
      </c>
      <c r="I173" s="176">
        <v>2.0736027752513604E-3</v>
      </c>
      <c r="J173" s="10"/>
      <c r="K173" s="147">
        <f t="shared" si="10"/>
        <v>57853.708200968278</v>
      </c>
      <c r="L173" s="181">
        <v>2.0724525663162164E-3</v>
      </c>
      <c r="M173" s="10"/>
      <c r="N173" s="148">
        <f t="shared" si="8"/>
        <v>82352.521224755648</v>
      </c>
      <c r="O173" s="148"/>
      <c r="P173" s="181">
        <v>2.0911247469485956E-3</v>
      </c>
      <c r="Q173"/>
      <c r="R173" s="138">
        <f t="shared" si="11"/>
        <v>68630.965129822536</v>
      </c>
      <c r="S173" s="138"/>
      <c r="T173" s="186">
        <v>2.1475827810767557E-3</v>
      </c>
      <c r="U173"/>
      <c r="V173" s="139">
        <v>79546</v>
      </c>
      <c r="W173" s="10"/>
      <c r="X173" s="186">
        <v>2.1322609828219943E-3</v>
      </c>
      <c r="Y173"/>
      <c r="Z173" s="139">
        <v>61629</v>
      </c>
      <c r="AA173" s="10"/>
      <c r="AB173" s="16">
        <v>2.2341269886426217E-3</v>
      </c>
      <c r="AC173"/>
      <c r="AD173" s="139">
        <v>92372.095058330291</v>
      </c>
      <c r="AE173" s="16">
        <f>VLOOKUP(A173,'[4]Schedule H'!$A$11:$AD$323,28,FALSE)</f>
        <v>2.2933614574315105E-3</v>
      </c>
      <c r="AF173" s="16"/>
      <c r="AG173" s="18">
        <f>VLOOKUP(A173,'[4]Schedule H'!$A$11:$AD$321,30,FALSE)</f>
        <v>78996.126563728918</v>
      </c>
    </row>
    <row r="174" spans="1:33" x14ac:dyDescent="0.3">
      <c r="A174" s="13">
        <v>411</v>
      </c>
      <c r="C174" s="14" t="s">
        <v>284</v>
      </c>
      <c r="D174" s="10"/>
      <c r="E174" s="10"/>
      <c r="F174" s="144">
        <f>VLOOKUP(A174,'[3]Employer Allocaiton FY 25- MP24'!$A$7:$D$231,4,FALSE)</f>
        <v>2.8855552435448737E-3</v>
      </c>
      <c r="G174" s="10"/>
      <c r="H174" s="145">
        <f t="shared" si="9"/>
        <v>93579.895445793256</v>
      </c>
      <c r="I174" s="176">
        <v>2.7845288930311014E-3</v>
      </c>
      <c r="J174" s="10"/>
      <c r="K174" s="147">
        <f t="shared" si="10"/>
        <v>77688.612292225895</v>
      </c>
      <c r="L174" s="181">
        <v>2.8714123587206572E-3</v>
      </c>
      <c r="M174" s="10"/>
      <c r="N174" s="148">
        <f t="shared" si="8"/>
        <v>114100.58355974364</v>
      </c>
      <c r="O174" s="148"/>
      <c r="P174" s="181">
        <v>2.8508439077952795E-3</v>
      </c>
      <c r="Q174"/>
      <c r="R174" s="138">
        <f t="shared" si="11"/>
        <v>93565.039155110004</v>
      </c>
      <c r="S174" s="138"/>
      <c r="T174" s="186">
        <v>2.9501439605251981E-3</v>
      </c>
      <c r="U174"/>
      <c r="V174" s="139">
        <v>109272</v>
      </c>
      <c r="W174" s="10"/>
      <c r="X174" s="186">
        <v>2.8816837956066287E-3</v>
      </c>
      <c r="Y174"/>
      <c r="Z174" s="139">
        <v>83289</v>
      </c>
      <c r="AA174" s="10"/>
      <c r="AB174" s="16">
        <v>2.8484742372514443E-3</v>
      </c>
      <c r="AC174"/>
      <c r="AD174" s="139">
        <v>117772.86356245023</v>
      </c>
      <c r="AE174" s="16">
        <f>VLOOKUP(A174,'[4]Schedule H'!$A$11:$AD$323,28,FALSE)</f>
        <v>2.8991823671367829E-3</v>
      </c>
      <c r="AF174" s="16"/>
      <c r="AG174" s="18">
        <f>VLOOKUP(A174,'[4]Schedule H'!$A$11:$AD$321,30,FALSE)</f>
        <v>99863.968875699182</v>
      </c>
    </row>
    <row r="175" spans="1:33" x14ac:dyDescent="0.3">
      <c r="A175" s="13">
        <v>413</v>
      </c>
      <c r="C175" s="14" t="s">
        <v>285</v>
      </c>
      <c r="D175" s="10"/>
      <c r="E175" s="10"/>
      <c r="F175" s="144">
        <f>VLOOKUP(A175,'[3]Employer Allocaiton FY 25- MP24'!$A$7:$D$231,4,FALSE)</f>
        <v>9.2031884952220892E-5</v>
      </c>
      <c r="G175" s="10"/>
      <c r="H175" s="145">
        <f t="shared" si="9"/>
        <v>2984.6367317951413</v>
      </c>
      <c r="I175" s="176">
        <v>8.5134672083734357E-5</v>
      </c>
      <c r="J175" s="10"/>
      <c r="K175" s="147">
        <f t="shared" si="10"/>
        <v>2375.2651835260203</v>
      </c>
      <c r="L175" s="181">
        <v>9.1641472514792659E-5</v>
      </c>
      <c r="M175" s="10"/>
      <c r="N175" s="148">
        <f t="shared" si="8"/>
        <v>3641.5339163862973</v>
      </c>
      <c r="O175" s="148"/>
      <c r="P175" s="181">
        <v>1.0944252859187435E-4</v>
      </c>
      <c r="Q175"/>
      <c r="R175" s="138">
        <f t="shared" si="11"/>
        <v>3591.916921488747</v>
      </c>
      <c r="S175" s="138"/>
      <c r="T175" s="186">
        <v>1.0701083040039339E-4</v>
      </c>
      <c r="U175"/>
      <c r="V175" s="139">
        <v>3964</v>
      </c>
      <c r="W175" s="10"/>
      <c r="X175" s="186">
        <v>9.0287830373641522E-5</v>
      </c>
      <c r="Y175"/>
      <c r="Z175" s="139">
        <v>2610</v>
      </c>
      <c r="AA175" s="10"/>
      <c r="AB175" s="16">
        <v>1.0082631851185949E-4</v>
      </c>
      <c r="AC175"/>
      <c r="AD175" s="139">
        <v>4168.7595760246177</v>
      </c>
      <c r="AE175" s="16">
        <f>VLOOKUP(A175,'[4]Schedule H'!$A$11:$AD$323,28,FALSE)</f>
        <v>9.4945319914620992E-5</v>
      </c>
      <c r="AF175" s="16"/>
      <c r="AG175" s="18">
        <f>VLOOKUP(A175,'[4]Schedule H'!$A$11:$AD$321,30,FALSE)</f>
        <v>3270.444998674232</v>
      </c>
    </row>
    <row r="176" spans="1:33" x14ac:dyDescent="0.3">
      <c r="A176" s="13">
        <v>417</v>
      </c>
      <c r="C176" s="14" t="s">
        <v>286</v>
      </c>
      <c r="D176" s="10"/>
      <c r="E176" s="10"/>
      <c r="F176" s="144">
        <f>VLOOKUP(A176,'[3]Employer Allocaiton FY 25- MP24'!$A$7:$D$231,4,FALSE)</f>
        <v>4.5782406909127571E-5</v>
      </c>
      <c r="G176" s="10"/>
      <c r="H176" s="145">
        <f t="shared" si="9"/>
        <v>1484.744699099813</v>
      </c>
      <c r="I176" s="176">
        <v>4.4298387666451114E-5</v>
      </c>
      <c r="J176" s="10"/>
      <c r="K176" s="147">
        <f t="shared" si="10"/>
        <v>1235.9290913456514</v>
      </c>
      <c r="L176" s="181">
        <v>3.4653084514322348E-5</v>
      </c>
      <c r="M176" s="10"/>
      <c r="N176" s="148">
        <f t="shared" si="8"/>
        <v>1377.0008174621605</v>
      </c>
      <c r="O176" s="148"/>
      <c r="P176" s="181">
        <v>3.0180183543005795E-5</v>
      </c>
      <c r="Q176"/>
      <c r="R176" s="138">
        <f t="shared" si="11"/>
        <v>990.51724550347535</v>
      </c>
      <c r="S176" s="138"/>
      <c r="T176" s="186">
        <v>3.8600985636225655E-5</v>
      </c>
      <c r="U176"/>
      <c r="V176" s="139">
        <v>1430</v>
      </c>
      <c r="W176" s="10"/>
      <c r="X176" s="186">
        <v>3.9982075238707847E-5</v>
      </c>
      <c r="Y176"/>
      <c r="Z176" s="139">
        <v>1156</v>
      </c>
      <c r="AA176" s="10"/>
      <c r="AB176" s="16">
        <v>4.7863411247751042E-5</v>
      </c>
      <c r="AC176"/>
      <c r="AD176" s="139">
        <v>1978.9580431501831</v>
      </c>
      <c r="AE176" s="16">
        <f>VLOOKUP(A176,'[4]Schedule H'!$A$11:$AD$323,28,FALSE)</f>
        <v>4.1867937445979781E-5</v>
      </c>
      <c r="AF176" s="16"/>
      <c r="AG176" s="18">
        <f>VLOOKUP(A176,'[4]Schedule H'!$A$11:$AD$321,30,FALSE)</f>
        <v>1442.1646769755557</v>
      </c>
    </row>
    <row r="177" spans="1:33" x14ac:dyDescent="0.3">
      <c r="A177" s="13">
        <v>423</v>
      </c>
      <c r="C177" s="14" t="s">
        <v>287</v>
      </c>
      <c r="D177" s="10"/>
      <c r="E177" s="10"/>
      <c r="F177" s="144">
        <f>VLOOKUP(A177,'[3]Employer Allocaiton FY 25- MP24'!$A$7:$D$231,4,FALSE)</f>
        <v>5.1517238392885815E-4</v>
      </c>
      <c r="G177" s="10"/>
      <c r="H177" s="145">
        <f t="shared" si="9"/>
        <v>16707.279450799011</v>
      </c>
      <c r="I177" s="176">
        <v>4.8793026050109116E-4</v>
      </c>
      <c r="J177" s="10"/>
      <c r="K177" s="147">
        <f t="shared" si="10"/>
        <v>13613.29915756441</v>
      </c>
      <c r="L177" s="181">
        <v>5.0609170016848207E-4</v>
      </c>
      <c r="M177" s="10"/>
      <c r="N177" s="148">
        <f t="shared" si="8"/>
        <v>20110.437342303128</v>
      </c>
      <c r="O177" s="148"/>
      <c r="P177" s="181">
        <v>4.4241921029530476E-4</v>
      </c>
      <c r="Q177"/>
      <c r="R177" s="138">
        <f t="shared" si="11"/>
        <v>14520.251572197138</v>
      </c>
      <c r="S177" s="138"/>
      <c r="T177" s="186">
        <v>4.4079587298166451E-4</v>
      </c>
      <c r="U177"/>
      <c r="V177" s="139">
        <v>16327</v>
      </c>
      <c r="W177" s="10"/>
      <c r="X177" s="186">
        <v>4.2863697922683561E-4</v>
      </c>
      <c r="Y177"/>
      <c r="Z177" s="139">
        <v>12389</v>
      </c>
      <c r="AA177" s="10"/>
      <c r="AB177" s="16">
        <v>4.1066295396692646E-4</v>
      </c>
      <c r="AC177"/>
      <c r="AD177" s="139">
        <v>16979.248544781651</v>
      </c>
      <c r="AE177" s="16">
        <f>VLOOKUP(A177,'[4]Schedule H'!$A$11:$AD$323,28,FALSE)</f>
        <v>3.6544390883837334E-4</v>
      </c>
      <c r="AF177" s="16"/>
      <c r="AG177" s="18">
        <f>VLOOKUP(A177,'[4]Schedule H'!$A$11:$AD$321,30,FALSE)</f>
        <v>12587.921184858445</v>
      </c>
    </row>
    <row r="178" spans="1:33" x14ac:dyDescent="0.3">
      <c r="A178" s="13">
        <v>425</v>
      </c>
      <c r="C178" s="14" t="s">
        <v>288</v>
      </c>
      <c r="D178" s="10"/>
      <c r="E178" s="10"/>
      <c r="F178" s="144">
        <f>VLOOKUP(A178,'[3]Employer Allocaiton FY 25- MP24'!$A$7:$D$231,4,FALSE)</f>
        <v>1.4739695599504171E-3</v>
      </c>
      <c r="G178" s="10"/>
      <c r="H178" s="145">
        <f t="shared" si="9"/>
        <v>47801.516751067844</v>
      </c>
      <c r="I178" s="176">
        <v>1.5176972154757847E-3</v>
      </c>
      <c r="J178" s="10"/>
      <c r="K178" s="147">
        <f t="shared" si="10"/>
        <v>42343.89193991822</v>
      </c>
      <c r="L178" s="181">
        <v>1.4516239686661182E-3</v>
      </c>
      <c r="M178" s="10"/>
      <c r="N178" s="148">
        <f t="shared" si="8"/>
        <v>57682.8129303975</v>
      </c>
      <c r="O178" s="148"/>
      <c r="P178" s="181">
        <v>1.4982854431347284E-3</v>
      </c>
      <c r="Q178"/>
      <c r="R178" s="138">
        <f t="shared" si="11"/>
        <v>49173.908037934962</v>
      </c>
      <c r="S178" s="138"/>
      <c r="T178" s="186">
        <v>1.5238263057225712E-3</v>
      </c>
      <c r="U178"/>
      <c r="V178" s="139">
        <v>56442</v>
      </c>
      <c r="W178" s="10"/>
      <c r="X178" s="186">
        <v>1.4967854101764196E-3</v>
      </c>
      <c r="Y178"/>
      <c r="Z178" s="139">
        <v>43262</v>
      </c>
      <c r="AA178" s="10"/>
      <c r="AB178" s="16">
        <v>1.4116003144248545E-3</v>
      </c>
      <c r="AC178"/>
      <c r="AD178" s="139">
        <v>58363.95115017322</v>
      </c>
      <c r="AE178" s="16">
        <f>VLOOKUP(A178,'[4]Schedule H'!$A$11:$AD$323,28,FALSE)</f>
        <v>1.2455545113692064E-3</v>
      </c>
      <c r="AF178" s="16"/>
      <c r="AG178" s="18">
        <f>VLOOKUP(A178,'[4]Schedule H'!$A$11:$AD$321,30,FALSE)</f>
        <v>42903.826391302217</v>
      </c>
    </row>
    <row r="179" spans="1:33" x14ac:dyDescent="0.3">
      <c r="A179" s="13">
        <v>440</v>
      </c>
      <c r="C179" s="14" t="s">
        <v>289</v>
      </c>
      <c r="D179" s="10"/>
      <c r="E179" s="10"/>
      <c r="F179" s="144">
        <f>VLOOKUP(A179,'[3]Employer Allocaiton FY 25- MP24'!$A$7:$D$231,4,FALSE)</f>
        <v>9.360111815193934E-3</v>
      </c>
      <c r="G179" s="10"/>
      <c r="H179" s="145">
        <f t="shared" si="9"/>
        <v>303552.76925862156</v>
      </c>
      <c r="I179" s="176">
        <v>9.2474589836419666E-3</v>
      </c>
      <c r="J179" s="10"/>
      <c r="K179" s="147">
        <f t="shared" si="10"/>
        <v>258004.95640983735</v>
      </c>
      <c r="L179" s="181">
        <v>9.0372973167052745E-3</v>
      </c>
      <c r="M179" s="10"/>
      <c r="N179" s="148">
        <f t="shared" si="8"/>
        <v>359112.78800039907</v>
      </c>
      <c r="O179" s="148"/>
      <c r="P179" s="181">
        <v>8.8412666533640334E-3</v>
      </c>
      <c r="Q179"/>
      <c r="R179" s="138">
        <f t="shared" si="11"/>
        <v>290171.43251540599</v>
      </c>
      <c r="S179" s="138"/>
      <c r="T179" s="186">
        <v>8.8313339626936577E-3</v>
      </c>
      <c r="U179"/>
      <c r="V179" s="139">
        <v>327109</v>
      </c>
      <c r="W179" s="10"/>
      <c r="X179" s="186">
        <v>8.9103813453334426E-3</v>
      </c>
      <c r="Y179"/>
      <c r="Z179" s="139">
        <v>257537</v>
      </c>
      <c r="AA179" s="10"/>
      <c r="AB179" s="16">
        <v>8.9925033055007503E-3</v>
      </c>
      <c r="AC179"/>
      <c r="AD179" s="139">
        <v>371803.56101993233</v>
      </c>
      <c r="AE179" s="16">
        <f>VLOOKUP(A179,'[4]Schedule H'!$A$11:$AD$323,28,FALSE)</f>
        <v>9.0123754837081807E-3</v>
      </c>
      <c r="AF179" s="16"/>
      <c r="AG179" s="18">
        <f>VLOOKUP(A179,'[4]Schedule H'!$A$11:$AD$321,30,FALSE)</f>
        <v>310436.34750372561</v>
      </c>
    </row>
    <row r="180" spans="1:33" x14ac:dyDescent="0.3">
      <c r="A180" s="13">
        <v>450</v>
      </c>
      <c r="C180" s="14" t="s">
        <v>290</v>
      </c>
      <c r="D180" s="10"/>
      <c r="E180" s="10"/>
      <c r="F180" s="146">
        <v>0</v>
      </c>
      <c r="G180" s="10"/>
      <c r="H180" s="145">
        <f t="shared" si="9"/>
        <v>0</v>
      </c>
      <c r="I180" s="176">
        <v>0</v>
      </c>
      <c r="J180" s="10"/>
      <c r="K180" s="147">
        <f t="shared" si="10"/>
        <v>0</v>
      </c>
      <c r="L180" s="181">
        <v>0</v>
      </c>
      <c r="M180" s="10"/>
      <c r="N180" s="148">
        <f t="shared" si="8"/>
        <v>0</v>
      </c>
      <c r="O180" s="148"/>
      <c r="P180" s="181">
        <v>0</v>
      </c>
      <c r="Q180"/>
      <c r="R180" s="138">
        <f t="shared" si="11"/>
        <v>0</v>
      </c>
      <c r="S180" s="138"/>
      <c r="T180" s="186">
        <v>0</v>
      </c>
      <c r="U180"/>
      <c r="V180" s="139">
        <v>0</v>
      </c>
      <c r="W180" s="10"/>
      <c r="X180" s="186">
        <v>0</v>
      </c>
      <c r="Y180"/>
      <c r="Z180" s="139">
        <v>0</v>
      </c>
      <c r="AA180" s="10"/>
      <c r="AB180" s="16">
        <v>0</v>
      </c>
      <c r="AC180"/>
      <c r="AD180" s="139">
        <v>0</v>
      </c>
      <c r="AE180" s="16">
        <f>VLOOKUP(A180,'[4]Schedule H'!$A$11:$AD$323,28,FALSE)</f>
        <v>0</v>
      </c>
      <c r="AF180" s="16"/>
      <c r="AG180" s="18">
        <f>VLOOKUP(A180,'[4]Schedule H'!$A$11:$AD$321,30,FALSE)</f>
        <v>0</v>
      </c>
    </row>
    <row r="181" spans="1:33" x14ac:dyDescent="0.3">
      <c r="A181" s="13">
        <v>451</v>
      </c>
      <c r="C181" s="14" t="s">
        <v>291</v>
      </c>
      <c r="D181" s="10"/>
      <c r="E181" s="10"/>
      <c r="F181" s="146">
        <v>0</v>
      </c>
      <c r="G181" s="10"/>
      <c r="H181" s="145">
        <f t="shared" si="9"/>
        <v>0</v>
      </c>
      <c r="I181" s="176">
        <v>0</v>
      </c>
      <c r="J181" s="10"/>
      <c r="K181" s="147">
        <f t="shared" si="10"/>
        <v>0</v>
      </c>
      <c r="L181" s="181">
        <v>0</v>
      </c>
      <c r="M181" s="10"/>
      <c r="N181" s="148">
        <f t="shared" si="8"/>
        <v>0</v>
      </c>
      <c r="O181" s="148"/>
      <c r="P181" s="181">
        <v>0</v>
      </c>
      <c r="Q181"/>
      <c r="R181" s="138">
        <f t="shared" si="11"/>
        <v>0</v>
      </c>
      <c r="S181" s="138"/>
      <c r="T181" s="186">
        <v>0</v>
      </c>
      <c r="U181"/>
      <c r="V181" s="139">
        <v>0</v>
      </c>
      <c r="W181" s="10"/>
      <c r="X181" s="186">
        <v>0</v>
      </c>
      <c r="Y181"/>
      <c r="Z181" s="139">
        <v>0</v>
      </c>
      <c r="AA181" s="10"/>
      <c r="AB181" s="16">
        <v>0</v>
      </c>
      <c r="AC181"/>
      <c r="AD181" s="139">
        <v>0</v>
      </c>
      <c r="AE181" s="16">
        <f>VLOOKUP(A181,'[4]Schedule H'!$A$11:$AD$323,28,FALSE)</f>
        <v>0</v>
      </c>
      <c r="AF181" s="16"/>
      <c r="AG181" s="18">
        <f>VLOOKUP(A181,'[4]Schedule H'!$A$11:$AD$321,30,FALSE)</f>
        <v>0</v>
      </c>
    </row>
    <row r="182" spans="1:33" x14ac:dyDescent="0.3">
      <c r="A182" s="13">
        <v>452</v>
      </c>
      <c r="C182" s="14" t="s">
        <v>292</v>
      </c>
      <c r="D182" s="10"/>
      <c r="E182" s="10"/>
      <c r="F182" s="146">
        <v>0</v>
      </c>
      <c r="G182" s="10"/>
      <c r="H182" s="145">
        <f t="shared" si="9"/>
        <v>0</v>
      </c>
      <c r="I182" s="176">
        <v>0</v>
      </c>
      <c r="J182" s="10"/>
      <c r="K182" s="147">
        <f t="shared" si="10"/>
        <v>0</v>
      </c>
      <c r="L182" s="181">
        <v>0</v>
      </c>
      <c r="M182" s="10"/>
      <c r="N182" s="148">
        <f t="shared" si="8"/>
        <v>0</v>
      </c>
      <c r="O182" s="148"/>
      <c r="P182" s="181">
        <v>0</v>
      </c>
      <c r="Q182"/>
      <c r="R182" s="138">
        <f t="shared" si="11"/>
        <v>0</v>
      </c>
      <c r="S182" s="138"/>
      <c r="T182" s="186">
        <v>0</v>
      </c>
      <c r="U182"/>
      <c r="V182" s="139">
        <v>0</v>
      </c>
      <c r="W182" s="10"/>
      <c r="X182" s="186">
        <v>0</v>
      </c>
      <c r="Y182"/>
      <c r="Z182" s="139">
        <v>0</v>
      </c>
      <c r="AA182" s="10"/>
      <c r="AB182" s="16">
        <v>0</v>
      </c>
      <c r="AC182"/>
      <c r="AD182" s="139">
        <v>0</v>
      </c>
      <c r="AE182" s="16">
        <f>VLOOKUP(A182,'[4]Schedule H'!$A$11:$AD$323,28,FALSE)</f>
        <v>0</v>
      </c>
      <c r="AF182" s="16"/>
      <c r="AG182" s="18">
        <f>VLOOKUP(A182,'[4]Schedule H'!$A$11:$AD$321,30,FALSE)</f>
        <v>0</v>
      </c>
    </row>
    <row r="183" spans="1:33" x14ac:dyDescent="0.3">
      <c r="A183" s="13">
        <v>453</v>
      </c>
      <c r="C183" s="14" t="s">
        <v>293</v>
      </c>
      <c r="D183" s="10"/>
      <c r="E183" s="10"/>
      <c r="F183" s="146">
        <v>0</v>
      </c>
      <c r="G183" s="10"/>
      <c r="H183" s="145">
        <f t="shared" si="9"/>
        <v>0</v>
      </c>
      <c r="I183" s="176">
        <v>0</v>
      </c>
      <c r="J183" s="10"/>
      <c r="K183" s="147">
        <f t="shared" si="10"/>
        <v>0</v>
      </c>
      <c r="L183" s="181">
        <v>0</v>
      </c>
      <c r="M183" s="10"/>
      <c r="N183" s="148">
        <f t="shared" si="8"/>
        <v>0</v>
      </c>
      <c r="O183" s="148"/>
      <c r="P183" s="181">
        <v>0</v>
      </c>
      <c r="Q183"/>
      <c r="R183" s="138">
        <f t="shared" si="11"/>
        <v>0</v>
      </c>
      <c r="S183" s="138"/>
      <c r="T183" s="186">
        <v>0</v>
      </c>
      <c r="U183"/>
      <c r="V183" s="139">
        <v>0</v>
      </c>
      <c r="W183" s="10"/>
      <c r="X183" s="186">
        <v>0</v>
      </c>
      <c r="Y183"/>
      <c r="Z183" s="139">
        <v>0</v>
      </c>
      <c r="AA183" s="10"/>
      <c r="AB183" s="16">
        <v>0</v>
      </c>
      <c r="AC183"/>
      <c r="AD183" s="139">
        <v>0</v>
      </c>
      <c r="AE183" s="16">
        <f>VLOOKUP(A183,'[4]Schedule H'!$A$11:$AD$323,28,FALSE)</f>
        <v>0</v>
      </c>
      <c r="AF183" s="16"/>
      <c r="AG183" s="18">
        <f>VLOOKUP(A183,'[4]Schedule H'!$A$11:$AD$321,30,FALSE)</f>
        <v>0</v>
      </c>
    </row>
    <row r="184" spans="1:33" x14ac:dyDescent="0.3">
      <c r="A184" s="13">
        <v>454</v>
      </c>
      <c r="C184" s="14" t="s">
        <v>294</v>
      </c>
      <c r="D184" s="10"/>
      <c r="E184" s="10"/>
      <c r="F184" s="144">
        <f>VLOOKUP(A184,'[3]Employer Allocaiton FY 25- MP24'!$A$7:$D$231,4,FALSE)</f>
        <v>1.844695084652605E-5</v>
      </c>
      <c r="G184" s="10"/>
      <c r="H184" s="145">
        <f t="shared" si="9"/>
        <v>598.24317533803264</v>
      </c>
      <c r="I184" s="176">
        <v>3.6046457056639999E-5</v>
      </c>
      <c r="J184" s="10"/>
      <c r="K184" s="147">
        <f t="shared" si="10"/>
        <v>1005.6994681543052</v>
      </c>
      <c r="L184" s="181">
        <v>3.4192203878274906E-5</v>
      </c>
      <c r="M184" s="10"/>
      <c r="N184" s="148">
        <f t="shared" si="8"/>
        <v>1358.6869206912249</v>
      </c>
      <c r="O184" s="148"/>
      <c r="P184" s="181">
        <v>3.1169767144536534E-5</v>
      </c>
      <c r="Q184"/>
      <c r="R184" s="138">
        <f t="shared" si="11"/>
        <v>1022.9954980557463</v>
      </c>
      <c r="S184" s="138"/>
      <c r="T184" s="186">
        <v>3.9282636489504454E-5</v>
      </c>
      <c r="U184"/>
      <c r="V184" s="139">
        <v>1455</v>
      </c>
      <c r="W184" s="10"/>
      <c r="X184" s="186">
        <v>4.2680195600817469E-5</v>
      </c>
      <c r="Y184"/>
      <c r="Z184" s="139">
        <v>1234</v>
      </c>
      <c r="AA184" s="10"/>
      <c r="AB184" s="16">
        <v>3.7287465318980623E-5</v>
      </c>
      <c r="AC184"/>
      <c r="AD184" s="139">
        <v>1541.6855480635516</v>
      </c>
      <c r="AE184" s="16">
        <f>VLOOKUP(A184,'[4]Schedule H'!$A$11:$AD$323,28,FALSE)</f>
        <v>2.4741941253906044E-5</v>
      </c>
      <c r="AF184" s="16"/>
      <c r="AG184" s="18">
        <f>VLOOKUP(A184,'[4]Schedule H'!$A$11:$AD$321,30,FALSE)</f>
        <v>852.25009620371964</v>
      </c>
    </row>
    <row r="185" spans="1:33" x14ac:dyDescent="0.3">
      <c r="A185" s="13">
        <v>501</v>
      </c>
      <c r="C185" s="14" t="s">
        <v>295</v>
      </c>
      <c r="D185" s="10"/>
      <c r="E185" s="10"/>
      <c r="F185" s="144">
        <f>VLOOKUP(A185,'[3]Employer Allocaiton FY 25- MP24'!$A$7:$D$231,4,FALSE)</f>
        <v>8.698321634843513E-2</v>
      </c>
      <c r="G185" s="10"/>
      <c r="H185" s="145">
        <f t="shared" si="9"/>
        <v>2820906.0663921367</v>
      </c>
      <c r="I185" s="176">
        <v>8.7652363502316574E-2</v>
      </c>
      <c r="J185" s="10"/>
      <c r="K185" s="147">
        <f t="shared" si="10"/>
        <v>2445509.0057320748</v>
      </c>
      <c r="L185" s="181">
        <v>8.8228735125984101E-2</v>
      </c>
      <c r="M185" s="10"/>
      <c r="N185" s="148">
        <f t="shared" si="8"/>
        <v>3505922.8376025083</v>
      </c>
      <c r="O185" s="148"/>
      <c r="P185" s="181">
        <v>8.8074081647180585E-2</v>
      </c>
      <c r="Q185"/>
      <c r="R185" s="138">
        <f t="shared" si="11"/>
        <v>2890601.9285502643</v>
      </c>
      <c r="S185" s="138"/>
      <c r="T185" s="186">
        <v>8.8342688204667272E-2</v>
      </c>
      <c r="U185"/>
      <c r="V185" s="139">
        <v>3272170</v>
      </c>
      <c r="W185" s="10"/>
      <c r="X185" s="186">
        <v>8.9733507698266463E-2</v>
      </c>
      <c r="Y185"/>
      <c r="Z185" s="139">
        <v>2593568</v>
      </c>
      <c r="AA185" s="10"/>
      <c r="AB185" s="16">
        <v>9.0558419129972034E-2</v>
      </c>
      <c r="AC185"/>
      <c r="AD185" s="139">
        <v>3744223.5570003209</v>
      </c>
      <c r="AE185" s="16">
        <f>VLOOKUP(A185,'[4]Schedule H'!$A$11:$AD$323,28,FALSE)</f>
        <v>8.9977648410965214E-2</v>
      </c>
      <c r="AF185" s="16"/>
      <c r="AG185" s="18">
        <f>VLOOKUP(A185,'[4]Schedule H'!$A$11:$AD$321,30,FALSE)</f>
        <v>3099330.756931752</v>
      </c>
    </row>
    <row r="186" spans="1:33" x14ac:dyDescent="0.3">
      <c r="A186" s="13">
        <v>502</v>
      </c>
      <c r="C186" s="14" t="s">
        <v>296</v>
      </c>
      <c r="D186" s="10"/>
      <c r="E186" s="10"/>
      <c r="F186" s="146">
        <v>0</v>
      </c>
      <c r="G186" s="10"/>
      <c r="H186" s="145">
        <f t="shared" si="9"/>
        <v>0</v>
      </c>
      <c r="I186" s="176">
        <v>0</v>
      </c>
      <c r="J186" s="10"/>
      <c r="K186" s="147">
        <f t="shared" si="10"/>
        <v>0</v>
      </c>
      <c r="L186" s="181">
        <v>0</v>
      </c>
      <c r="M186" s="10"/>
      <c r="N186" s="148">
        <f t="shared" si="8"/>
        <v>0</v>
      </c>
      <c r="O186" s="148"/>
      <c r="P186" s="181">
        <v>0</v>
      </c>
      <c r="Q186"/>
      <c r="R186" s="138">
        <f t="shared" si="11"/>
        <v>0</v>
      </c>
      <c r="S186" s="138"/>
      <c r="T186" s="186">
        <v>0</v>
      </c>
      <c r="U186"/>
      <c r="V186" s="139">
        <v>0</v>
      </c>
      <c r="W186" s="10"/>
      <c r="X186" s="186">
        <v>0</v>
      </c>
      <c r="Y186"/>
      <c r="Z186" s="139">
        <v>0</v>
      </c>
      <c r="AA186" s="10"/>
      <c r="AB186" s="16">
        <v>0</v>
      </c>
      <c r="AC186"/>
      <c r="AD186" s="139">
        <v>0</v>
      </c>
      <c r="AE186" s="16">
        <f>VLOOKUP(A186,'[4]Schedule H'!$A$11:$AD$323,28,FALSE)</f>
        <v>0</v>
      </c>
      <c r="AF186" s="16"/>
      <c r="AG186" s="18">
        <f>VLOOKUP(A186,'[4]Schedule H'!$A$11:$AD$321,30,FALSE)</f>
        <v>0</v>
      </c>
    </row>
    <row r="187" spans="1:33" x14ac:dyDescent="0.3">
      <c r="A187" s="13">
        <v>505</v>
      </c>
      <c r="C187" s="14" t="s">
        <v>297</v>
      </c>
      <c r="D187" s="10"/>
      <c r="E187" s="10"/>
      <c r="F187" s="144">
        <f>VLOOKUP(A187,'[3]Employer Allocaiton FY 25- MP24'!$A$7:$D$231,4,FALSE)</f>
        <v>6.2135164908699099E-4</v>
      </c>
      <c r="G187" s="10"/>
      <c r="H187" s="145">
        <f t="shared" si="9"/>
        <v>20150.722287056295</v>
      </c>
      <c r="I187" s="176">
        <v>6.8253286291283192E-4</v>
      </c>
      <c r="J187" s="10"/>
      <c r="K187" s="147">
        <f t="shared" si="10"/>
        <v>19042.729668291398</v>
      </c>
      <c r="L187" s="181">
        <v>6.4062159733991968E-4</v>
      </c>
      <c r="M187" s="10"/>
      <c r="N187" s="148">
        <f t="shared" si="8"/>
        <v>25456.217695610663</v>
      </c>
      <c r="O187" s="148"/>
      <c r="P187" s="181">
        <v>7.3425579494929786E-4</v>
      </c>
      <c r="Q187"/>
      <c r="R187" s="138">
        <f t="shared" si="11"/>
        <v>24098.363300931349</v>
      </c>
      <c r="S187" s="138"/>
      <c r="T187" s="186">
        <v>7.1303101786632369E-4</v>
      </c>
      <c r="U187"/>
      <c r="V187" s="139">
        <v>26410</v>
      </c>
      <c r="W187" s="10"/>
      <c r="X187" s="186">
        <v>6.4286673140358458E-4</v>
      </c>
      <c r="Y187"/>
      <c r="Z187" s="139">
        <v>18581</v>
      </c>
      <c r="AA187" s="10"/>
      <c r="AB187" s="16">
        <v>6.4998089507398225E-4</v>
      </c>
      <c r="AC187"/>
      <c r="AD187" s="139">
        <v>26874.075346250025</v>
      </c>
      <c r="AE187" s="16">
        <f>VLOOKUP(A187,'[4]Schedule H'!$A$11:$AD$323,28,FALSE)</f>
        <v>6.1156588281861509E-4</v>
      </c>
      <c r="AF187" s="16"/>
      <c r="AG187" s="18">
        <f>VLOOKUP(A187,'[4]Schedule H'!$A$11:$AD$321,30,FALSE)</f>
        <v>21065.731145279224</v>
      </c>
    </row>
    <row r="188" spans="1:33" x14ac:dyDescent="0.3">
      <c r="A188" s="13">
        <v>506</v>
      </c>
      <c r="C188" s="14" t="s">
        <v>298</v>
      </c>
      <c r="D188" s="10"/>
      <c r="E188" s="10"/>
      <c r="F188" s="144">
        <f>VLOOKUP(A188,'[3]Employer Allocaiton FY 25- MP24'!$A$7:$D$231,4,FALSE)</f>
        <v>2.5006469544599575E-4</v>
      </c>
      <c r="G188" s="10"/>
      <c r="H188" s="145">
        <f t="shared" si="9"/>
        <v>8109.7141033323287</v>
      </c>
      <c r="I188" s="176">
        <v>2.5638352592589528E-4</v>
      </c>
      <c r="J188" s="10"/>
      <c r="K188" s="147">
        <f t="shared" si="10"/>
        <v>7153.1239606168638</v>
      </c>
      <c r="L188" s="181">
        <v>2.5524498016955377E-4</v>
      </c>
      <c r="M188" s="10"/>
      <c r="N188" s="148">
        <f t="shared" si="8"/>
        <v>10142.604944772595</v>
      </c>
      <c r="O188" s="148"/>
      <c r="P188" s="181">
        <v>2.4266977100086511E-4</v>
      </c>
      <c r="Q188"/>
      <c r="R188" s="138">
        <f t="shared" si="11"/>
        <v>7964.4510046209134</v>
      </c>
      <c r="S188" s="138"/>
      <c r="T188" s="186">
        <v>2.4111728221861916E-4</v>
      </c>
      <c r="U188"/>
      <c r="V188" s="139">
        <v>8931</v>
      </c>
      <c r="W188" s="10"/>
      <c r="X188" s="186">
        <v>2.4090121191513324E-4</v>
      </c>
      <c r="Y188"/>
      <c r="Z188" s="139">
        <v>6963</v>
      </c>
      <c r="AA188" s="10"/>
      <c r="AB188" s="16">
        <v>2.538111990025821E-4</v>
      </c>
      <c r="AC188"/>
      <c r="AD188" s="139">
        <v>10494.064267752172</v>
      </c>
      <c r="AE188" s="16">
        <f>VLOOKUP(A188,'[4]Schedule H'!$A$11:$AD$323,28,FALSE)</f>
        <v>2.642465930155073E-4</v>
      </c>
      <c r="AF188" s="16"/>
      <c r="AG188" s="18">
        <f>VLOOKUP(A188,'[4]Schedule H'!$A$11:$AD$321,30,FALSE)</f>
        <v>9102.1226672510165</v>
      </c>
    </row>
    <row r="189" spans="1:33" x14ac:dyDescent="0.3">
      <c r="A189" s="13">
        <v>507</v>
      </c>
      <c r="C189" s="14" t="s">
        <v>299</v>
      </c>
      <c r="D189" s="10"/>
      <c r="E189" s="10"/>
      <c r="F189" s="146">
        <v>0</v>
      </c>
      <c r="G189" s="10"/>
      <c r="H189" s="145">
        <f t="shared" si="9"/>
        <v>0</v>
      </c>
      <c r="I189" s="176">
        <v>0</v>
      </c>
      <c r="J189" s="10"/>
      <c r="K189" s="147">
        <f t="shared" si="10"/>
        <v>0</v>
      </c>
      <c r="L189" s="181">
        <v>0</v>
      </c>
      <c r="M189" s="10"/>
      <c r="N189" s="148">
        <f t="shared" si="8"/>
        <v>0</v>
      </c>
      <c r="O189" s="148"/>
      <c r="P189" s="181">
        <v>0</v>
      </c>
      <c r="Q189"/>
      <c r="R189" s="138">
        <f t="shared" si="11"/>
        <v>0</v>
      </c>
      <c r="S189" s="138"/>
      <c r="T189" s="186">
        <v>0</v>
      </c>
      <c r="U189"/>
      <c r="V189" s="139">
        <v>0</v>
      </c>
      <c r="W189" s="10"/>
      <c r="X189" s="186">
        <v>0</v>
      </c>
      <c r="Y189"/>
      <c r="Z189" s="139">
        <v>0</v>
      </c>
      <c r="AA189" s="10"/>
      <c r="AB189" s="16">
        <v>0</v>
      </c>
      <c r="AC189"/>
      <c r="AD189" s="139">
        <v>0</v>
      </c>
      <c r="AE189" s="16">
        <f>VLOOKUP(A189,'[4]Schedule H'!$A$11:$AD$323,28,FALSE)</f>
        <v>0</v>
      </c>
      <c r="AF189" s="16"/>
      <c r="AG189" s="18">
        <f>VLOOKUP(A189,'[4]Schedule H'!$A$11:$AD$321,30,FALSE)</f>
        <v>0</v>
      </c>
    </row>
    <row r="190" spans="1:33" x14ac:dyDescent="0.3">
      <c r="A190" s="13">
        <v>522</v>
      </c>
      <c r="C190" t="s">
        <v>300</v>
      </c>
      <c r="D190" s="10"/>
      <c r="E190" s="10"/>
      <c r="F190" s="144">
        <f>VLOOKUP(A190,'[3]Employer Allocaiton FY 25- MP24'!$A$7:$D$231,4,FALSE)</f>
        <v>4.9288507042528039E-4</v>
      </c>
      <c r="G190" s="10"/>
      <c r="H190" s="145">
        <f t="shared" si="9"/>
        <v>15984.49153256452</v>
      </c>
      <c r="I190" s="176">
        <v>3.7972492064890288E-4</v>
      </c>
      <c r="J190" s="10"/>
      <c r="K190" s="147">
        <f t="shared" si="10"/>
        <v>10594.360220797091</v>
      </c>
      <c r="L190" s="181">
        <v>1.5909914546720393E-4</v>
      </c>
      <c r="M190" s="10"/>
      <c r="N190" s="148">
        <f t="shared" si="8"/>
        <v>6322.0823322473343</v>
      </c>
      <c r="O190" s="148"/>
      <c r="P190" s="181">
        <v>3.6476610256594852E-6</v>
      </c>
      <c r="Q190"/>
      <c r="R190" s="138">
        <f t="shared" si="11"/>
        <v>119.71667258146738</v>
      </c>
      <c r="S190" s="138"/>
      <c r="T190" s="186">
        <v>0</v>
      </c>
      <c r="U190"/>
      <c r="V190" s="139"/>
      <c r="W190" s="10"/>
      <c r="X190" s="186">
        <v>0</v>
      </c>
      <c r="Y190"/>
      <c r="Z190" s="139"/>
      <c r="AA190" s="10"/>
      <c r="AB190" s="16">
        <v>0</v>
      </c>
      <c r="AC190"/>
      <c r="AD190" s="139"/>
      <c r="AE190" s="16">
        <f>VLOOKUP(A190,'[4]Schedule H'!$A$11:$AD$323,28,FALSE)</f>
        <v>0</v>
      </c>
      <c r="AF190" s="16"/>
      <c r="AG190" s="18">
        <f>VLOOKUP(A190,'[4]Schedule H'!$A$11:$AD$321,30,FALSE)</f>
        <v>0</v>
      </c>
    </row>
    <row r="191" spans="1:33" x14ac:dyDescent="0.3">
      <c r="A191" s="13">
        <v>601</v>
      </c>
      <c r="C191" s="14" t="s">
        <v>301</v>
      </c>
      <c r="D191" s="10"/>
      <c r="E191" s="10"/>
      <c r="F191" s="144">
        <f>VLOOKUP(A191,'[3]Employer Allocaiton FY 25- MP24'!$A$7:$D$231,4,FALSE)</f>
        <v>3.126259408856074E-2</v>
      </c>
      <c r="G191" s="10"/>
      <c r="H191" s="145">
        <f t="shared" si="9"/>
        <v>1013860.4321356819</v>
      </c>
      <c r="I191" s="176">
        <v>3.2379280555605176E-2</v>
      </c>
      <c r="J191" s="10"/>
      <c r="K191" s="147">
        <f t="shared" si="10"/>
        <v>903384.90639519552</v>
      </c>
      <c r="L191" s="181">
        <v>3.3390781358586842E-2</v>
      </c>
      <c r="M191" s="10"/>
      <c r="N191" s="148">
        <f t="shared" si="8"/>
        <v>1326840.9975877004</v>
      </c>
      <c r="O191" s="148"/>
      <c r="P191" s="181">
        <v>3.3431325445660139E-2</v>
      </c>
      <c r="Q191"/>
      <c r="R191" s="138">
        <f t="shared" si="11"/>
        <v>1097220.1128856193</v>
      </c>
      <c r="S191" s="138"/>
      <c r="T191" s="186">
        <v>3.3533685917515647E-2</v>
      </c>
      <c r="U191"/>
      <c r="V191" s="139">
        <v>1242073</v>
      </c>
      <c r="W191" s="10"/>
      <c r="X191" s="186">
        <v>3.3716770196996794E-2</v>
      </c>
      <c r="Y191"/>
      <c r="Z191" s="139">
        <v>974516</v>
      </c>
      <c r="AA191" s="10"/>
      <c r="AB191" s="16">
        <v>3.3772491465219601E-2</v>
      </c>
      <c r="AC191"/>
      <c r="AD191" s="139">
        <v>1396355.6269813008</v>
      </c>
      <c r="AE191" s="16">
        <f>VLOOKUP(A191,'[4]Schedule H'!$A$11:$AD$323,28,FALSE)</f>
        <v>3.3981418609333985E-2</v>
      </c>
      <c r="AF191" s="16"/>
      <c r="AG191" s="18">
        <f>VLOOKUP(A191,'[4]Schedule H'!$A$11:$AD$321,30,FALSE)</f>
        <v>1170509.0955371861</v>
      </c>
    </row>
    <row r="192" spans="1:33" x14ac:dyDescent="0.3">
      <c r="A192" s="13">
        <v>602</v>
      </c>
      <c r="C192" s="14" t="s">
        <v>302</v>
      </c>
      <c r="D192" s="10"/>
      <c r="E192" s="10"/>
      <c r="F192" s="144">
        <f>VLOOKUP(A192,'[3]Employer Allocaiton FY 25- MP24'!$A$7:$D$231,4,FALSE)</f>
        <v>5.4176555859337264E-3</v>
      </c>
      <c r="G192" s="10"/>
      <c r="H192" s="145">
        <f t="shared" si="9"/>
        <v>175697.08444402262</v>
      </c>
      <c r="I192" s="176">
        <v>5.4549503367635312E-3</v>
      </c>
      <c r="J192" s="10"/>
      <c r="K192" s="147">
        <f t="shared" si="10"/>
        <v>152193.6162511335</v>
      </c>
      <c r="L192" s="181">
        <v>5.6220433206826161E-3</v>
      </c>
      <c r="M192" s="10"/>
      <c r="N192" s="148">
        <f t="shared" si="8"/>
        <v>223401.70743496166</v>
      </c>
      <c r="O192" s="148"/>
      <c r="P192" s="181">
        <v>5.2295091429241571E-3</v>
      </c>
      <c r="Q192"/>
      <c r="R192" s="138">
        <f t="shared" si="11"/>
        <v>171633.11761186799</v>
      </c>
      <c r="S192" s="138"/>
      <c r="T192" s="186">
        <v>5.0348185543374118E-3</v>
      </c>
      <c r="U192"/>
      <c r="V192" s="139">
        <v>186487</v>
      </c>
      <c r="W192" s="10"/>
      <c r="X192" s="186">
        <v>4.7944552402651736E-3</v>
      </c>
      <c r="Y192"/>
      <c r="Z192" s="139">
        <v>138574</v>
      </c>
      <c r="AA192" s="10"/>
      <c r="AB192" s="16">
        <v>4.6308945406721121E-3</v>
      </c>
      <c r="AC192"/>
      <c r="AD192" s="139">
        <v>191468.71815731595</v>
      </c>
      <c r="AE192" s="16">
        <f>VLOOKUP(A192,'[4]Schedule H'!$A$11:$AD$323,28,FALSE)</f>
        <v>4.4142975716513384E-3</v>
      </c>
      <c r="AF192" s="16"/>
      <c r="AG192" s="18">
        <f>VLOOKUP(A192,'[4]Schedule H'!$A$11:$AD$321,30,FALSE)</f>
        <v>152052.96510506319</v>
      </c>
    </row>
    <row r="193" spans="1:33" x14ac:dyDescent="0.3">
      <c r="A193" s="13">
        <v>606</v>
      </c>
      <c r="C193" s="14" t="s">
        <v>303</v>
      </c>
      <c r="D193" s="10"/>
      <c r="E193" s="10"/>
      <c r="F193" s="144">
        <f>VLOOKUP(A193,'[3]Employer Allocaiton FY 25- MP24'!$A$7:$D$231,4,FALSE)</f>
        <v>8.7540453441762361E-5</v>
      </c>
      <c r="G193" s="10"/>
      <c r="H193" s="145">
        <f t="shared" si="9"/>
        <v>2838.9775238867505</v>
      </c>
      <c r="I193" s="176">
        <v>9.4593245046427195E-5</v>
      </c>
      <c r="J193" s="10"/>
      <c r="K193" s="147">
        <f t="shared" si="10"/>
        <v>2639.1602393738631</v>
      </c>
      <c r="L193" s="181">
        <v>1.0146419830105555E-4</v>
      </c>
      <c r="M193" s="10"/>
      <c r="N193" s="148">
        <f t="shared" si="8"/>
        <v>4031.8570759826762</v>
      </c>
      <c r="O193" s="148"/>
      <c r="P193" s="181">
        <v>1.0471893877447357E-4</v>
      </c>
      <c r="Q193"/>
      <c r="R193" s="138">
        <f t="shared" si="11"/>
        <v>3436.8881368508755</v>
      </c>
      <c r="S193" s="138"/>
      <c r="T193" s="186">
        <v>9.9224473043271205E-5</v>
      </c>
      <c r="U193"/>
      <c r="V193" s="139">
        <v>3675</v>
      </c>
      <c r="W193" s="10"/>
      <c r="X193" s="186">
        <v>1.0673523054564514E-4</v>
      </c>
      <c r="Y193"/>
      <c r="Z193" s="139">
        <v>3085</v>
      </c>
      <c r="AA193" s="10"/>
      <c r="AB193" s="16">
        <v>1.0259959458626176E-4</v>
      </c>
      <c r="AC193"/>
      <c r="AD193" s="139">
        <v>4242.077353815248</v>
      </c>
      <c r="AE193" s="16">
        <f>VLOOKUP(A193,'[4]Schedule H'!$A$11:$AD$323,28,FALSE)</f>
        <v>8.5918193537699132E-5</v>
      </c>
      <c r="AF193" s="16"/>
      <c r="AG193" s="18">
        <f>VLOOKUP(A193,'[4]Schedule H'!$A$11:$AD$321,30,FALSE)</f>
        <v>2959.5005483490081</v>
      </c>
    </row>
    <row r="194" spans="1:33" x14ac:dyDescent="0.3">
      <c r="A194" s="13">
        <v>701</v>
      </c>
      <c r="C194" s="14" t="s">
        <v>304</v>
      </c>
      <c r="D194" s="10"/>
      <c r="E194" s="10"/>
      <c r="F194" s="144">
        <f>VLOOKUP(A194,'[3]Employer Allocaiton FY 25- MP24'!$A$7:$D$231,4,FALSE)</f>
        <v>4.7346481882181357E-3</v>
      </c>
      <c r="G194" s="10"/>
      <c r="H194" s="145">
        <f t="shared" si="9"/>
        <v>153546.83762067347</v>
      </c>
      <c r="I194" s="176">
        <v>4.3475641292040207E-3</v>
      </c>
      <c r="J194" s="10"/>
      <c r="K194" s="147">
        <f t="shared" si="10"/>
        <v>121297.43918069206</v>
      </c>
      <c r="L194" s="181">
        <v>4.1399415476528426E-3</v>
      </c>
      <c r="M194" s="10"/>
      <c r="N194" s="148">
        <f t="shared" si="8"/>
        <v>164507.8057339279</v>
      </c>
      <c r="O194" s="148"/>
      <c r="P194" s="181">
        <v>3.9588160768408804E-3</v>
      </c>
      <c r="Q194"/>
      <c r="R194" s="138">
        <f t="shared" si="11"/>
        <v>129928.81869984692</v>
      </c>
      <c r="S194" s="138"/>
      <c r="T194" s="186">
        <v>3.8676986364940486E-3</v>
      </c>
      <c r="U194"/>
      <c r="V194" s="139">
        <v>143258</v>
      </c>
      <c r="W194" s="10"/>
      <c r="X194" s="186">
        <v>3.8487175917633456E-3</v>
      </c>
      <c r="Y194"/>
      <c r="Z194" s="139">
        <v>111240</v>
      </c>
      <c r="AA194" s="10"/>
      <c r="AB194" s="16">
        <v>3.7675701285868847E-3</v>
      </c>
      <c r="AC194"/>
      <c r="AD194" s="139">
        <v>155773.75315992994</v>
      </c>
      <c r="AE194" s="16">
        <f>VLOOKUP(A194,'[4]Schedule H'!$A$11:$AD$323,28,FALSE)</f>
        <v>3.6576123184993586E-3</v>
      </c>
      <c r="AF194" s="16"/>
      <c r="AG194" s="18">
        <f>VLOOKUP(A194,'[4]Schedule H'!$A$11:$AD$321,30,FALSE)</f>
        <v>125988.51554644572</v>
      </c>
    </row>
    <row r="195" spans="1:33" x14ac:dyDescent="0.3">
      <c r="A195" s="13">
        <v>702</v>
      </c>
      <c r="C195" s="14" t="s">
        <v>305</v>
      </c>
      <c r="D195" s="10"/>
      <c r="E195" s="10"/>
      <c r="F195" s="144">
        <f>VLOOKUP(A195,'[3]Employer Allocaiton FY 25- MP24'!$A$7:$D$231,4,FALSE)</f>
        <v>2.4390242310630525E-3</v>
      </c>
      <c r="G195" s="10"/>
      <c r="H195" s="145">
        <f t="shared" si="9"/>
        <v>79098.687520618012</v>
      </c>
      <c r="I195" s="176">
        <v>2.3457770325910916E-3</v>
      </c>
      <c r="J195" s="10"/>
      <c r="K195" s="147">
        <f t="shared" si="10"/>
        <v>65447.395020778451</v>
      </c>
      <c r="L195" s="181">
        <v>2.3821801032582342E-3</v>
      </c>
      <c r="M195" s="10"/>
      <c r="N195" s="148">
        <f t="shared" si="8"/>
        <v>94660.085689426225</v>
      </c>
      <c r="O195" s="148"/>
      <c r="P195" s="181">
        <v>2.3877238614077312E-3</v>
      </c>
      <c r="Q195"/>
      <c r="R195" s="138">
        <f t="shared" si="11"/>
        <v>78365.383658265113</v>
      </c>
      <c r="S195" s="138"/>
      <c r="T195" s="186">
        <v>2.4209180903900524E-3</v>
      </c>
      <c r="U195"/>
      <c r="V195" s="139">
        <v>89670</v>
      </c>
      <c r="W195" s="10"/>
      <c r="X195" s="186">
        <v>2.4888766492989029E-3</v>
      </c>
      <c r="Y195"/>
      <c r="Z195" s="139">
        <v>71936</v>
      </c>
      <c r="AA195" s="10"/>
      <c r="AB195" s="16">
        <v>2.5889520982367905E-3</v>
      </c>
      <c r="AC195"/>
      <c r="AD195" s="139">
        <v>107042.67507420869</v>
      </c>
      <c r="AE195" s="16">
        <f>VLOOKUP(A195,'[4]Schedule H'!$A$11:$AD$323,28,FALSE)</f>
        <v>2.5466713952550738E-3</v>
      </c>
      <c r="AF195" s="16"/>
      <c r="AG195" s="18">
        <f>VLOOKUP(A195,'[4]Schedule H'!$A$11:$AD$321,30,FALSE)</f>
        <v>87721.529985556539</v>
      </c>
    </row>
    <row r="196" spans="1:33" x14ac:dyDescent="0.3">
      <c r="A196" s="13">
        <v>703</v>
      </c>
      <c r="C196" s="14" t="s">
        <v>306</v>
      </c>
      <c r="D196" s="10"/>
      <c r="E196" s="10"/>
      <c r="F196" s="144">
        <f>VLOOKUP(A196,'[3]Employer Allocaiton FY 25- MP24'!$A$7:$D$231,4,FALSE)</f>
        <v>6.5879235425910006E-3</v>
      </c>
      <c r="G196" s="10"/>
      <c r="H196" s="145">
        <f t="shared" si="9"/>
        <v>213649.4172827499</v>
      </c>
      <c r="I196" s="176">
        <v>6.6126481026352385E-3</v>
      </c>
      <c r="J196" s="10"/>
      <c r="K196" s="147">
        <f t="shared" si="10"/>
        <v>184493.49042714859</v>
      </c>
      <c r="L196" s="181">
        <v>6.8526932606481463E-3</v>
      </c>
      <c r="M196" s="10"/>
      <c r="N196" s="148">
        <f t="shared" si="8"/>
        <v>272303.73151428718</v>
      </c>
      <c r="O196" s="148"/>
      <c r="P196" s="181">
        <v>7.2227133650451508E-3</v>
      </c>
      <c r="Q196"/>
      <c r="R196" s="138">
        <f t="shared" si="11"/>
        <v>237050.31936638567</v>
      </c>
      <c r="S196" s="138"/>
      <c r="T196" s="186">
        <v>7.6112323981366251E-3</v>
      </c>
      <c r="U196"/>
      <c r="V196" s="139">
        <v>281917</v>
      </c>
      <c r="W196" s="10"/>
      <c r="X196" s="186">
        <v>7.5392021024704861E-3</v>
      </c>
      <c r="Y196"/>
      <c r="Z196" s="139">
        <v>217906</v>
      </c>
      <c r="AA196" s="10"/>
      <c r="AB196" s="16">
        <v>7.6507129059151264E-3</v>
      </c>
      <c r="AC196"/>
      <c r="AD196" s="139">
        <v>316325.96687736199</v>
      </c>
      <c r="AE196" s="16">
        <f>VLOOKUP(A196,'[4]Schedule H'!$A$11:$AD$323,28,FALSE)</f>
        <v>7.6775676098462141E-3</v>
      </c>
      <c r="AF196" s="16"/>
      <c r="AG196" s="18">
        <f>VLOOKUP(A196,'[4]Schedule H'!$A$11:$AD$321,30,FALSE)</f>
        <v>264458.13879171718</v>
      </c>
    </row>
    <row r="197" spans="1:33" x14ac:dyDescent="0.3">
      <c r="A197" s="13">
        <v>704</v>
      </c>
      <c r="C197" s="14" t="s">
        <v>307</v>
      </c>
      <c r="D197" s="10"/>
      <c r="E197" s="10"/>
      <c r="F197" s="144">
        <f>VLOOKUP(A197,'[3]Employer Allocaiton FY 25- MP24'!$A$7:$D$231,4,FALSE)</f>
        <v>5.5827361381341261E-3</v>
      </c>
      <c r="G197" s="10"/>
      <c r="H197" s="145">
        <f t="shared" si="9"/>
        <v>181050.72334925781</v>
      </c>
      <c r="I197" s="176">
        <v>5.5015893600805898E-3</v>
      </c>
      <c r="J197" s="10"/>
      <c r="K197" s="147">
        <f t="shared" si="10"/>
        <v>153494.84929246959</v>
      </c>
      <c r="L197" s="181">
        <v>5.7344575786998347E-3</v>
      </c>
      <c r="M197" s="10"/>
      <c r="N197" s="148">
        <f t="shared" si="8"/>
        <v>227868.68425257035</v>
      </c>
      <c r="O197" s="148"/>
      <c r="P197" s="181">
        <v>6.1979246285097447E-3</v>
      </c>
      <c r="Q197"/>
      <c r="R197" s="138">
        <f t="shared" si="11"/>
        <v>203416.63005864524</v>
      </c>
      <c r="S197" s="138"/>
      <c r="T197" s="186">
        <v>6.1672494607429608E-3</v>
      </c>
      <c r="U197"/>
      <c r="V197" s="139">
        <v>228432</v>
      </c>
      <c r="W197" s="10"/>
      <c r="X197" s="186">
        <v>5.9940564636008151E-3</v>
      </c>
      <c r="Y197"/>
      <c r="Z197" s="139">
        <v>173246</v>
      </c>
      <c r="AA197" s="10"/>
      <c r="AB197" s="16">
        <v>6.6426081122223394E-3</v>
      </c>
      <c r="AC197"/>
      <c r="AD197" s="139">
        <v>274644.91996054124</v>
      </c>
      <c r="AE197" s="16">
        <f>VLOOKUP(A197,'[4]Schedule H'!$A$11:$AD$323,28,FALSE)</f>
        <v>6.8162640828882716E-3</v>
      </c>
      <c r="AF197" s="16"/>
      <c r="AG197" s="18">
        <f>VLOOKUP(A197,'[4]Schedule H'!$A$11:$AD$321,30,FALSE)</f>
        <v>234790.05389176519</v>
      </c>
    </row>
    <row r="198" spans="1:33" x14ac:dyDescent="0.3">
      <c r="A198" s="13">
        <v>705</v>
      </c>
      <c r="C198" s="14" t="s">
        <v>308</v>
      </c>
      <c r="D198" s="10"/>
      <c r="E198" s="10"/>
      <c r="F198" s="144">
        <f>VLOOKUP(A198,'[3]Employer Allocaiton FY 25- MP24'!$A$7:$D$231,4,FALSE)</f>
        <v>4.9714414584131651E-3</v>
      </c>
      <c r="G198" s="10"/>
      <c r="H198" s="145">
        <f t="shared" si="9"/>
        <v>161226.15324517564</v>
      </c>
      <c r="I198" s="176">
        <v>5.1538066423953074E-3</v>
      </c>
      <c r="J198" s="10"/>
      <c r="K198" s="147">
        <f t="shared" si="10"/>
        <v>143791.67947304019</v>
      </c>
      <c r="L198" s="181">
        <v>5.0621164518293545E-3</v>
      </c>
      <c r="M198" s="10"/>
      <c r="N198" s="148">
        <f t="shared" si="8"/>
        <v>201152.03566876429</v>
      </c>
      <c r="O198" s="148"/>
      <c r="P198" s="181">
        <v>5.120282477307809E-3</v>
      </c>
      <c r="Q198"/>
      <c r="R198" s="138">
        <f t="shared" si="11"/>
        <v>168048.28533913958</v>
      </c>
      <c r="S198" s="138"/>
      <c r="T198" s="186">
        <v>5.1643898560545945E-3</v>
      </c>
      <c r="U198"/>
      <c r="V198" s="139">
        <v>191287</v>
      </c>
      <c r="W198" s="10"/>
      <c r="X198" s="186">
        <v>5.2265362366095145E-3</v>
      </c>
      <c r="Y198"/>
      <c r="Z198" s="139">
        <v>151063</v>
      </c>
      <c r="AA198" s="10"/>
      <c r="AB198" s="16">
        <v>5.2849493694020564E-3</v>
      </c>
      <c r="AC198"/>
      <c r="AD198" s="139">
        <v>218511.23414675362</v>
      </c>
      <c r="AE198" s="16">
        <f>VLOOKUP(A198,'[4]Schedule H'!$A$11:$AD$323,28,FALSE)</f>
        <v>5.3501614031881686E-3</v>
      </c>
      <c r="AF198" s="16"/>
      <c r="AG198" s="18">
        <f>VLOOKUP(A198,'[4]Schedule H'!$A$11:$AD$321,30,FALSE)</f>
        <v>184289.32167368647</v>
      </c>
    </row>
    <row r="199" spans="1:33" x14ac:dyDescent="0.3">
      <c r="A199" s="13">
        <v>706</v>
      </c>
      <c r="C199" s="14" t="s">
        <v>309</v>
      </c>
      <c r="D199" s="10"/>
      <c r="E199" s="10"/>
      <c r="F199" s="144">
        <f>VLOOKUP(A199,'[3]Employer Allocaiton FY 25- MP24'!$A$7:$D$231,4,FALSE)</f>
        <v>6.4467210192207993E-3</v>
      </c>
      <c r="G199" s="10"/>
      <c r="H199" s="145">
        <f t="shared" si="9"/>
        <v>209070.15393188343</v>
      </c>
      <c r="I199" s="176">
        <v>6.2839754266424798E-3</v>
      </c>
      <c r="J199" s="10"/>
      <c r="K199" s="147">
        <f t="shared" si="10"/>
        <v>175323.49252906445</v>
      </c>
      <c r="L199" s="181">
        <v>6.504150621793256E-3</v>
      </c>
      <c r="M199" s="10"/>
      <c r="N199" s="148">
        <f t="shared" si="8"/>
        <v>258453.78120394069</v>
      </c>
      <c r="O199" s="148"/>
      <c r="P199" s="181">
        <v>6.7409444506150683E-3</v>
      </c>
      <c r="Q199"/>
      <c r="R199" s="138">
        <f t="shared" si="11"/>
        <v>221238.60578252061</v>
      </c>
      <c r="S199" s="138"/>
      <c r="T199" s="186">
        <v>6.8401883817315115E-3</v>
      </c>
      <c r="U199"/>
      <c r="V199" s="139">
        <v>253358</v>
      </c>
      <c r="W199" s="10"/>
      <c r="X199" s="186">
        <v>6.9832143444394533E-3</v>
      </c>
      <c r="Y199"/>
      <c r="Z199" s="139">
        <v>201836</v>
      </c>
      <c r="AA199" s="10"/>
      <c r="AB199" s="16">
        <v>6.8839807175233884E-3</v>
      </c>
      <c r="AC199"/>
      <c r="AD199" s="139">
        <v>284624.69879795262</v>
      </c>
      <c r="AE199" s="16">
        <f>VLOOKUP(A199,'[4]Schedule H'!$A$11:$AD$323,28,FALSE)</f>
        <v>6.8754951412555E-3</v>
      </c>
      <c r="AF199" s="16"/>
      <c r="AG199" s="18">
        <f>VLOOKUP(A199,'[4]Schedule H'!$A$11:$AD$321,30,FALSE)</f>
        <v>236830.30104431024</v>
      </c>
    </row>
    <row r="200" spans="1:33" x14ac:dyDescent="0.3">
      <c r="A200" s="13">
        <v>707</v>
      </c>
      <c r="C200" s="14" t="s">
        <v>310</v>
      </c>
      <c r="D200" s="10"/>
      <c r="E200" s="10"/>
      <c r="F200" s="144">
        <f>VLOOKUP(A200,'[3]Employer Allocaiton FY 25- MP24'!$A$7:$D$231,4,FALSE)</f>
        <v>6.9636059973075324E-6</v>
      </c>
      <c r="G200" s="10"/>
      <c r="H200" s="145">
        <f t="shared" si="9"/>
        <v>225.83297360586602</v>
      </c>
      <c r="I200" s="176">
        <v>7.1045765663097536E-6</v>
      </c>
      <c r="J200" s="10"/>
      <c r="K200" s="147">
        <f t="shared" si="10"/>
        <v>198.21833982108623</v>
      </c>
      <c r="L200" s="181">
        <v>1.7670959351185835E-5</v>
      </c>
      <c r="M200" s="10"/>
      <c r="N200" s="148">
        <f t="shared" ref="N200:N264" si="12">$N$326*L200</f>
        <v>702.18642331439628</v>
      </c>
      <c r="O200" s="148"/>
      <c r="P200" s="181">
        <v>3.7480330766718887E-4</v>
      </c>
      <c r="Q200"/>
      <c r="R200" s="138">
        <f t="shared" si="11"/>
        <v>12301.089534034059</v>
      </c>
      <c r="S200" s="138"/>
      <c r="T200" s="186">
        <v>1.8380389469652121E-3</v>
      </c>
      <c r="U200"/>
      <c r="V200" s="139">
        <v>68080</v>
      </c>
      <c r="W200" s="10"/>
      <c r="X200" s="186">
        <v>3.4875871989095033E-3</v>
      </c>
      <c r="Y200"/>
      <c r="Z200" s="139">
        <v>100802</v>
      </c>
      <c r="AA200" s="10"/>
      <c r="AB200" s="16">
        <v>5.1236918551690255E-3</v>
      </c>
      <c r="AC200"/>
      <c r="AD200" s="139">
        <v>211843.88958248886</v>
      </c>
      <c r="AE200" s="16">
        <f>VLOOKUP(A200,'[4]Schedule H'!$A$11:$AD$323,28,FALSE)</f>
        <v>6.7293501582723703E-3</v>
      </c>
      <c r="AF200" s="16"/>
      <c r="AG200" s="18">
        <f>VLOOKUP(A200,'[4]Schedule H'!$A$11:$AD$321,30,FALSE)</f>
        <v>231796.2548258309</v>
      </c>
    </row>
    <row r="201" spans="1:33" x14ac:dyDescent="0.3">
      <c r="A201" s="13">
        <v>708</v>
      </c>
      <c r="C201" s="14" t="s">
        <v>311</v>
      </c>
      <c r="D201" s="10"/>
      <c r="E201" s="10"/>
      <c r="F201" s="144">
        <f>VLOOKUP(A201,'[3]Employer Allocaiton FY 25- MP24'!$A$7:$D$231,4,FALSE)</f>
        <v>9.1657441730007934E-4</v>
      </c>
      <c r="G201" s="10"/>
      <c r="H201" s="145">
        <f t="shared" si="9"/>
        <v>29724.933643571199</v>
      </c>
      <c r="I201" s="176">
        <v>9.3216670708208852E-4</v>
      </c>
      <c r="J201" s="10"/>
      <c r="K201" s="147">
        <f t="shared" si="10"/>
        <v>26007.536886927322</v>
      </c>
      <c r="L201" s="181">
        <v>1.1096571680949759E-3</v>
      </c>
      <c r="M201" s="10"/>
      <c r="N201" s="148">
        <f t="shared" si="12"/>
        <v>44094.165035669357</v>
      </c>
      <c r="O201" s="148"/>
      <c r="P201" s="181">
        <v>1.2550916753422913E-3</v>
      </c>
      <c r="Q201"/>
      <c r="R201" s="138">
        <f t="shared" si="11"/>
        <v>41192.25939573504</v>
      </c>
      <c r="S201" s="138"/>
      <c r="T201" s="186">
        <v>1.4464472388852976E-3</v>
      </c>
      <c r="U201"/>
      <c r="V201" s="139">
        <v>53576</v>
      </c>
      <c r="W201" s="10"/>
      <c r="X201" s="186">
        <v>1.4350342000024655E-3</v>
      </c>
      <c r="Y201"/>
      <c r="Z201" s="139">
        <v>41477</v>
      </c>
      <c r="AA201" s="10"/>
      <c r="AB201" s="16">
        <v>1.2806884736925974E-3</v>
      </c>
      <c r="AC201"/>
      <c r="AD201" s="139">
        <v>52951.277180495206</v>
      </c>
      <c r="AE201" s="16">
        <f>VLOOKUP(A201,'[4]Schedule H'!$A$11:$AD$323,28,FALSE)</f>
        <v>1.1391346679745129E-3</v>
      </c>
      <c r="AF201" s="16"/>
      <c r="AG201" s="18">
        <f>VLOOKUP(A201,'[4]Schedule H'!$A$11:$AD$321,30,FALSE)</f>
        <v>39238.134971200168</v>
      </c>
    </row>
    <row r="202" spans="1:33" x14ac:dyDescent="0.3">
      <c r="A202" s="13">
        <v>709</v>
      </c>
      <c r="C202" s="14" t="s">
        <v>312</v>
      </c>
      <c r="D202" s="10"/>
      <c r="E202" s="10"/>
      <c r="F202" s="146">
        <v>0</v>
      </c>
      <c r="G202" s="10"/>
      <c r="H202" s="145">
        <f t="shared" si="9"/>
        <v>0</v>
      </c>
      <c r="I202" s="176">
        <v>0</v>
      </c>
      <c r="J202" s="10"/>
      <c r="K202" s="147">
        <f t="shared" si="10"/>
        <v>0</v>
      </c>
      <c r="L202" s="181">
        <v>0</v>
      </c>
      <c r="M202" s="10"/>
      <c r="N202" s="148">
        <f t="shared" si="12"/>
        <v>0</v>
      </c>
      <c r="O202" s="148"/>
      <c r="P202" s="181">
        <v>0</v>
      </c>
      <c r="Q202"/>
      <c r="R202" s="138">
        <f t="shared" si="11"/>
        <v>0</v>
      </c>
      <c r="S202" s="138"/>
      <c r="T202" s="186">
        <v>0</v>
      </c>
      <c r="U202"/>
      <c r="V202" s="139">
        <v>0</v>
      </c>
      <c r="W202" s="10"/>
      <c r="X202" s="186">
        <v>0</v>
      </c>
      <c r="Y202"/>
      <c r="Z202" s="139">
        <v>0</v>
      </c>
      <c r="AA202" s="10"/>
      <c r="AB202" s="16">
        <v>0</v>
      </c>
      <c r="AC202"/>
      <c r="AD202" s="139">
        <v>0</v>
      </c>
      <c r="AE202" s="16">
        <f>VLOOKUP(A202,'[4]Schedule H'!$A$11:$AD$323,28,FALSE)</f>
        <v>0</v>
      </c>
      <c r="AF202" s="16"/>
      <c r="AG202" s="18">
        <f>VLOOKUP(A202,'[4]Schedule H'!$A$11:$AD$321,30,FALSE)</f>
        <v>0</v>
      </c>
    </row>
    <row r="203" spans="1:33" x14ac:dyDescent="0.3">
      <c r="A203" s="13">
        <v>711</v>
      </c>
      <c r="C203" s="14" t="s">
        <v>313</v>
      </c>
      <c r="D203" s="10"/>
      <c r="E203" s="10"/>
      <c r="F203" s="144">
        <f>VLOOKUP(A203,'[3]Employer Allocaiton FY 25- MP24'!$A$7:$D$231,4,FALSE)</f>
        <v>1.749825388719774E-3</v>
      </c>
      <c r="G203" s="10"/>
      <c r="H203" s="145">
        <f t="shared" si="9"/>
        <v>56747.649275162636</v>
      </c>
      <c r="I203" s="176">
        <v>1.760634820871506E-3</v>
      </c>
      <c r="J203" s="10"/>
      <c r="K203" s="147">
        <f t="shared" si="10"/>
        <v>49121.873480718539</v>
      </c>
      <c r="L203" s="181">
        <v>1.7777832265584389E-3</v>
      </c>
      <c r="M203" s="10"/>
      <c r="N203" s="148">
        <f t="shared" si="12"/>
        <v>70643.320516813139</v>
      </c>
      <c r="O203" s="148"/>
      <c r="P203" s="181">
        <v>1.9280440782850428E-3</v>
      </c>
      <c r="Q203"/>
      <c r="R203" s="138">
        <f t="shared" si="11"/>
        <v>63278.638014604498</v>
      </c>
      <c r="S203" s="138"/>
      <c r="T203" s="186">
        <v>2.0387024229684726E-3</v>
      </c>
      <c r="U203"/>
      <c r="V203" s="139">
        <v>75513</v>
      </c>
      <c r="W203" s="10"/>
      <c r="X203" s="186">
        <v>2.2889152072219977E-3</v>
      </c>
      <c r="Y203"/>
      <c r="Z203" s="139">
        <v>66157</v>
      </c>
      <c r="AA203" s="10"/>
      <c r="AB203" s="16">
        <v>2.1932690797307202E-3</v>
      </c>
      <c r="AC203"/>
      <c r="AD203" s="139">
        <v>90682.786140314041</v>
      </c>
      <c r="AE203" s="16">
        <f>VLOOKUP(A203,'[4]Schedule H'!$A$11:$AD$323,28,FALSE)</f>
        <v>2.0030697010732985E-3</v>
      </c>
      <c r="AF203" s="16"/>
      <c r="AG203" s="18">
        <f>VLOOKUP(A203,'[4]Schedule H'!$A$11:$AD$321,30,FALSE)</f>
        <v>68996.86358171147</v>
      </c>
    </row>
    <row r="204" spans="1:33" x14ac:dyDescent="0.3">
      <c r="A204" s="13">
        <v>716</v>
      </c>
      <c r="C204" s="14" t="s">
        <v>314</v>
      </c>
      <c r="D204" s="10"/>
      <c r="E204" s="10"/>
      <c r="F204" s="144">
        <f>VLOOKUP(A204,'[3]Employer Allocaiton FY 25- MP24'!$A$7:$D$231,4,FALSE)</f>
        <v>2.7942310421289643E-3</v>
      </c>
      <c r="G204" s="10"/>
      <c r="H204" s="145">
        <f t="shared" ref="H204:H267" si="13">F204*$H$326</f>
        <v>90618.209219445853</v>
      </c>
      <c r="I204" s="176">
        <v>2.4377465611857855E-3</v>
      </c>
      <c r="J204" s="10"/>
      <c r="K204" s="147">
        <f t="shared" si="10"/>
        <v>68013.353329767051</v>
      </c>
      <c r="L204" s="181">
        <v>2.7645460756981605E-3</v>
      </c>
      <c r="M204" s="10"/>
      <c r="N204" s="148">
        <f t="shared" si="12"/>
        <v>109854.06521531458</v>
      </c>
      <c r="O204" s="148"/>
      <c r="P204" s="181">
        <v>3.2443240187135999E-3</v>
      </c>
      <c r="Q204"/>
      <c r="R204" s="138">
        <f t="shared" si="11"/>
        <v>106479.1036130626</v>
      </c>
      <c r="S204" s="138"/>
      <c r="T204" s="186">
        <v>2.7562694262922766E-3</v>
      </c>
      <c r="U204"/>
      <c r="V204" s="139">
        <v>102091</v>
      </c>
      <c r="W204" s="10"/>
      <c r="X204" s="186">
        <v>2.9231668729580457E-3</v>
      </c>
      <c r="Y204"/>
      <c r="Z204" s="139">
        <v>84488</v>
      </c>
      <c r="AA204" s="10"/>
      <c r="AB204" s="16">
        <v>2.6748736950933448E-3</v>
      </c>
      <c r="AC204"/>
      <c r="AD204" s="139">
        <v>110595.18482533042</v>
      </c>
      <c r="AE204" s="16">
        <f>VLOOKUP(A204,'[4]Schedule H'!$A$11:$AD$323,28,FALSE)</f>
        <v>2.7562935115323229E-3</v>
      </c>
      <c r="AF204" s="16"/>
      <c r="AG204" s="18">
        <f>VLOOKUP(A204,'[4]Schedule H'!$A$11:$AD$321,30,FALSE)</f>
        <v>94942.081797977851</v>
      </c>
    </row>
    <row r="205" spans="1:33" x14ac:dyDescent="0.3">
      <c r="A205" s="13">
        <v>717</v>
      </c>
      <c r="C205" s="14" t="s">
        <v>315</v>
      </c>
      <c r="D205" s="10"/>
      <c r="E205" s="10"/>
      <c r="F205" s="146">
        <v>0</v>
      </c>
      <c r="G205" s="10"/>
      <c r="H205" s="145">
        <f t="shared" si="13"/>
        <v>0</v>
      </c>
      <c r="I205" s="176">
        <v>0</v>
      </c>
      <c r="J205" s="10"/>
      <c r="K205" s="147">
        <f t="shared" ref="K205:K269" si="14">$K$326*I205</f>
        <v>0</v>
      </c>
      <c r="L205" s="181">
        <v>0</v>
      </c>
      <c r="M205" s="10"/>
      <c r="N205" s="148">
        <f t="shared" si="12"/>
        <v>0</v>
      </c>
      <c r="O205" s="148"/>
      <c r="P205" s="181">
        <v>0</v>
      </c>
      <c r="Q205"/>
      <c r="R205" s="138">
        <f t="shared" ref="R205:R269" si="15">$R$326*P205</f>
        <v>0</v>
      </c>
      <c r="S205" s="138"/>
      <c r="T205" s="186">
        <v>0</v>
      </c>
      <c r="U205"/>
      <c r="V205" s="139">
        <v>0</v>
      </c>
      <c r="W205" s="10"/>
      <c r="X205" s="186">
        <v>0</v>
      </c>
      <c r="Y205"/>
      <c r="Z205" s="139">
        <v>0</v>
      </c>
      <c r="AA205" s="10"/>
      <c r="AB205" s="16">
        <v>0</v>
      </c>
      <c r="AC205"/>
      <c r="AD205" s="139">
        <v>0</v>
      </c>
      <c r="AE205" s="16">
        <f>VLOOKUP(A205,'[4]Schedule H'!$A$11:$AD$323,28,FALSE)</f>
        <v>0</v>
      </c>
      <c r="AF205" s="16"/>
      <c r="AG205" s="18">
        <f>VLOOKUP(A205,'[4]Schedule H'!$A$11:$AD$321,30,FALSE)</f>
        <v>0</v>
      </c>
    </row>
    <row r="206" spans="1:33" x14ac:dyDescent="0.3">
      <c r="A206" s="13">
        <v>718</v>
      </c>
      <c r="C206" s="14" t="s">
        <v>316</v>
      </c>
      <c r="D206" s="10"/>
      <c r="E206" s="10"/>
      <c r="F206" s="144">
        <f>VLOOKUP(A206,'[3]Employer Allocaiton FY 25- MP24'!$A$7:$D$231,4,FALSE)</f>
        <v>2.8219887493682316E-3</v>
      </c>
      <c r="G206" s="10"/>
      <c r="H206" s="145">
        <f t="shared" si="13"/>
        <v>91518.404544791454</v>
      </c>
      <c r="I206" s="176">
        <v>3.0530623471469128E-3</v>
      </c>
      <c r="J206" s="10"/>
      <c r="K206" s="147">
        <f t="shared" si="14"/>
        <v>85180.720367134811</v>
      </c>
      <c r="L206" s="181">
        <v>2.9970570408960652E-3</v>
      </c>
      <c r="M206" s="10"/>
      <c r="N206" s="148">
        <f t="shared" si="12"/>
        <v>119093.29438159855</v>
      </c>
      <c r="O206" s="148"/>
      <c r="P206" s="181">
        <v>2.9681328439171697E-3</v>
      </c>
      <c r="Q206"/>
      <c r="R206" s="138">
        <f t="shared" si="15"/>
        <v>97414.476113302779</v>
      </c>
      <c r="S206" s="138"/>
      <c r="T206" s="186">
        <v>2.9541361289416434E-3</v>
      </c>
      <c r="U206"/>
      <c r="V206" s="139">
        <v>109420</v>
      </c>
      <c r="W206" s="10"/>
      <c r="X206" s="186">
        <v>2.9734424908503371E-3</v>
      </c>
      <c r="Y206"/>
      <c r="Z206" s="139">
        <v>85941</v>
      </c>
      <c r="AA206" s="10"/>
      <c r="AB206" s="16">
        <v>3.0208430427351093E-3</v>
      </c>
      <c r="AC206"/>
      <c r="AD206" s="139">
        <v>124899.61498086518</v>
      </c>
      <c r="AE206" s="16">
        <f>VLOOKUP(A206,'[4]Schedule H'!$A$11:$AD$323,28,FALSE)</f>
        <v>2.967126313418693E-3</v>
      </c>
      <c r="AF206" s="16"/>
      <c r="AG206" s="18">
        <f>VLOOKUP(A206,'[4]Schedule H'!$A$11:$AD$321,30,FALSE)</f>
        <v>102204.33635782133</v>
      </c>
    </row>
    <row r="207" spans="1:33" x14ac:dyDescent="0.3">
      <c r="A207" s="13">
        <v>719</v>
      </c>
      <c r="C207" s="14" t="s">
        <v>317</v>
      </c>
      <c r="D207" s="10"/>
      <c r="E207" s="10"/>
      <c r="F207" s="146">
        <v>0</v>
      </c>
      <c r="G207" s="10"/>
      <c r="H207" s="145">
        <f t="shared" si="13"/>
        <v>0</v>
      </c>
      <c r="I207" s="176">
        <v>0</v>
      </c>
      <c r="J207" s="10"/>
      <c r="K207" s="147">
        <f t="shared" si="14"/>
        <v>0</v>
      </c>
      <c r="L207" s="181">
        <v>0</v>
      </c>
      <c r="M207" s="10"/>
      <c r="N207" s="148">
        <f t="shared" si="12"/>
        <v>0</v>
      </c>
      <c r="O207" s="148"/>
      <c r="P207" s="181">
        <v>0</v>
      </c>
      <c r="Q207"/>
      <c r="R207" s="138">
        <f t="shared" si="15"/>
        <v>0</v>
      </c>
      <c r="S207" s="138"/>
      <c r="T207" s="186">
        <v>0</v>
      </c>
      <c r="U207"/>
      <c r="V207" s="139">
        <v>0</v>
      </c>
      <c r="W207" s="10"/>
      <c r="X207" s="186">
        <v>0</v>
      </c>
      <c r="Y207"/>
      <c r="Z207" s="139">
        <v>0</v>
      </c>
      <c r="AA207" s="10"/>
      <c r="AB207" s="16">
        <v>0</v>
      </c>
      <c r="AC207"/>
      <c r="AD207" s="139">
        <v>0</v>
      </c>
      <c r="AE207" s="16">
        <f>VLOOKUP(A207,'[4]Schedule H'!$A$11:$AD$323,28,FALSE)</f>
        <v>0</v>
      </c>
      <c r="AF207" s="16"/>
      <c r="AG207" s="18">
        <f>VLOOKUP(A207,'[4]Schedule H'!$A$11:$AD$321,30,FALSE)</f>
        <v>0</v>
      </c>
    </row>
    <row r="208" spans="1:33" x14ac:dyDescent="0.3">
      <c r="A208" s="13">
        <v>720</v>
      </c>
      <c r="C208" s="14" t="s">
        <v>318</v>
      </c>
      <c r="D208" s="10"/>
      <c r="E208" s="10"/>
      <c r="F208" s="144">
        <f>VLOOKUP(A208,'[3]Employer Allocaiton FY 25- MP24'!$A$7:$D$231,4,FALSE)</f>
        <v>6.326850436580155E-3</v>
      </c>
      <c r="G208" s="10"/>
      <c r="H208" s="145">
        <f t="shared" si="13"/>
        <v>205182.69531689701</v>
      </c>
      <c r="I208" s="176">
        <v>6.0008178012283869E-3</v>
      </c>
      <c r="J208" s="10"/>
      <c r="K208" s="147">
        <f t="shared" si="14"/>
        <v>167423.3687295097</v>
      </c>
      <c r="L208" s="181">
        <v>5.8455720870096385E-3</v>
      </c>
      <c r="M208" s="10"/>
      <c r="N208" s="148">
        <f t="shared" si="12"/>
        <v>232284.0132461919</v>
      </c>
      <c r="O208" s="148"/>
      <c r="P208" s="181">
        <v>5.5150069747909279E-3</v>
      </c>
      <c r="Q208"/>
      <c r="R208" s="138">
        <f t="shared" si="15"/>
        <v>181003.19071347523</v>
      </c>
      <c r="S208" s="138"/>
      <c r="T208" s="186">
        <v>5.2408809389984431E-3</v>
      </c>
      <c r="U208"/>
      <c r="V208" s="139">
        <v>194120</v>
      </c>
      <c r="W208" s="10"/>
      <c r="X208" s="186">
        <v>4.9624326964423709E-3</v>
      </c>
      <c r="Y208"/>
      <c r="Z208" s="139">
        <v>143429</v>
      </c>
      <c r="AA208" s="10"/>
      <c r="AB208" s="16">
        <v>4.7127899867609371E-3</v>
      </c>
      <c r="AC208"/>
      <c r="AD208" s="139">
        <v>194854.76289399288</v>
      </c>
      <c r="AE208" s="16">
        <f>VLOOKUP(A208,'[4]Schedule H'!$A$11:$AD$323,28,FALSE)</f>
        <v>4.2943895724219128E-3</v>
      </c>
      <c r="AF208" s="16"/>
      <c r="AG208" s="18">
        <f>VLOOKUP(A208,'[4]Schedule H'!$A$11:$AD$321,30,FALSE)</f>
        <v>147922.66656340208</v>
      </c>
    </row>
    <row r="209" spans="1:33" x14ac:dyDescent="0.3">
      <c r="A209" s="13">
        <v>721</v>
      </c>
      <c r="C209" s="14" t="s">
        <v>319</v>
      </c>
      <c r="D209" s="10"/>
      <c r="E209" s="10"/>
      <c r="F209" s="146">
        <v>0</v>
      </c>
      <c r="G209" s="10"/>
      <c r="H209" s="145">
        <f t="shared" si="13"/>
        <v>0</v>
      </c>
      <c r="I209" s="176">
        <v>0</v>
      </c>
      <c r="J209" s="10"/>
      <c r="K209" s="147">
        <f t="shared" si="14"/>
        <v>0</v>
      </c>
      <c r="L209" s="181">
        <v>0</v>
      </c>
      <c r="M209" s="10"/>
      <c r="N209" s="148">
        <f t="shared" si="12"/>
        <v>0</v>
      </c>
      <c r="O209" s="148"/>
      <c r="P209" s="181">
        <v>0</v>
      </c>
      <c r="Q209"/>
      <c r="R209" s="138">
        <f t="shared" si="15"/>
        <v>0</v>
      </c>
      <c r="S209" s="138"/>
      <c r="T209" s="186">
        <v>0</v>
      </c>
      <c r="U209"/>
      <c r="V209" s="139">
        <v>0</v>
      </c>
      <c r="W209" s="10"/>
      <c r="X209" s="186">
        <v>0</v>
      </c>
      <c r="Y209"/>
      <c r="Z209" s="139">
        <v>0</v>
      </c>
      <c r="AA209" s="10"/>
      <c r="AB209" s="16">
        <v>0</v>
      </c>
      <c r="AC209"/>
      <c r="AD209" s="139">
        <v>0</v>
      </c>
      <c r="AE209" s="16">
        <f>VLOOKUP(A209,'[4]Schedule H'!$A$11:$AD$323,28,FALSE)</f>
        <v>0</v>
      </c>
      <c r="AF209" s="16"/>
      <c r="AG209" s="18">
        <f>VLOOKUP(A209,'[4]Schedule H'!$A$11:$AD$321,30,FALSE)</f>
        <v>0</v>
      </c>
    </row>
    <row r="210" spans="1:33" x14ac:dyDescent="0.3">
      <c r="A210" s="13">
        <v>722</v>
      </c>
      <c r="C210" s="14" t="s">
        <v>320</v>
      </c>
      <c r="D210" s="10"/>
      <c r="E210" s="10"/>
      <c r="F210" s="146">
        <v>0</v>
      </c>
      <c r="G210" s="10"/>
      <c r="H210" s="145">
        <f t="shared" si="13"/>
        <v>0</v>
      </c>
      <c r="I210" s="176">
        <v>0</v>
      </c>
      <c r="J210" s="10"/>
      <c r="K210" s="147">
        <f t="shared" si="14"/>
        <v>0</v>
      </c>
      <c r="L210" s="181">
        <v>0</v>
      </c>
      <c r="M210" s="10"/>
      <c r="N210" s="148">
        <f t="shared" si="12"/>
        <v>0</v>
      </c>
      <c r="O210" s="148"/>
      <c r="P210" s="181">
        <v>0</v>
      </c>
      <c r="Q210"/>
      <c r="R210" s="138">
        <f t="shared" si="15"/>
        <v>0</v>
      </c>
      <c r="S210" s="138"/>
      <c r="T210" s="186">
        <v>0</v>
      </c>
      <c r="U210"/>
      <c r="V210" s="139">
        <v>0</v>
      </c>
      <c r="W210" s="10"/>
      <c r="X210" s="186">
        <v>0</v>
      </c>
      <c r="Y210"/>
      <c r="Z210" s="139">
        <v>0</v>
      </c>
      <c r="AA210" s="10"/>
      <c r="AB210" s="16">
        <v>0</v>
      </c>
      <c r="AC210"/>
      <c r="AD210" s="139">
        <v>0</v>
      </c>
      <c r="AE210" s="16">
        <f>VLOOKUP(A210,'[4]Schedule H'!$A$11:$AD$323,28,FALSE)</f>
        <v>0</v>
      </c>
      <c r="AF210" s="16"/>
      <c r="AG210" s="18">
        <f>VLOOKUP(A210,'[4]Schedule H'!$A$11:$AD$321,30,FALSE)</f>
        <v>0</v>
      </c>
    </row>
    <row r="211" spans="1:33" x14ac:dyDescent="0.3">
      <c r="A211" s="13">
        <v>723</v>
      </c>
      <c r="C211" s="14" t="s">
        <v>321</v>
      </c>
      <c r="D211" s="10"/>
      <c r="E211" s="10"/>
      <c r="F211" s="144">
        <f>VLOOKUP(A211,'[3]Employer Allocaiton FY 25- MP24'!$A$7:$D$231,4,FALSE)</f>
        <v>2.5222454559881919E-3</v>
      </c>
      <c r="G211" s="10"/>
      <c r="H211" s="145">
        <f t="shared" si="13"/>
        <v>81797.590459588639</v>
      </c>
      <c r="I211" s="176">
        <v>2.5925057496007115E-3</v>
      </c>
      <c r="J211" s="10"/>
      <c r="K211" s="147">
        <f t="shared" si="14"/>
        <v>72331.148924388821</v>
      </c>
      <c r="L211" s="181">
        <v>2.6104851181912021E-3</v>
      </c>
      <c r="M211" s="10"/>
      <c r="N211" s="148">
        <f t="shared" si="12"/>
        <v>103732.18407834378</v>
      </c>
      <c r="O211" s="148"/>
      <c r="P211" s="181">
        <v>2.692303133789562E-3</v>
      </c>
      <c r="Q211"/>
      <c r="R211" s="138">
        <f t="shared" si="15"/>
        <v>88361.711927349475</v>
      </c>
      <c r="S211" s="138"/>
      <c r="T211" s="186">
        <v>2.7453696954913187E-3</v>
      </c>
      <c r="U211"/>
      <c r="V211" s="139">
        <v>101687</v>
      </c>
      <c r="W211" s="10"/>
      <c r="X211" s="186">
        <v>2.7258775997287526E-3</v>
      </c>
      <c r="Y211"/>
      <c r="Z211" s="139">
        <v>78786</v>
      </c>
      <c r="AA211" s="10"/>
      <c r="AB211" s="16">
        <v>2.7202046132647787E-3</v>
      </c>
      <c r="AC211"/>
      <c r="AD211" s="139">
        <v>112469.43454510896</v>
      </c>
      <c r="AE211" s="16">
        <f>VLOOKUP(A211,'[4]Schedule H'!$A$11:$AD$323,28,FALSE)</f>
        <v>2.9971997053923807E-3</v>
      </c>
      <c r="AF211" s="16"/>
      <c r="AG211" s="18">
        <f>VLOOKUP(A211,'[4]Schedule H'!$A$11:$AD$321,30,FALSE)</f>
        <v>103240.23127567468</v>
      </c>
    </row>
    <row r="212" spans="1:33" x14ac:dyDescent="0.3">
      <c r="A212" s="13">
        <v>724</v>
      </c>
      <c r="C212" s="14" t="s">
        <v>322</v>
      </c>
      <c r="D212" s="10"/>
      <c r="E212" s="10"/>
      <c r="F212" s="144">
        <f>VLOOKUP(A212,'[3]Employer Allocaiton FY 25- MP24'!$A$7:$D$231,4,FALSE)</f>
        <v>3.0549031274692325E-3</v>
      </c>
      <c r="G212" s="10"/>
      <c r="H212" s="145">
        <f t="shared" si="13"/>
        <v>99071.925898878355</v>
      </c>
      <c r="I212" s="176">
        <v>3.0409040684908867E-3</v>
      </c>
      <c r="J212" s="10"/>
      <c r="K212" s="147">
        <f t="shared" si="14"/>
        <v>84841.503274070041</v>
      </c>
      <c r="L212" s="181">
        <v>3.0832798502492711E-3</v>
      </c>
      <c r="M212" s="10"/>
      <c r="N212" s="148">
        <f t="shared" si="12"/>
        <v>122519.50825627333</v>
      </c>
      <c r="O212" s="148"/>
      <c r="P212" s="181">
        <v>2.8738227331704309E-3</v>
      </c>
      <c r="Q212"/>
      <c r="R212" s="138">
        <f t="shared" si="15"/>
        <v>94319.206961381526</v>
      </c>
      <c r="S212" s="138"/>
      <c r="T212" s="186">
        <v>2.6884084107077709E-3</v>
      </c>
      <c r="U212"/>
      <c r="V212" s="139">
        <v>99577</v>
      </c>
      <c r="W212" s="10"/>
      <c r="X212" s="186">
        <v>2.6219920129040572E-3</v>
      </c>
      <c r="Y212"/>
      <c r="Z212" s="139">
        <v>75783</v>
      </c>
      <c r="AA212" s="10"/>
      <c r="AB212" s="16">
        <v>2.5356688686478646E-3</v>
      </c>
      <c r="AC212"/>
      <c r="AD212" s="139">
        <v>104839.62951161357</v>
      </c>
      <c r="AE212" s="16">
        <f>VLOOKUP(A212,'[4]Schedule H'!$A$11:$AD$323,28,FALSE)</f>
        <v>2.529650466524301E-3</v>
      </c>
      <c r="AF212" s="16"/>
      <c r="AG212" s="18">
        <f>VLOOKUP(A212,'[4]Schedule H'!$A$11:$AD$321,30,FALSE)</f>
        <v>87135.234512642201</v>
      </c>
    </row>
    <row r="213" spans="1:33" x14ac:dyDescent="0.3">
      <c r="A213" s="13">
        <v>725</v>
      </c>
      <c r="C213" s="14" t="s">
        <v>323</v>
      </c>
      <c r="D213" s="10"/>
      <c r="E213" s="10"/>
      <c r="F213" s="146">
        <v>0</v>
      </c>
      <c r="G213" s="10"/>
      <c r="H213" s="145">
        <f t="shared" si="13"/>
        <v>0</v>
      </c>
      <c r="I213" s="176">
        <v>0</v>
      </c>
      <c r="J213" s="10"/>
      <c r="K213" s="147">
        <f t="shared" si="14"/>
        <v>0</v>
      </c>
      <c r="L213" s="181">
        <v>0</v>
      </c>
      <c r="M213" s="10"/>
      <c r="N213" s="148">
        <f t="shared" si="12"/>
        <v>0</v>
      </c>
      <c r="O213" s="148"/>
      <c r="P213" s="181">
        <v>0</v>
      </c>
      <c r="Q213"/>
      <c r="R213" s="138">
        <f t="shared" si="15"/>
        <v>0</v>
      </c>
      <c r="S213" s="138"/>
      <c r="T213" s="186">
        <v>0</v>
      </c>
      <c r="U213"/>
      <c r="V213" s="139">
        <v>0</v>
      </c>
      <c r="W213" s="10"/>
      <c r="X213" s="186">
        <v>0</v>
      </c>
      <c r="Y213"/>
      <c r="Z213" s="139">
        <v>0</v>
      </c>
      <c r="AA213" s="10"/>
      <c r="AB213" s="16">
        <v>4.5287559624704631E-6</v>
      </c>
      <c r="AC213"/>
      <c r="AD213" s="139">
        <v>187.24570196229757</v>
      </c>
      <c r="AE213" s="16">
        <f>VLOOKUP(A213,'[4]Schedule H'!$A$11:$AD$323,28,FALSE)</f>
        <v>7.3210910642416375E-4</v>
      </c>
      <c r="AF213" s="16"/>
      <c r="AG213" s="18">
        <f>VLOOKUP(A213,'[4]Schedule H'!$A$11:$AD$321,30,FALSE)</f>
        <v>25217.910348207239</v>
      </c>
    </row>
    <row r="214" spans="1:33" x14ac:dyDescent="0.3">
      <c r="A214" s="13">
        <v>726</v>
      </c>
      <c r="C214" s="14" t="s">
        <v>324</v>
      </c>
      <c r="D214" s="10"/>
      <c r="E214" s="10"/>
      <c r="F214" s="146">
        <v>0</v>
      </c>
      <c r="G214" s="10"/>
      <c r="H214" s="145">
        <f t="shared" si="13"/>
        <v>0</v>
      </c>
      <c r="I214" s="176">
        <v>0</v>
      </c>
      <c r="J214" s="10"/>
      <c r="K214" s="147">
        <f t="shared" si="14"/>
        <v>0</v>
      </c>
      <c r="L214" s="181">
        <v>0</v>
      </c>
      <c r="M214" s="10"/>
      <c r="N214" s="148">
        <f t="shared" si="12"/>
        <v>0</v>
      </c>
      <c r="O214" s="148"/>
      <c r="P214" s="181">
        <v>0</v>
      </c>
      <c r="Q214"/>
      <c r="R214" s="138">
        <f t="shared" si="15"/>
        <v>0</v>
      </c>
      <c r="S214" s="138"/>
      <c r="T214" s="186">
        <v>0</v>
      </c>
      <c r="U214"/>
      <c r="V214" s="139">
        <v>0</v>
      </c>
      <c r="W214" s="10"/>
      <c r="X214" s="186">
        <v>0</v>
      </c>
      <c r="Y214"/>
      <c r="Z214" s="139">
        <v>0</v>
      </c>
      <c r="AA214" s="10"/>
      <c r="AB214" s="16">
        <v>0</v>
      </c>
      <c r="AC214"/>
      <c r="AD214" s="139">
        <v>0</v>
      </c>
      <c r="AE214" s="16">
        <f>VLOOKUP(A214,'[4]Schedule H'!$A$11:$AD$323,28,FALSE)</f>
        <v>0</v>
      </c>
      <c r="AF214" s="16"/>
      <c r="AG214" s="18">
        <f>VLOOKUP(A214,'[4]Schedule H'!$A$11:$AD$321,30,FALSE)</f>
        <v>0</v>
      </c>
    </row>
    <row r="215" spans="1:33" x14ac:dyDescent="0.3">
      <c r="A215" s="13">
        <v>728</v>
      </c>
      <c r="C215" s="14" t="s">
        <v>325</v>
      </c>
      <c r="D215" s="10"/>
      <c r="E215" s="10"/>
      <c r="F215" s="144">
        <f>VLOOKUP(A215,'[3]Employer Allocaiton FY 25- MP24'!$A$7:$D$231,4,FALSE)</f>
        <v>3.7307613488379945E-3</v>
      </c>
      <c r="G215" s="10"/>
      <c r="H215" s="145">
        <f t="shared" si="13"/>
        <v>120990.32161608202</v>
      </c>
      <c r="I215" s="176">
        <v>3.5869352020914957E-3</v>
      </c>
      <c r="J215" s="10"/>
      <c r="K215" s="147">
        <f t="shared" si="14"/>
        <v>100075.82213639132</v>
      </c>
      <c r="L215" s="181">
        <v>3.5824691168631364E-3</v>
      </c>
      <c r="M215" s="10"/>
      <c r="N215" s="148">
        <f t="shared" si="12"/>
        <v>142355.66534963477</v>
      </c>
      <c r="O215" s="148"/>
      <c r="P215" s="181">
        <v>3.4035504751121657E-3</v>
      </c>
      <c r="Q215"/>
      <c r="R215" s="138">
        <f t="shared" si="15"/>
        <v>111704.9350192383</v>
      </c>
      <c r="S215" s="138"/>
      <c r="T215" s="186">
        <v>3.3799974995275747E-3</v>
      </c>
      <c r="U215"/>
      <c r="V215" s="139">
        <v>125194</v>
      </c>
      <c r="W215" s="10"/>
      <c r="X215" s="186">
        <v>3.2456043948417652E-3</v>
      </c>
      <c r="Y215"/>
      <c r="Z215" s="139">
        <v>93808</v>
      </c>
      <c r="AA215" s="10"/>
      <c r="AB215" s="16">
        <v>3.2165122003101716E-3</v>
      </c>
      <c r="AC215"/>
      <c r="AD215" s="139">
        <v>132989.74151144724</v>
      </c>
      <c r="AE215" s="16">
        <f>VLOOKUP(A215,'[4]Schedule H'!$A$11:$AD$323,28,FALSE)</f>
        <v>3.0173533795289191E-3</v>
      </c>
      <c r="AF215" s="16"/>
      <c r="AG215" s="18">
        <f>VLOOKUP(A215,'[4]Schedule H'!$A$11:$AD$321,30,FALSE)</f>
        <v>103934.4359278263</v>
      </c>
    </row>
    <row r="216" spans="1:33" x14ac:dyDescent="0.3">
      <c r="A216" s="13">
        <v>729</v>
      </c>
      <c r="C216" s="14" t="s">
        <v>326</v>
      </c>
      <c r="D216" s="10"/>
      <c r="E216" s="10"/>
      <c r="F216" s="144">
        <f>VLOOKUP(A216,'[3]Employer Allocaiton FY 25- MP24'!$A$7:$D$231,4,FALSE)</f>
        <v>2.9689164325471949E-3</v>
      </c>
      <c r="G216" s="10"/>
      <c r="H216" s="145">
        <f t="shared" si="13"/>
        <v>96283.337484730233</v>
      </c>
      <c r="I216" s="176">
        <v>2.8769551921220076E-3</v>
      </c>
      <c r="J216" s="10"/>
      <c r="K216" s="147">
        <f t="shared" si="14"/>
        <v>80267.314540081687</v>
      </c>
      <c r="L216" s="181">
        <v>2.8418704073032205E-3</v>
      </c>
      <c r="M216" s="10"/>
      <c r="N216" s="148">
        <f t="shared" si="12"/>
        <v>112926.68253992462</v>
      </c>
      <c r="O216" s="148"/>
      <c r="P216" s="181">
        <v>3.1499554979852479E-3</v>
      </c>
      <c r="Q216"/>
      <c r="R216" s="138">
        <f t="shared" si="15"/>
        <v>103381.9174385356</v>
      </c>
      <c r="S216" s="138"/>
      <c r="T216" s="186">
        <v>3.3076581380797995E-3</v>
      </c>
      <c r="U216"/>
      <c r="V216" s="139">
        <v>122514</v>
      </c>
      <c r="W216" s="10"/>
      <c r="X216" s="186">
        <v>3.4232450230139455E-3</v>
      </c>
      <c r="Y216"/>
      <c r="Z216" s="139">
        <v>98942</v>
      </c>
      <c r="AA216" s="10"/>
      <c r="AB216" s="16">
        <v>3.429751302861946E-3</v>
      </c>
      <c r="AC216"/>
      <c r="AD216" s="139">
        <v>141806.31404792288</v>
      </c>
      <c r="AE216" s="16">
        <f>VLOOKUP(A216,'[4]Schedule H'!$A$11:$AD$323,28,FALSE)</f>
        <v>3.5269170719358024E-3</v>
      </c>
      <c r="AF216" s="16"/>
      <c r="AG216" s="18">
        <f>VLOOKUP(A216,'[4]Schedule H'!$A$11:$AD$321,30,FALSE)</f>
        <v>121486.64419714021</v>
      </c>
    </row>
    <row r="217" spans="1:33" x14ac:dyDescent="0.3">
      <c r="A217" s="13">
        <v>730</v>
      </c>
      <c r="C217" s="14" t="s">
        <v>327</v>
      </c>
      <c r="D217" s="10"/>
      <c r="E217" s="10"/>
      <c r="F217" s="146">
        <v>0</v>
      </c>
      <c r="G217" s="10"/>
      <c r="H217" s="145">
        <f t="shared" si="13"/>
        <v>0</v>
      </c>
      <c r="I217" s="176">
        <v>0</v>
      </c>
      <c r="J217" s="10"/>
      <c r="K217" s="147">
        <f t="shared" si="14"/>
        <v>0</v>
      </c>
      <c r="L217" s="181">
        <v>0</v>
      </c>
      <c r="M217" s="10"/>
      <c r="N217" s="148">
        <f t="shared" si="12"/>
        <v>0</v>
      </c>
      <c r="O217" s="148"/>
      <c r="P217" s="181">
        <v>0</v>
      </c>
      <c r="Q217"/>
      <c r="R217" s="138">
        <f t="shared" si="15"/>
        <v>0</v>
      </c>
      <c r="S217" s="138"/>
      <c r="T217" s="186">
        <v>0</v>
      </c>
      <c r="U217"/>
      <c r="V217" s="139">
        <v>0</v>
      </c>
      <c r="W217" s="10"/>
      <c r="X217" s="186">
        <v>0</v>
      </c>
      <c r="Y217"/>
      <c r="Z217" s="139">
        <v>0</v>
      </c>
      <c r="AA217" s="10"/>
      <c r="AB217" s="16">
        <v>0</v>
      </c>
      <c r="AC217"/>
      <c r="AD217" s="139">
        <v>0</v>
      </c>
      <c r="AE217" s="16">
        <f>VLOOKUP(A217,'[4]Schedule H'!$A$11:$AD$323,28,FALSE)</f>
        <v>0</v>
      </c>
      <c r="AF217" s="16"/>
      <c r="AG217" s="18">
        <f>VLOOKUP(A217,'[4]Schedule H'!$A$11:$AD$321,30,FALSE)</f>
        <v>0</v>
      </c>
    </row>
    <row r="218" spans="1:33" x14ac:dyDescent="0.3">
      <c r="A218" s="13">
        <v>731</v>
      </c>
      <c r="C218" s="14" t="s">
        <v>328</v>
      </c>
      <c r="D218" s="10"/>
      <c r="E218" s="10"/>
      <c r="F218" s="146">
        <v>0</v>
      </c>
      <c r="G218" s="10"/>
      <c r="H218" s="145">
        <f t="shared" si="13"/>
        <v>0</v>
      </c>
      <c r="I218" s="176">
        <v>0</v>
      </c>
      <c r="J218" s="10"/>
      <c r="K218" s="147">
        <f t="shared" si="14"/>
        <v>0</v>
      </c>
      <c r="L218" s="181">
        <v>0</v>
      </c>
      <c r="M218" s="10"/>
      <c r="N218" s="148">
        <f t="shared" si="12"/>
        <v>0</v>
      </c>
      <c r="O218" s="148"/>
      <c r="P218" s="181">
        <v>0</v>
      </c>
      <c r="Q218"/>
      <c r="R218" s="138">
        <f t="shared" si="15"/>
        <v>0</v>
      </c>
      <c r="S218" s="138"/>
      <c r="T218" s="186">
        <v>0</v>
      </c>
      <c r="U218"/>
      <c r="V218" s="139">
        <v>0</v>
      </c>
      <c r="W218" s="10"/>
      <c r="X218" s="186">
        <v>0</v>
      </c>
      <c r="Y218"/>
      <c r="Z218" s="139">
        <v>0</v>
      </c>
      <c r="AA218" s="10"/>
      <c r="AB218" s="16">
        <v>0</v>
      </c>
      <c r="AC218"/>
      <c r="AD218" s="139">
        <v>0</v>
      </c>
      <c r="AE218" s="16">
        <f>VLOOKUP(A218,'[4]Schedule H'!$A$11:$AD$323,28,FALSE)</f>
        <v>0</v>
      </c>
      <c r="AF218" s="16"/>
      <c r="AG218" s="18">
        <f>VLOOKUP(A218,'[4]Schedule H'!$A$11:$AD$321,30,FALSE)</f>
        <v>0</v>
      </c>
    </row>
    <row r="219" spans="1:33" x14ac:dyDescent="0.3">
      <c r="A219" s="13">
        <v>733</v>
      </c>
      <c r="C219" s="14" t="s">
        <v>329</v>
      </c>
      <c r="D219" s="10"/>
      <c r="E219" s="10"/>
      <c r="F219" s="146">
        <v>0</v>
      </c>
      <c r="G219" s="10"/>
      <c r="H219" s="145">
        <f t="shared" si="13"/>
        <v>0</v>
      </c>
      <c r="I219" s="176">
        <v>0</v>
      </c>
      <c r="J219" s="10"/>
      <c r="K219" s="147">
        <f t="shared" si="14"/>
        <v>0</v>
      </c>
      <c r="L219" s="181">
        <v>2.0746840243598128E-4</v>
      </c>
      <c r="M219" s="10"/>
      <c r="N219" s="148">
        <f t="shared" si="12"/>
        <v>8244.1192106243689</v>
      </c>
      <c r="O219" s="148"/>
      <c r="P219" s="181">
        <v>2.4516726330163167E-3</v>
      </c>
      <c r="Q219"/>
      <c r="R219" s="138">
        <f t="shared" si="15"/>
        <v>80464.190016311477</v>
      </c>
      <c r="S219" s="138"/>
      <c r="T219" s="186">
        <v>2.880095981786423E-3</v>
      </c>
      <c r="U219"/>
      <c r="V219" s="139">
        <v>106678</v>
      </c>
      <c r="W219" s="10"/>
      <c r="X219" s="186">
        <v>3.1516138693512726E-3</v>
      </c>
      <c r="Y219"/>
      <c r="Z219" s="139">
        <v>91091</v>
      </c>
      <c r="AA219" s="10"/>
      <c r="AB219" s="16">
        <v>3.3348005098660701E-3</v>
      </c>
      <c r="AC219"/>
      <c r="AD219" s="139">
        <v>137880.48363583526</v>
      </c>
      <c r="AE219" s="16">
        <f>VLOOKUP(A219,'[4]Schedule H'!$A$11:$AD$323,28,FALSE)</f>
        <v>3.5854965192586314E-3</v>
      </c>
      <c r="AF219" s="16"/>
      <c r="AG219" s="18">
        <f>VLOOKUP(A219,'[4]Schedule H'!$A$11:$AD$321,30,FALSE)</f>
        <v>123504.44624040391</v>
      </c>
    </row>
    <row r="220" spans="1:33" x14ac:dyDescent="0.3">
      <c r="A220" s="13">
        <v>734</v>
      </c>
      <c r="C220" s="14" t="s">
        <v>330</v>
      </c>
      <c r="D220" s="10"/>
      <c r="E220" s="10"/>
      <c r="F220" s="146">
        <v>0</v>
      </c>
      <c r="G220" s="10"/>
      <c r="H220" s="145">
        <f t="shared" si="13"/>
        <v>0</v>
      </c>
      <c r="I220" s="176">
        <v>0</v>
      </c>
      <c r="J220" s="10"/>
      <c r="K220" s="147">
        <f t="shared" si="14"/>
        <v>0</v>
      </c>
      <c r="L220" s="181">
        <v>1.8921222414765607E-4</v>
      </c>
      <c r="M220" s="10"/>
      <c r="N220" s="148">
        <f t="shared" si="12"/>
        <v>7518.6780910504758</v>
      </c>
      <c r="O220" s="148"/>
      <c r="P220" s="181">
        <v>2.5897859973654574E-3</v>
      </c>
      <c r="Q220"/>
      <c r="R220" s="138">
        <f t="shared" si="15"/>
        <v>84997.087207853998</v>
      </c>
      <c r="S220" s="138"/>
      <c r="T220" s="186">
        <v>2.7926258091800216E-3</v>
      </c>
      <c r="U220"/>
      <c r="V220" s="139">
        <v>103438</v>
      </c>
      <c r="W220" s="10"/>
      <c r="X220" s="186">
        <v>2.9706280072458037E-3</v>
      </c>
      <c r="Y220"/>
      <c r="Z220" s="139">
        <v>85860</v>
      </c>
      <c r="AA220" s="10"/>
      <c r="AB220" s="16">
        <v>2.9468193850484218E-3</v>
      </c>
      <c r="AC220"/>
      <c r="AD220" s="139">
        <v>121839.03678671591</v>
      </c>
      <c r="AE220" s="16">
        <f>VLOOKUP(A220,'[4]Schedule H'!$A$11:$AD$323,28,FALSE)</f>
        <v>3.2872215636848652E-3</v>
      </c>
      <c r="AF220" s="16"/>
      <c r="AG220" s="18">
        <f>VLOOKUP(A220,'[4]Schedule H'!$A$11:$AD$321,30,FALSE)</f>
        <v>113230.19746686553</v>
      </c>
    </row>
    <row r="221" spans="1:33" x14ac:dyDescent="0.3">
      <c r="A221" s="13">
        <v>735</v>
      </c>
      <c r="C221" s="14" t="s">
        <v>331</v>
      </c>
      <c r="D221" s="10"/>
      <c r="E221" s="10"/>
      <c r="F221" s="144">
        <f>VLOOKUP(A221,'[3]Employer Allocaiton FY 25- MP24'!$A$7:$D$231,4,FALSE)</f>
        <v>4.884375152940732E-3</v>
      </c>
      <c r="G221" s="10"/>
      <c r="H221" s="145">
        <f t="shared" si="13"/>
        <v>158402.55255993889</v>
      </c>
      <c r="I221" s="176">
        <v>5.060303133176223E-3</v>
      </c>
      <c r="J221" s="10"/>
      <c r="K221" s="147">
        <f t="shared" si="14"/>
        <v>141182.92296350488</v>
      </c>
      <c r="L221" s="181">
        <v>5.1639868219139776E-3</v>
      </c>
      <c r="M221" s="10"/>
      <c r="N221" s="148">
        <f t="shared" si="12"/>
        <v>205200.03268974295</v>
      </c>
      <c r="O221" s="148"/>
      <c r="P221" s="181">
        <v>5.0539685247046329E-3</v>
      </c>
      <c r="Q221"/>
      <c r="R221" s="138">
        <f t="shared" si="15"/>
        <v>165871.85345702901</v>
      </c>
      <c r="S221" s="138"/>
      <c r="T221" s="186">
        <v>5.0492117457614236E-3</v>
      </c>
      <c r="U221"/>
      <c r="V221" s="139">
        <v>187021</v>
      </c>
      <c r="W221" s="10"/>
      <c r="X221" s="186">
        <v>5.2349420158698135E-3</v>
      </c>
      <c r="Y221"/>
      <c r="Z221" s="139">
        <v>151306</v>
      </c>
      <c r="AA221" s="10"/>
      <c r="AB221" s="16">
        <v>5.2790074787635276E-3</v>
      </c>
      <c r="AC221"/>
      <c r="AD221" s="139">
        <v>218265.56105400706</v>
      </c>
      <c r="AE221" s="16">
        <f>VLOOKUP(A221,'[4]Schedule H'!$A$11:$AD$323,28,FALSE)</f>
        <v>5.3827140016798961E-3</v>
      </c>
      <c r="AF221" s="16"/>
      <c r="AG221" s="18">
        <f>VLOOKUP(A221,'[4]Schedule H'!$A$11:$AD$321,30,FALSE)</f>
        <v>185410.61425584697</v>
      </c>
    </row>
    <row r="222" spans="1:33" x14ac:dyDescent="0.3">
      <c r="A222" s="13">
        <v>736</v>
      </c>
      <c r="C222" s="14" t="s">
        <v>332</v>
      </c>
      <c r="D222" s="10"/>
      <c r="E222" s="10"/>
      <c r="F222" s="146">
        <v>0</v>
      </c>
      <c r="G222" s="10"/>
      <c r="H222" s="145">
        <f t="shared" si="13"/>
        <v>0</v>
      </c>
      <c r="I222" s="176">
        <v>0</v>
      </c>
      <c r="J222" s="10"/>
      <c r="K222" s="147">
        <f t="shared" si="14"/>
        <v>0</v>
      </c>
      <c r="L222" s="181">
        <v>0</v>
      </c>
      <c r="M222" s="10"/>
      <c r="N222" s="148">
        <f t="shared" si="12"/>
        <v>0</v>
      </c>
      <c r="O222" s="148"/>
      <c r="P222" s="181">
        <v>0</v>
      </c>
      <c r="Q222"/>
      <c r="R222" s="138">
        <f t="shared" si="15"/>
        <v>0</v>
      </c>
      <c r="S222" s="138"/>
      <c r="T222" s="186">
        <v>0</v>
      </c>
      <c r="U222"/>
      <c r="V222" s="139">
        <v>0</v>
      </c>
      <c r="W222" s="10"/>
      <c r="X222" s="186">
        <v>0</v>
      </c>
      <c r="Y222"/>
      <c r="Z222" s="139">
        <v>0</v>
      </c>
      <c r="AA222" s="10"/>
      <c r="AB222" s="16">
        <v>0</v>
      </c>
      <c r="AC222"/>
      <c r="AD222" s="139">
        <v>0</v>
      </c>
      <c r="AE222" s="16">
        <f>VLOOKUP(A222,'[4]Schedule H'!$A$11:$AD$323,28,FALSE)</f>
        <v>0</v>
      </c>
      <c r="AF222" s="16"/>
      <c r="AG222" s="18">
        <f>VLOOKUP(A222,'[4]Schedule H'!$A$11:$AD$321,30,FALSE)</f>
        <v>0</v>
      </c>
    </row>
    <row r="223" spans="1:33" x14ac:dyDescent="0.3">
      <c r="A223" s="13">
        <v>737</v>
      </c>
      <c r="C223" s="14" t="s">
        <v>333</v>
      </c>
      <c r="D223" s="10"/>
      <c r="E223" s="10"/>
      <c r="F223" s="144">
        <f>VLOOKUP(A223,'[3]Employer Allocaiton FY 25- MP24'!$A$7:$D$231,4,FALSE)</f>
        <v>2.1358557493672639E-3</v>
      </c>
      <c r="G223" s="10"/>
      <c r="H223" s="145">
        <f t="shared" si="13"/>
        <v>69266.792989048074</v>
      </c>
      <c r="I223" s="176">
        <v>2.0388706815604196E-3</v>
      </c>
      <c r="J223" s="10"/>
      <c r="K223" s="147">
        <f t="shared" si="14"/>
        <v>56884.679591638407</v>
      </c>
      <c r="L223" s="181">
        <v>2.235135970542897E-3</v>
      </c>
      <c r="M223" s="10"/>
      <c r="N223" s="148">
        <f t="shared" si="12"/>
        <v>88817.030336926575</v>
      </c>
      <c r="O223" s="148"/>
      <c r="P223" s="181">
        <v>2.4455311197322232E-3</v>
      </c>
      <c r="Q223"/>
      <c r="R223" s="138">
        <f t="shared" si="15"/>
        <v>80262.62481334593</v>
      </c>
      <c r="S223" s="138"/>
      <c r="T223" s="186">
        <v>2.4823719220963126E-3</v>
      </c>
      <c r="U223"/>
      <c r="V223" s="139">
        <v>91946</v>
      </c>
      <c r="W223" s="10"/>
      <c r="X223" s="186">
        <v>2.5861094398103236E-3</v>
      </c>
      <c r="Y223"/>
      <c r="Z223" s="139">
        <v>74746</v>
      </c>
      <c r="AA223" s="10"/>
      <c r="AB223" s="16">
        <v>2.7706721919211951E-3</v>
      </c>
      <c r="AC223"/>
      <c r="AD223" s="139">
        <v>114556.06435474507</v>
      </c>
      <c r="AE223" s="16">
        <f>VLOOKUP(A223,'[4]Schedule H'!$A$11:$AD$323,28,FALSE)</f>
        <v>2.7615131473391606E-3</v>
      </c>
      <c r="AF223" s="16"/>
      <c r="AG223" s="18">
        <f>VLOOKUP(A223,'[4]Schedule H'!$A$11:$AD$321,30,FALSE)</f>
        <v>95121.875091999333</v>
      </c>
    </row>
    <row r="224" spans="1:33" x14ac:dyDescent="0.3">
      <c r="A224" s="13">
        <v>738</v>
      </c>
      <c r="C224" s="14" t="s">
        <v>334</v>
      </c>
      <c r="D224" s="10"/>
      <c r="E224" s="10"/>
      <c r="F224" s="146">
        <v>0</v>
      </c>
      <c r="G224" s="10"/>
      <c r="H224" s="145">
        <f t="shared" si="13"/>
        <v>0</v>
      </c>
      <c r="I224" s="176">
        <v>0</v>
      </c>
      <c r="J224" s="10"/>
      <c r="K224" s="147">
        <f t="shared" si="14"/>
        <v>0</v>
      </c>
      <c r="L224" s="181">
        <v>0</v>
      </c>
      <c r="M224" s="10"/>
      <c r="N224" s="148">
        <f t="shared" si="12"/>
        <v>0</v>
      </c>
      <c r="O224" s="148"/>
      <c r="P224" s="181">
        <v>1.1207944297918679E-5</v>
      </c>
      <c r="Q224"/>
      <c r="R224" s="138">
        <f t="shared" si="15"/>
        <v>367.84607681100681</v>
      </c>
      <c r="S224" s="138"/>
      <c r="T224" s="186">
        <v>1.419521194824347E-4</v>
      </c>
      <c r="U224"/>
      <c r="V224" s="139">
        <v>5258</v>
      </c>
      <c r="W224" s="10"/>
      <c r="X224" s="186">
        <v>1.3236871341869283E-3</v>
      </c>
      <c r="Y224"/>
      <c r="Z224" s="139">
        <v>38259</v>
      </c>
      <c r="AA224" s="10"/>
      <c r="AB224" s="16">
        <v>2.845277208081377E-3</v>
      </c>
      <c r="AC224"/>
      <c r="AD224" s="139">
        <v>117640.67936526584</v>
      </c>
      <c r="AE224" s="16">
        <f>VLOOKUP(A224,'[4]Schedule H'!$A$11:$AD$323,28,FALSE)</f>
        <v>3.3254381658702169E-3</v>
      </c>
      <c r="AF224" s="16"/>
      <c r="AG224" s="18">
        <f>VLOOKUP(A224,'[4]Schedule H'!$A$11:$AD$321,30,FALSE)</f>
        <v>114546.589845087</v>
      </c>
    </row>
    <row r="225" spans="1:33" x14ac:dyDescent="0.3">
      <c r="A225" s="13">
        <v>739</v>
      </c>
      <c r="C225" s="14" t="s">
        <v>335</v>
      </c>
      <c r="D225" s="10"/>
      <c r="E225" s="10"/>
      <c r="F225" s="144">
        <f>VLOOKUP(A225,'[3]Employer Allocaiton FY 25- MP24'!$A$7:$D$231,4,FALSE)</f>
        <v>1.5907931718097189E-3</v>
      </c>
      <c r="G225" s="10"/>
      <c r="H225" s="145">
        <f t="shared" si="13"/>
        <v>51590.160689820899</v>
      </c>
      <c r="I225" s="176">
        <v>1.5312107747814489E-3</v>
      </c>
      <c r="J225" s="10"/>
      <c r="K225" s="147">
        <f t="shared" si="14"/>
        <v>42720.921487793705</v>
      </c>
      <c r="L225" s="181">
        <v>1.628281340091518E-3</v>
      </c>
      <c r="M225" s="10"/>
      <c r="N225" s="148">
        <f t="shared" si="12"/>
        <v>64702.602027756264</v>
      </c>
      <c r="O225" s="148"/>
      <c r="P225" s="181">
        <v>1.7658691875972283E-3</v>
      </c>
      <c r="Q225"/>
      <c r="R225" s="138">
        <f t="shared" si="15"/>
        <v>57956.038641243547</v>
      </c>
      <c r="S225" s="138"/>
      <c r="T225" s="186">
        <v>1.9958711923310168E-3</v>
      </c>
      <c r="U225"/>
      <c r="V225" s="139">
        <v>73926</v>
      </c>
      <c r="W225" s="10"/>
      <c r="X225" s="186">
        <v>1.9710183632297095E-3</v>
      </c>
      <c r="Y225"/>
      <c r="Z225" s="139">
        <v>56968</v>
      </c>
      <c r="AA225" s="10"/>
      <c r="AB225" s="16">
        <v>1.9181431731032869E-3</v>
      </c>
      <c r="AC225"/>
      <c r="AD225" s="139">
        <v>79307.445110375891</v>
      </c>
      <c r="AE225" s="16">
        <f>VLOOKUP(A225,'[4]Schedule H'!$A$11:$AD$323,28,FALSE)</f>
        <v>1.8656086883549518E-3</v>
      </c>
      <c r="AF225" s="16"/>
      <c r="AG225" s="18">
        <f>VLOOKUP(A225,'[4]Schedule H'!$A$11:$AD$321,30,FALSE)</f>
        <v>64261.941608077854</v>
      </c>
    </row>
    <row r="226" spans="1:33" x14ac:dyDescent="0.3">
      <c r="A226" s="13">
        <v>740</v>
      </c>
      <c r="C226" s="14" t="s">
        <v>336</v>
      </c>
      <c r="D226" s="10"/>
      <c r="E226" s="10"/>
      <c r="F226" s="146">
        <v>0</v>
      </c>
      <c r="G226" s="10"/>
      <c r="H226" s="145">
        <f t="shared" si="13"/>
        <v>0</v>
      </c>
      <c r="I226" s="176">
        <v>0</v>
      </c>
      <c r="J226" s="10"/>
      <c r="K226" s="147">
        <f t="shared" si="14"/>
        <v>0</v>
      </c>
      <c r="L226" s="181">
        <v>0</v>
      </c>
      <c r="M226" s="10"/>
      <c r="N226" s="148">
        <f t="shared" si="12"/>
        <v>0</v>
      </c>
      <c r="O226" s="148"/>
      <c r="P226" s="181">
        <v>0</v>
      </c>
      <c r="Q226"/>
      <c r="R226" s="138">
        <f t="shared" si="15"/>
        <v>0</v>
      </c>
      <c r="S226" s="138"/>
      <c r="T226" s="186">
        <v>0</v>
      </c>
      <c r="U226"/>
      <c r="V226" s="139">
        <v>0</v>
      </c>
      <c r="W226" s="10"/>
      <c r="X226" s="186">
        <v>0</v>
      </c>
      <c r="Y226"/>
      <c r="Z226" s="139">
        <v>0</v>
      </c>
      <c r="AA226" s="10"/>
      <c r="AB226" s="16">
        <v>0</v>
      </c>
      <c r="AC226"/>
      <c r="AD226" s="139">
        <v>0</v>
      </c>
      <c r="AE226" s="16">
        <f>VLOOKUP(A226,'[4]Schedule H'!$A$11:$AD$323,28,FALSE)</f>
        <v>0</v>
      </c>
      <c r="AF226" s="16"/>
      <c r="AG226" s="18">
        <f>VLOOKUP(A226,'[4]Schedule H'!$A$11:$AD$321,30,FALSE)</f>
        <v>0</v>
      </c>
    </row>
    <row r="227" spans="1:33" x14ac:dyDescent="0.3">
      <c r="A227" s="13">
        <v>741</v>
      </c>
      <c r="C227" s="14" t="s">
        <v>337</v>
      </c>
      <c r="D227" s="10"/>
      <c r="E227" s="10"/>
      <c r="F227" s="144">
        <f>VLOOKUP(A227,'[3]Employer Allocaiton FY 25- MP24'!$A$7:$D$231,4,FALSE)</f>
        <v>4.7772153529272868E-3</v>
      </c>
      <c r="G227" s="10"/>
      <c r="H227" s="145">
        <f t="shared" si="13"/>
        <v>154927.31052335567</v>
      </c>
      <c r="I227" s="176">
        <v>4.7917546482214137E-3</v>
      </c>
      <c r="J227" s="10"/>
      <c r="K227" s="147">
        <f t="shared" si="14"/>
        <v>133690.39552680508</v>
      </c>
      <c r="L227" s="181">
        <v>4.8092488199766789E-3</v>
      </c>
      <c r="M227" s="10"/>
      <c r="N227" s="148">
        <f t="shared" si="12"/>
        <v>191103.89881021302</v>
      </c>
      <c r="O227" s="148"/>
      <c r="P227" s="181">
        <v>4.9059237704383333E-3</v>
      </c>
      <c r="Q227"/>
      <c r="R227" s="138">
        <f t="shared" si="15"/>
        <v>161013.00685663856</v>
      </c>
      <c r="S227" s="138"/>
      <c r="T227" s="186">
        <v>4.9244437435618299E-3</v>
      </c>
      <c r="U227"/>
      <c r="V227" s="139">
        <v>182399</v>
      </c>
      <c r="W227" s="10"/>
      <c r="X227" s="186">
        <v>5.166641815440574E-3</v>
      </c>
      <c r="Y227"/>
      <c r="Z227" s="139">
        <v>149331</v>
      </c>
      <c r="AA227" s="10"/>
      <c r="AB227" s="16">
        <v>5.4290908760965834E-3</v>
      </c>
      <c r="AC227"/>
      <c r="AD227" s="139">
        <v>224470.90117818199</v>
      </c>
      <c r="AE227" s="16">
        <f>VLOOKUP(A227,'[4]Schedule H'!$A$11:$AD$323,28,FALSE)</f>
        <v>5.497641417674985E-3</v>
      </c>
      <c r="AF227" s="16"/>
      <c r="AG227" s="18">
        <f>VLOOKUP(A227,'[4]Schedule H'!$A$11:$AD$321,30,FALSE)</f>
        <v>189369.35380393302</v>
      </c>
    </row>
    <row r="228" spans="1:33" x14ac:dyDescent="0.3">
      <c r="A228" s="13">
        <v>742</v>
      </c>
      <c r="C228" s="14" t="s">
        <v>338</v>
      </c>
      <c r="D228" s="10"/>
      <c r="E228" s="10"/>
      <c r="F228" s="144">
        <f>VLOOKUP(A228,'[3]Employer Allocaiton FY 25- MP24'!$A$7:$D$231,4,FALSE)</f>
        <v>1.777509182345249E-3</v>
      </c>
      <c r="G228" s="10"/>
      <c r="H228" s="145">
        <f t="shared" si="13"/>
        <v>57645.447547717034</v>
      </c>
      <c r="I228" s="176">
        <v>1.7151957595344415E-3</v>
      </c>
      <c r="J228" s="10"/>
      <c r="K228" s="147">
        <f t="shared" si="14"/>
        <v>47854.119489020792</v>
      </c>
      <c r="L228" s="181">
        <v>1.5792290513887421E-3</v>
      </c>
      <c r="M228" s="10"/>
      <c r="N228" s="148">
        <f t="shared" si="12"/>
        <v>62753.423690855394</v>
      </c>
      <c r="O228" s="148"/>
      <c r="P228" s="181">
        <v>1.4999276947916741E-3</v>
      </c>
      <c r="Q228"/>
      <c r="R228" s="138">
        <f t="shared" si="15"/>
        <v>49227.806934386121</v>
      </c>
      <c r="S228" s="138"/>
      <c r="T228" s="186">
        <v>1.4164738145391006E-3</v>
      </c>
      <c r="U228"/>
      <c r="V228" s="139">
        <v>52466</v>
      </c>
      <c r="W228" s="10"/>
      <c r="X228" s="186">
        <v>1.329505296308139E-3</v>
      </c>
      <c r="Y228"/>
      <c r="Z228" s="139">
        <v>38427</v>
      </c>
      <c r="AA228" s="10"/>
      <c r="AB228" s="16">
        <v>1.2938199192735003E-3</v>
      </c>
      <c r="AC228"/>
      <c r="AD228" s="139">
        <v>53494.209227607455</v>
      </c>
      <c r="AE228" s="16">
        <f>VLOOKUP(A228,'[4]Schedule H'!$A$11:$AD$323,28,FALSE)</f>
        <v>1.2397815845276276E-3</v>
      </c>
      <c r="AF228" s="16"/>
      <c r="AG228" s="18">
        <f>VLOOKUP(A228,'[4]Schedule H'!$A$11:$AD$321,30,FALSE)</f>
        <v>42704.974676086225</v>
      </c>
    </row>
    <row r="229" spans="1:33" x14ac:dyDescent="0.3">
      <c r="A229" s="13">
        <v>743</v>
      </c>
      <c r="C229" s="14" t="s">
        <v>339</v>
      </c>
      <c r="D229" s="10"/>
      <c r="E229" s="10"/>
      <c r="F229" s="144">
        <f>VLOOKUP(A229,'[3]Employer Allocaiton FY 25- MP24'!$A$7:$D$231,4,FALSE)</f>
        <v>2.7945369186796591E-3</v>
      </c>
      <c r="G229" s="10"/>
      <c r="H229" s="145">
        <f t="shared" si="13"/>
        <v>90628.128937911606</v>
      </c>
      <c r="I229" s="176">
        <v>2.7527612148091781E-3</v>
      </c>
      <c r="J229" s="10"/>
      <c r="K229" s="147">
        <f t="shared" si="14"/>
        <v>76802.291147207827</v>
      </c>
      <c r="L229" s="181">
        <v>3.1680495593237163E-3</v>
      </c>
      <c r="M229" s="10"/>
      <c r="N229" s="148">
        <f t="shared" si="12"/>
        <v>125887.98065425844</v>
      </c>
      <c r="O229" s="148"/>
      <c r="P229" s="181">
        <v>3.4757519845576403E-3</v>
      </c>
      <c r="Q229"/>
      <c r="R229" s="138">
        <f t="shared" si="15"/>
        <v>114074.5972234199</v>
      </c>
      <c r="S229" s="138"/>
      <c r="T229" s="186">
        <v>3.4046856236915474E-3</v>
      </c>
      <c r="U229"/>
      <c r="V229" s="139">
        <v>126108</v>
      </c>
      <c r="W229" s="10"/>
      <c r="X229" s="186">
        <v>3.3550595115358728E-3</v>
      </c>
      <c r="Y229"/>
      <c r="Z229" s="139">
        <v>96971</v>
      </c>
      <c r="AA229" s="10"/>
      <c r="AB229" s="16">
        <v>3.1864434905874853E-3</v>
      </c>
      <c r="AC229"/>
      <c r="AD229" s="139">
        <v>131746.52224642559</v>
      </c>
      <c r="AE229" s="16">
        <f>VLOOKUP(A229,'[4]Schedule H'!$A$11:$AD$323,28,FALSE)</f>
        <v>3.2407856014764471E-3</v>
      </c>
      <c r="AF229" s="16"/>
      <c r="AG229" s="18">
        <f>VLOOKUP(A229,'[4]Schedule H'!$A$11:$AD$321,30,FALSE)</f>
        <v>111630.68460514986</v>
      </c>
    </row>
    <row r="230" spans="1:33" x14ac:dyDescent="0.3">
      <c r="A230" s="13">
        <v>744</v>
      </c>
      <c r="C230" s="14" t="s">
        <v>340</v>
      </c>
      <c r="D230" s="10"/>
      <c r="E230" s="10"/>
      <c r="F230" s="146">
        <v>0</v>
      </c>
      <c r="G230" s="10"/>
      <c r="H230" s="145">
        <f t="shared" si="13"/>
        <v>0</v>
      </c>
      <c r="I230" s="176">
        <v>0</v>
      </c>
      <c r="J230" s="10"/>
      <c r="K230" s="147">
        <f t="shared" si="14"/>
        <v>0</v>
      </c>
      <c r="L230" s="181">
        <v>0</v>
      </c>
      <c r="M230" s="10"/>
      <c r="N230" s="148">
        <f t="shared" si="12"/>
        <v>0</v>
      </c>
      <c r="O230" s="148"/>
      <c r="P230" s="181">
        <v>0</v>
      </c>
      <c r="Q230"/>
      <c r="R230" s="138">
        <f t="shared" si="15"/>
        <v>0</v>
      </c>
      <c r="S230" s="138"/>
      <c r="T230" s="186">
        <v>0</v>
      </c>
      <c r="U230"/>
      <c r="V230" s="139">
        <v>0</v>
      </c>
      <c r="W230" s="10"/>
      <c r="X230" s="186">
        <v>0</v>
      </c>
      <c r="Y230"/>
      <c r="Z230" s="139">
        <v>0</v>
      </c>
      <c r="AA230" s="10"/>
      <c r="AB230" s="16">
        <v>0</v>
      </c>
      <c r="AC230"/>
      <c r="AD230" s="139">
        <v>0</v>
      </c>
      <c r="AE230" s="16">
        <f>VLOOKUP(A230,'[4]Schedule H'!$A$11:$AD$323,28,FALSE)</f>
        <v>0</v>
      </c>
      <c r="AF230" s="16"/>
      <c r="AG230" s="18">
        <f>VLOOKUP(A230,'[4]Schedule H'!$A$11:$AD$321,30,FALSE)</f>
        <v>0</v>
      </c>
    </row>
    <row r="231" spans="1:33" x14ac:dyDescent="0.3">
      <c r="A231" s="13">
        <v>745</v>
      </c>
      <c r="C231" s="14" t="s">
        <v>341</v>
      </c>
      <c r="D231" s="10"/>
      <c r="E231" s="10"/>
      <c r="F231" s="144">
        <f>VLOOKUP(A231,'[3]Employer Allocaiton FY 25- MP24'!$A$7:$D$231,4,FALSE)</f>
        <v>3.1002719326671379E-3</v>
      </c>
      <c r="G231" s="10"/>
      <c r="H231" s="145">
        <f t="shared" si="13"/>
        <v>100543.25730257203</v>
      </c>
      <c r="I231" s="176">
        <v>3.257619540208275E-3</v>
      </c>
      <c r="J231" s="10"/>
      <c r="K231" s="147">
        <f t="shared" si="14"/>
        <v>90887.884872808572</v>
      </c>
      <c r="L231" s="181">
        <v>3.5797966723116669E-3</v>
      </c>
      <c r="M231" s="10"/>
      <c r="N231" s="148">
        <f t="shared" si="12"/>
        <v>142249.47109929394</v>
      </c>
      <c r="O231" s="148"/>
      <c r="P231" s="181">
        <v>3.9994863544729961E-3</v>
      </c>
      <c r="Q231"/>
      <c r="R231" s="138">
        <f t="shared" si="15"/>
        <v>131263.62209216628</v>
      </c>
      <c r="S231" s="138"/>
      <c r="T231" s="186">
        <v>4.1733029296447312E-3</v>
      </c>
      <c r="U231"/>
      <c r="V231" s="139">
        <v>154577</v>
      </c>
      <c r="W231" s="10"/>
      <c r="X231" s="186">
        <v>4.26377104601482E-3</v>
      </c>
      <c r="Y231"/>
      <c r="Z231" s="139">
        <v>123236</v>
      </c>
      <c r="AA231" s="10"/>
      <c r="AB231" s="16">
        <v>4.3514398583181443E-3</v>
      </c>
      <c r="AC231"/>
      <c r="AD231" s="139">
        <v>179914.39979756155</v>
      </c>
      <c r="AE231" s="16">
        <f>VLOOKUP(A231,'[4]Schedule H'!$A$11:$AD$323,28,FALSE)</f>
        <v>4.2989334991427684E-3</v>
      </c>
      <c r="AF231" s="16"/>
      <c r="AG231" s="18">
        <f>VLOOKUP(A231,'[4]Schedule H'!$A$11:$AD$321,30,FALSE)</f>
        <v>148079.18467753267</v>
      </c>
    </row>
    <row r="232" spans="1:33" x14ac:dyDescent="0.3">
      <c r="A232" s="13">
        <v>747</v>
      </c>
      <c r="C232" s="14" t="s">
        <v>342</v>
      </c>
      <c r="D232" s="10"/>
      <c r="E232" s="10"/>
      <c r="F232" s="144">
        <f>VLOOKUP(A232,'[3]Employer Allocaiton FY 25- MP24'!$A$7:$D$231,4,FALSE)</f>
        <v>2.5833091093914111E-3</v>
      </c>
      <c r="G232" s="10"/>
      <c r="H232" s="145">
        <f t="shared" si="13"/>
        <v>83777.913072990224</v>
      </c>
      <c r="I232" s="176">
        <v>2.7077714085488266E-3</v>
      </c>
      <c r="J232" s="10"/>
      <c r="K232" s="147">
        <f t="shared" si="14"/>
        <v>75547.071413481855</v>
      </c>
      <c r="L232" s="181">
        <v>2.7868714321202213E-3</v>
      </c>
      <c r="M232" s="10"/>
      <c r="N232" s="148">
        <f t="shared" si="12"/>
        <v>110741.20223281748</v>
      </c>
      <c r="O232" s="148"/>
      <c r="P232" s="181">
        <v>2.8180505124661957E-3</v>
      </c>
      <c r="Q232"/>
      <c r="R232" s="138">
        <f t="shared" si="15"/>
        <v>92488.755985202035</v>
      </c>
      <c r="S232" s="138"/>
      <c r="T232" s="186">
        <v>2.7974533340343086E-3</v>
      </c>
      <c r="U232"/>
      <c r="V232" s="139">
        <v>103616</v>
      </c>
      <c r="W232" s="10"/>
      <c r="X232" s="186">
        <v>2.6731257050660239E-3</v>
      </c>
      <c r="Y232"/>
      <c r="Z232" s="139">
        <v>77261</v>
      </c>
      <c r="AA232" s="10"/>
      <c r="AB232" s="16">
        <v>2.7082164175282505E-3</v>
      </c>
      <c r="AC232"/>
      <c r="AD232" s="139">
        <v>111973.77124495553</v>
      </c>
      <c r="AE232" s="16">
        <f>VLOOKUP(A232,'[4]Schedule H'!$A$11:$AD$323,28,FALSE)</f>
        <v>2.630002423048442E-3</v>
      </c>
      <c r="AF232" s="16"/>
      <c r="AG232" s="18">
        <f>VLOOKUP(A232,'[4]Schedule H'!$A$11:$AD$321,30,FALSE)</f>
        <v>90591.91415326776</v>
      </c>
    </row>
    <row r="233" spans="1:33" x14ac:dyDescent="0.3">
      <c r="A233" s="13">
        <v>748</v>
      </c>
      <c r="C233" s="14" t="s">
        <v>343</v>
      </c>
      <c r="D233" s="10"/>
      <c r="E233" s="10"/>
      <c r="F233" s="144">
        <f>VLOOKUP(A233,'[3]Employer Allocaiton FY 25- MP24'!$A$7:$D$231,4,FALSE)</f>
        <v>1.5051980617777733E-3</v>
      </c>
      <c r="G233" s="10"/>
      <c r="H233" s="145">
        <f t="shared" si="13"/>
        <v>48814.271555353851</v>
      </c>
      <c r="I233" s="176">
        <v>1.5422492559321363E-3</v>
      </c>
      <c r="J233" s="10"/>
      <c r="K233" s="147">
        <f t="shared" si="14"/>
        <v>43028.896127438151</v>
      </c>
      <c r="L233" s="181">
        <v>1.6028491839861735E-3</v>
      </c>
      <c r="M233" s="10"/>
      <c r="N233" s="148">
        <f t="shared" si="12"/>
        <v>63692.010900365844</v>
      </c>
      <c r="O233" s="148"/>
      <c r="P233" s="181">
        <v>1.620554465080233E-3</v>
      </c>
      <c r="Q233"/>
      <c r="R233" s="138">
        <f t="shared" si="15"/>
        <v>53186.792010469057</v>
      </c>
      <c r="S233" s="138"/>
      <c r="T233" s="186">
        <v>1.5367768365784306E-3</v>
      </c>
      <c r="U233"/>
      <c r="V233" s="139">
        <v>56922</v>
      </c>
      <c r="W233" s="10"/>
      <c r="X233" s="186">
        <v>1.4626231713501803E-3</v>
      </c>
      <c r="Y233"/>
      <c r="Z233" s="139">
        <v>42274</v>
      </c>
      <c r="AA233" s="10"/>
      <c r="AB233" s="16">
        <v>1.5288825287229711E-3</v>
      </c>
      <c r="AC233"/>
      <c r="AD233" s="139">
        <v>63213.095313808801</v>
      </c>
      <c r="AE233" s="16">
        <f>VLOOKUP(A233,'[4]Schedule H'!$A$11:$AD$323,28,FALSE)</f>
        <v>1.6459781734475282E-3</v>
      </c>
      <c r="AF233" s="16"/>
      <c r="AG233" s="18">
        <f>VLOOKUP(A233,'[4]Schedule H'!$A$11:$AD$321,30,FALSE)</f>
        <v>56696.644870111762</v>
      </c>
    </row>
    <row r="234" spans="1:33" x14ac:dyDescent="0.3">
      <c r="A234" s="13">
        <v>749</v>
      </c>
      <c r="C234" s="14" t="s">
        <v>344</v>
      </c>
      <c r="D234" s="10"/>
      <c r="E234" s="10"/>
      <c r="F234" s="144">
        <f>VLOOKUP(A234,'[3]Employer Allocaiton FY 25- MP24'!$A$7:$D$231,4,FALSE)</f>
        <v>2.7174403016037773E-3</v>
      </c>
      <c r="G234" s="10"/>
      <c r="H234" s="145">
        <f t="shared" si="13"/>
        <v>88127.84987331045</v>
      </c>
      <c r="I234" s="176">
        <v>2.8669112514850101E-3</v>
      </c>
      <c r="J234" s="10"/>
      <c r="K234" s="147">
        <f t="shared" si="14"/>
        <v>79987.08767226692</v>
      </c>
      <c r="L234" s="181">
        <v>3.0636120177825487E-3</v>
      </c>
      <c r="M234" s="10"/>
      <c r="N234" s="148">
        <f t="shared" si="12"/>
        <v>121737.97259317263</v>
      </c>
      <c r="O234" s="148"/>
      <c r="P234" s="181">
        <v>3.3762416924043972E-3</v>
      </c>
      <c r="Q234"/>
      <c r="R234" s="138">
        <f t="shared" si="15"/>
        <v>110808.65749371541</v>
      </c>
      <c r="S234" s="138"/>
      <c r="T234" s="186">
        <v>3.7674800892897459E-3</v>
      </c>
      <c r="U234"/>
      <c r="V234" s="139">
        <v>139546</v>
      </c>
      <c r="W234" s="10"/>
      <c r="X234" s="186">
        <v>3.7688187386449882E-3</v>
      </c>
      <c r="Y234"/>
      <c r="Z234" s="139">
        <v>108930</v>
      </c>
      <c r="AA234" s="10"/>
      <c r="AB234" s="16">
        <v>3.8283605808381001E-3</v>
      </c>
      <c r="AC234"/>
      <c r="AD234" s="139">
        <v>158287.19194945903</v>
      </c>
      <c r="AE234" s="16">
        <f>VLOOKUP(A234,'[4]Schedule H'!$A$11:$AD$323,28,FALSE)</f>
        <v>3.974019604481697E-3</v>
      </c>
      <c r="AF234" s="16"/>
      <c r="AG234" s="18">
        <f>VLOOKUP(A234,'[4]Schedule H'!$A$11:$AD$321,30,FALSE)</f>
        <v>136887.34264940937</v>
      </c>
    </row>
    <row r="235" spans="1:33" x14ac:dyDescent="0.3">
      <c r="A235" s="13">
        <v>750</v>
      </c>
      <c r="C235" s="14" t="s">
        <v>345</v>
      </c>
      <c r="D235" s="10"/>
      <c r="E235" s="10"/>
      <c r="F235" s="146">
        <v>0</v>
      </c>
      <c r="G235" s="10"/>
      <c r="H235" s="145">
        <f t="shared" si="13"/>
        <v>0</v>
      </c>
      <c r="I235" s="176">
        <v>0</v>
      </c>
      <c r="J235" s="10"/>
      <c r="K235" s="147">
        <f t="shared" si="14"/>
        <v>0</v>
      </c>
      <c r="L235" s="181">
        <v>0</v>
      </c>
      <c r="M235" s="10"/>
      <c r="N235" s="148">
        <f t="shared" si="12"/>
        <v>0</v>
      </c>
      <c r="O235" s="148"/>
      <c r="P235" s="181">
        <v>0</v>
      </c>
      <c r="Q235"/>
      <c r="R235" s="138">
        <f t="shared" si="15"/>
        <v>0</v>
      </c>
      <c r="S235" s="138"/>
      <c r="T235" s="186">
        <v>0</v>
      </c>
      <c r="U235"/>
      <c r="V235" s="139">
        <v>0</v>
      </c>
      <c r="W235" s="10"/>
      <c r="X235" s="186">
        <v>0</v>
      </c>
      <c r="Y235"/>
      <c r="Z235" s="139">
        <v>0</v>
      </c>
      <c r="AA235" s="10"/>
      <c r="AB235" s="16">
        <v>0</v>
      </c>
      <c r="AC235"/>
      <c r="AD235" s="139">
        <v>0</v>
      </c>
      <c r="AE235" s="16">
        <f>VLOOKUP(A235,'[4]Schedule H'!$A$11:$AD$323,28,FALSE)</f>
        <v>0</v>
      </c>
      <c r="AF235" s="16"/>
      <c r="AG235" s="18">
        <f>VLOOKUP(A235,'[4]Schedule H'!$A$11:$AD$321,30,FALSE)</f>
        <v>0</v>
      </c>
    </row>
    <row r="236" spans="1:33" x14ac:dyDescent="0.3">
      <c r="A236" s="13">
        <v>751</v>
      </c>
      <c r="C236" s="14" t="s">
        <v>346</v>
      </c>
      <c r="D236" s="10"/>
      <c r="E236" s="10"/>
      <c r="F236" s="144">
        <f>VLOOKUP(A236,'[3]Employer Allocaiton FY 25- MP24'!$A$7:$D$231,4,FALSE)</f>
        <v>9.9358768498168442E-5</v>
      </c>
      <c r="G236" s="10"/>
      <c r="H236" s="145">
        <f t="shared" si="13"/>
        <v>3222.2509648641858</v>
      </c>
      <c r="I236" s="176">
        <v>1.1036226524837751E-4</v>
      </c>
      <c r="J236" s="10"/>
      <c r="K236" s="147">
        <f t="shared" si="14"/>
        <v>3079.1173537581353</v>
      </c>
      <c r="L236" s="181">
        <v>9.8413765314266734E-5</v>
      </c>
      <c r="M236" s="10"/>
      <c r="N236" s="148">
        <f t="shared" si="12"/>
        <v>3910.6427951966275</v>
      </c>
      <c r="O236" s="148"/>
      <c r="P236" s="181">
        <v>9.8904182778823774E-5</v>
      </c>
      <c r="Q236"/>
      <c r="R236" s="138">
        <f t="shared" si="15"/>
        <v>3246.0471473029297</v>
      </c>
      <c r="S236" s="138"/>
      <c r="T236" s="186">
        <v>1.0104555007776604E-4</v>
      </c>
      <c r="U236"/>
      <c r="V236" s="139">
        <v>3743</v>
      </c>
      <c r="W236" s="10"/>
      <c r="X236" s="186">
        <v>8.9889349054260762E-5</v>
      </c>
      <c r="Y236"/>
      <c r="Z236" s="139">
        <v>2598</v>
      </c>
      <c r="AA236" s="10"/>
      <c r="AB236" s="16">
        <v>8.9999069985718708E-5</v>
      </c>
      <c r="AC236"/>
      <c r="AD236" s="139">
        <v>3721.0967371792349</v>
      </c>
      <c r="AE236" s="16">
        <f>VLOOKUP(A236,'[4]Schedule H'!$A$11:$AD$323,28,FALSE)</f>
        <v>8.9793158624215514E-5</v>
      </c>
      <c r="AF236" s="16"/>
      <c r="AG236" s="18">
        <f>VLOOKUP(A236,'[4]Schedule H'!$A$11:$AD$321,30,FALSE)</f>
        <v>3092.9759023594088</v>
      </c>
    </row>
    <row r="237" spans="1:33" x14ac:dyDescent="0.3">
      <c r="A237" s="13">
        <v>752</v>
      </c>
      <c r="C237" s="14" t="s">
        <v>347</v>
      </c>
      <c r="D237" s="10"/>
      <c r="E237" s="10"/>
      <c r="F237" s="144">
        <f>VLOOKUP(A237,'[3]Employer Allocaiton FY 25- MP24'!$A$7:$D$231,4,FALSE)</f>
        <v>4.9642388126435923E-3</v>
      </c>
      <c r="G237" s="10"/>
      <c r="H237" s="145">
        <f t="shared" si="13"/>
        <v>160992.56810084076</v>
      </c>
      <c r="I237" s="176">
        <v>4.5652457498503258E-3</v>
      </c>
      <c r="J237" s="10"/>
      <c r="K237" s="147">
        <f t="shared" si="14"/>
        <v>127370.77642343308</v>
      </c>
      <c r="L237" s="181">
        <v>4.7184876626336168E-3</v>
      </c>
      <c r="M237" s="10"/>
      <c r="N237" s="148">
        <f t="shared" si="12"/>
        <v>187497.34575420571</v>
      </c>
      <c r="O237" s="148"/>
      <c r="P237" s="181">
        <v>5.2140000230236913E-3</v>
      </c>
      <c r="Q237"/>
      <c r="R237" s="138">
        <f t="shared" si="15"/>
        <v>171124.10643564031</v>
      </c>
      <c r="S237" s="138"/>
      <c r="T237" s="186">
        <v>6.0498493023251306E-3</v>
      </c>
      <c r="U237"/>
      <c r="V237" s="139">
        <v>224084</v>
      </c>
      <c r="W237" s="10"/>
      <c r="X237" s="186">
        <v>5.914281508035542E-3</v>
      </c>
      <c r="Y237"/>
      <c r="Z237" s="139">
        <v>170941</v>
      </c>
      <c r="AA237" s="10"/>
      <c r="AB237" s="16">
        <v>6.1558411751940151E-3</v>
      </c>
      <c r="AC237"/>
      <c r="AD237" s="139">
        <v>254519.08019986091</v>
      </c>
      <c r="AE237" s="16">
        <f>VLOOKUP(A237,'[4]Schedule H'!$A$11:$AD$323,28,FALSE)</f>
        <v>6.2674157630930863E-3</v>
      </c>
      <c r="AF237" s="16"/>
      <c r="AG237" s="18">
        <f>VLOOKUP(A237,'[4]Schedule H'!$A$11:$AD$321,30,FALSE)</f>
        <v>215884.66451481599</v>
      </c>
    </row>
    <row r="238" spans="1:33" x14ac:dyDescent="0.3">
      <c r="A238" s="13">
        <v>753</v>
      </c>
      <c r="C238" s="14" t="s">
        <v>348</v>
      </c>
      <c r="D238" s="10"/>
      <c r="E238" s="10"/>
      <c r="F238" s="144">
        <f>VLOOKUP(A238,'[3]Employer Allocaiton FY 25- MP24'!$A$7:$D$231,4,FALSE)</f>
        <v>3.7135905873019502E-3</v>
      </c>
      <c r="G238" s="10"/>
      <c r="H238" s="145">
        <f t="shared" si="13"/>
        <v>120433.46585223476</v>
      </c>
      <c r="I238" s="176">
        <v>3.6501916529672711E-3</v>
      </c>
      <c r="J238" s="10"/>
      <c r="K238" s="147">
        <f t="shared" si="14"/>
        <v>101840.68293541894</v>
      </c>
      <c r="L238" s="181">
        <v>3.5144535793998257E-3</v>
      </c>
      <c r="M238" s="10"/>
      <c r="N238" s="148">
        <f t="shared" si="12"/>
        <v>139652.94921340171</v>
      </c>
      <c r="O238" s="148"/>
      <c r="P238" s="181">
        <v>3.6973018913372987E-3</v>
      </c>
      <c r="Q238"/>
      <c r="R238" s="138">
        <f t="shared" si="15"/>
        <v>121345.89174991711</v>
      </c>
      <c r="S238" s="138"/>
      <c r="T238" s="186">
        <v>4.2753141517646422E-3</v>
      </c>
      <c r="U238"/>
      <c r="V238" s="139">
        <v>158356</v>
      </c>
      <c r="W238" s="10"/>
      <c r="X238" s="186">
        <v>4.6286870114027791E-3</v>
      </c>
      <c r="Y238"/>
      <c r="Z238" s="139">
        <v>133783</v>
      </c>
      <c r="AA238" s="10"/>
      <c r="AB238" s="16">
        <v>4.6728142915447336E-3</v>
      </c>
      <c r="AC238"/>
      <c r="AD238" s="139">
        <v>193201.92993628467</v>
      </c>
      <c r="AE238" s="16">
        <f>VLOOKUP(A238,'[4]Schedule H'!$A$11:$AD$323,28,FALSE)</f>
        <v>4.8492045673130023E-3</v>
      </c>
      <c r="AF238" s="16"/>
      <c r="AG238" s="18">
        <f>VLOOKUP(A238,'[4]Schedule H'!$A$11:$AD$321,30,FALSE)</f>
        <v>167033.58142326775</v>
      </c>
    </row>
    <row r="239" spans="1:33" x14ac:dyDescent="0.3">
      <c r="A239" s="13">
        <v>754</v>
      </c>
      <c r="C239" s="14" t="s">
        <v>349</v>
      </c>
      <c r="D239" s="10"/>
      <c r="E239" s="10"/>
      <c r="F239" s="144">
        <f>VLOOKUP(A239,'[3]Employer Allocaiton FY 25- MP24'!$A$7:$D$231,4,FALSE)</f>
        <v>1.7517007500909999E-3</v>
      </c>
      <c r="G239" s="10"/>
      <c r="H239" s="145">
        <f t="shared" si="13"/>
        <v>56808.468114599171</v>
      </c>
      <c r="I239" s="176">
        <v>1.83102006466531E-3</v>
      </c>
      <c r="J239" s="10"/>
      <c r="K239" s="147">
        <f t="shared" si="14"/>
        <v>51085.628258008102</v>
      </c>
      <c r="L239" s="181">
        <v>2.3314467607246955E-3</v>
      </c>
      <c r="M239" s="10"/>
      <c r="N239" s="148">
        <f t="shared" si="12"/>
        <v>92644.107743440007</v>
      </c>
      <c r="O239" s="148"/>
      <c r="P239" s="181">
        <v>3.238034364171792E-3</v>
      </c>
      <c r="Q239"/>
      <c r="R239" s="138">
        <f t="shared" si="15"/>
        <v>106272.67639624192</v>
      </c>
      <c r="S239" s="138"/>
      <c r="T239" s="186">
        <v>3.3908529564373271E-3</v>
      </c>
      <c r="U239"/>
      <c r="V239" s="139">
        <v>125596</v>
      </c>
      <c r="W239" s="10"/>
      <c r="X239" s="186">
        <v>3.0541625838306961E-3</v>
      </c>
      <c r="Y239"/>
      <c r="Z239" s="139">
        <v>88274</v>
      </c>
      <c r="AA239" s="10"/>
      <c r="AB239" s="16">
        <v>3.0176035398866131E-3</v>
      </c>
      <c r="AC239"/>
      <c r="AD239" s="139">
        <v>124765.67466924268</v>
      </c>
      <c r="AE239" s="16">
        <f>VLOOKUP(A239,'[4]Schedule H'!$A$11:$AD$323,28,FALSE)</f>
        <v>3.3608912046468519E-3</v>
      </c>
      <c r="AF239" s="16"/>
      <c r="AG239" s="18">
        <f>VLOOKUP(A239,'[4]Schedule H'!$A$11:$AD$321,30,FALSE)</f>
        <v>115767.78972580904</v>
      </c>
    </row>
    <row r="240" spans="1:33" x14ac:dyDescent="0.3">
      <c r="A240" s="13">
        <v>756</v>
      </c>
      <c r="C240" s="14" t="s">
        <v>350</v>
      </c>
      <c r="D240" s="10"/>
      <c r="E240" s="10"/>
      <c r="F240" s="144">
        <f>VLOOKUP(A240,'[3]Employer Allocaiton FY 25- MP24'!$A$7:$D$231,4,FALSE)</f>
        <v>7.7543220429347297E-3</v>
      </c>
      <c r="G240" s="10"/>
      <c r="H240" s="145">
        <f t="shared" si="13"/>
        <v>251476.2618578012</v>
      </c>
      <c r="I240" s="176">
        <v>7.5351708564069938E-3</v>
      </c>
      <c r="J240" s="10"/>
      <c r="K240" s="147">
        <f t="shared" si="14"/>
        <v>210231.96012947391</v>
      </c>
      <c r="L240" s="181">
        <v>7.3011127121601531E-3</v>
      </c>
      <c r="M240" s="10"/>
      <c r="N240" s="148">
        <f t="shared" si="12"/>
        <v>290122.46136047912</v>
      </c>
      <c r="O240" s="148"/>
      <c r="P240" s="181">
        <v>7.164905260199186E-3</v>
      </c>
      <c r="Q240"/>
      <c r="R240" s="138">
        <f t="shared" si="15"/>
        <v>235153.0504283685</v>
      </c>
      <c r="S240" s="138"/>
      <c r="T240" s="186">
        <v>6.5090330412165658E-3</v>
      </c>
      <c r="U240"/>
      <c r="V240" s="139">
        <v>241092</v>
      </c>
      <c r="W240" s="10"/>
      <c r="X240" s="186">
        <v>6.3963434470107839E-3</v>
      </c>
      <c r="Y240"/>
      <c r="Z240" s="139">
        <v>184874</v>
      </c>
      <c r="AA240" s="10"/>
      <c r="AB240" s="16">
        <v>6.2907181107812607E-3</v>
      </c>
      <c r="AC240"/>
      <c r="AD240" s="139">
        <v>260095.69476947896</v>
      </c>
      <c r="AE240" s="16">
        <f>VLOOKUP(A240,'[4]Schedule H'!$A$11:$AD$323,28,FALSE)</f>
        <v>6.100076070577041E-3</v>
      </c>
      <c r="AF240" s="16"/>
      <c r="AG240" s="18">
        <f>VLOOKUP(A240,'[4]Schedule H'!$A$11:$AD$321,30,FALSE)</f>
        <v>210120.55459385391</v>
      </c>
    </row>
    <row r="241" spans="1:33" x14ac:dyDescent="0.3">
      <c r="A241" s="13">
        <v>757</v>
      </c>
      <c r="C241" s="14" t="s">
        <v>351</v>
      </c>
      <c r="D241" s="10"/>
      <c r="E241" s="10"/>
      <c r="F241" s="144">
        <f>VLOOKUP(A241,'[3]Employer Allocaiton FY 25- MP24'!$A$7:$D$231,4,FALSE)</f>
        <v>1.5270584062144431E-3</v>
      </c>
      <c r="G241" s="10"/>
      <c r="H241" s="145">
        <f t="shared" si="13"/>
        <v>49523.212668634871</v>
      </c>
      <c r="I241" s="176">
        <v>1.5755659456174473E-3</v>
      </c>
      <c r="J241" s="10"/>
      <c r="K241" s="147">
        <f t="shared" si="14"/>
        <v>43958.434834793778</v>
      </c>
      <c r="L241" s="181">
        <v>1.5939896655723694E-3</v>
      </c>
      <c r="M241" s="10"/>
      <c r="N241" s="148">
        <f t="shared" si="12"/>
        <v>63339.962467474186</v>
      </c>
      <c r="O241" s="148"/>
      <c r="P241" s="181">
        <v>1.6257334834499206E-3</v>
      </c>
      <c r="Q241"/>
      <c r="R241" s="138">
        <f t="shared" si="15"/>
        <v>53356.768014844405</v>
      </c>
      <c r="S241" s="138"/>
      <c r="T241" s="186">
        <v>1.6699501952555872E-3</v>
      </c>
      <c r="U241"/>
      <c r="V241" s="139">
        <v>61854</v>
      </c>
      <c r="W241" s="10"/>
      <c r="X241" s="186">
        <v>1.6207156119407218E-3</v>
      </c>
      <c r="Y241"/>
      <c r="Z241" s="139">
        <v>46844</v>
      </c>
      <c r="AA241" s="10"/>
      <c r="AB241" s="16">
        <v>1.6804631232206415E-3</v>
      </c>
      <c r="AC241"/>
      <c r="AD241" s="139">
        <v>69480.338471926705</v>
      </c>
      <c r="AE241" s="16">
        <f>VLOOKUP(A241,'[4]Schedule H'!$A$11:$AD$323,28,FALSE)</f>
        <v>1.700704825882097E-3</v>
      </c>
      <c r="AF241" s="16"/>
      <c r="AG241" s="18">
        <f>VLOOKUP(A241,'[4]Schedule H'!$A$11:$AD$321,30,FALSE)</f>
        <v>58581.735224325806</v>
      </c>
    </row>
    <row r="242" spans="1:33" x14ac:dyDescent="0.3">
      <c r="A242" s="13">
        <v>759</v>
      </c>
      <c r="C242" s="14" t="s">
        <v>352</v>
      </c>
      <c r="D242" s="10"/>
      <c r="E242" s="10"/>
      <c r="F242" s="146">
        <v>0</v>
      </c>
      <c r="G242" s="10"/>
      <c r="H242" s="145">
        <f t="shared" si="13"/>
        <v>0</v>
      </c>
      <c r="I242" s="176">
        <v>0</v>
      </c>
      <c r="J242" s="10"/>
      <c r="K242" s="147">
        <f t="shared" si="14"/>
        <v>0</v>
      </c>
      <c r="L242" s="181">
        <v>0</v>
      </c>
      <c r="M242" s="10"/>
      <c r="N242" s="148">
        <f t="shared" si="12"/>
        <v>0</v>
      </c>
      <c r="O242" s="148"/>
      <c r="P242" s="181">
        <v>0</v>
      </c>
      <c r="Q242"/>
      <c r="R242" s="138">
        <f t="shared" si="15"/>
        <v>0</v>
      </c>
      <c r="S242" s="138"/>
      <c r="T242" s="186">
        <v>0</v>
      </c>
      <c r="U242"/>
      <c r="V242" s="139">
        <v>0</v>
      </c>
      <c r="W242" s="10"/>
      <c r="X242" s="186">
        <v>0</v>
      </c>
      <c r="Y242"/>
      <c r="Z242" s="139">
        <v>0</v>
      </c>
      <c r="AA242" s="10"/>
      <c r="AB242" s="16">
        <v>0</v>
      </c>
      <c r="AC242"/>
      <c r="AD242" s="139">
        <v>0</v>
      </c>
      <c r="AE242" s="16">
        <f>VLOOKUP(A242,'[4]Schedule H'!$A$11:$AD$323,28,FALSE)</f>
        <v>0</v>
      </c>
      <c r="AF242" s="16"/>
      <c r="AG242" s="18">
        <f>VLOOKUP(A242,'[4]Schedule H'!$A$11:$AD$321,30,FALSE)</f>
        <v>0</v>
      </c>
    </row>
    <row r="243" spans="1:33" x14ac:dyDescent="0.3">
      <c r="A243" s="13">
        <v>760</v>
      </c>
      <c r="C243" s="14" t="s">
        <v>353</v>
      </c>
      <c r="D243" s="10"/>
      <c r="E243" s="10"/>
      <c r="F243" s="146">
        <v>0</v>
      </c>
      <c r="G243" s="10"/>
      <c r="H243" s="145">
        <f t="shared" si="13"/>
        <v>0</v>
      </c>
      <c r="I243" s="176">
        <v>0</v>
      </c>
      <c r="J243" s="10"/>
      <c r="K243" s="147">
        <f t="shared" si="14"/>
        <v>0</v>
      </c>
      <c r="L243" s="181">
        <v>0</v>
      </c>
      <c r="M243" s="10"/>
      <c r="N243" s="148">
        <f t="shared" si="12"/>
        <v>0</v>
      </c>
      <c r="O243" s="148"/>
      <c r="P243" s="181">
        <v>0</v>
      </c>
      <c r="Q243"/>
      <c r="R243" s="138">
        <f t="shared" si="15"/>
        <v>0</v>
      </c>
      <c r="S243" s="138"/>
      <c r="T243" s="186">
        <v>0</v>
      </c>
      <c r="U243"/>
      <c r="V243" s="139">
        <v>0</v>
      </c>
      <c r="W243" s="10"/>
      <c r="X243" s="186">
        <v>0</v>
      </c>
      <c r="Y243"/>
      <c r="Z243" s="139">
        <v>0</v>
      </c>
      <c r="AA243" s="10"/>
      <c r="AB243" s="16">
        <v>0</v>
      </c>
      <c r="AC243"/>
      <c r="AD243" s="139">
        <v>0</v>
      </c>
      <c r="AE243" s="16">
        <f>VLOOKUP(A243,'[4]Schedule H'!$A$11:$AD$323,28,FALSE)</f>
        <v>0</v>
      </c>
      <c r="AF243" s="16"/>
      <c r="AG243" s="18">
        <f>VLOOKUP(A243,'[4]Schedule H'!$A$11:$AD$321,30,FALSE)</f>
        <v>0</v>
      </c>
    </row>
    <row r="244" spans="1:33" x14ac:dyDescent="0.3">
      <c r="A244" s="13">
        <v>761</v>
      </c>
      <c r="C244" s="14" t="s">
        <v>354</v>
      </c>
      <c r="D244" s="10"/>
      <c r="E244" s="10"/>
      <c r="F244" s="144">
        <f>VLOOKUP(A244,'[3]Employer Allocaiton FY 25- MP24'!$A$7:$D$231,4,FALSE)</f>
        <v>1.4407210147844107E-3</v>
      </c>
      <c r="G244" s="10"/>
      <c r="H244" s="145">
        <f t="shared" si="13"/>
        <v>46723.251004009297</v>
      </c>
      <c r="I244" s="176">
        <v>1.429150542939542E-3</v>
      </c>
      <c r="J244" s="10"/>
      <c r="K244" s="147">
        <f t="shared" si="14"/>
        <v>39873.431629863175</v>
      </c>
      <c r="L244" s="181">
        <v>1.3332978388929816E-3</v>
      </c>
      <c r="M244" s="10"/>
      <c r="N244" s="148">
        <f t="shared" si="12"/>
        <v>52980.917566439326</v>
      </c>
      <c r="O244" s="148"/>
      <c r="P244" s="181">
        <v>1.4321399483046098E-3</v>
      </c>
      <c r="Q244"/>
      <c r="R244" s="138">
        <f t="shared" si="15"/>
        <v>47003.004960151091</v>
      </c>
      <c r="S244" s="138"/>
      <c r="T244" s="186">
        <v>1.5361904163590657E-3</v>
      </c>
      <c r="U244"/>
      <c r="V244" s="139">
        <v>56900</v>
      </c>
      <c r="W244" s="10"/>
      <c r="X244" s="186">
        <v>1.5780052790972622E-3</v>
      </c>
      <c r="Y244"/>
      <c r="Z244" s="139">
        <v>45609</v>
      </c>
      <c r="AA244" s="10"/>
      <c r="AB244" s="16">
        <v>1.5952334933751564E-3</v>
      </c>
      <c r="AC244"/>
      <c r="AD244" s="139">
        <v>65956.438751858994</v>
      </c>
      <c r="AE244" s="16">
        <f>VLOOKUP(A244,'[4]Schedule H'!$A$11:$AD$323,28,FALSE)</f>
        <v>1.6230590080589461E-3</v>
      </c>
      <c r="AF244" s="16"/>
      <c r="AG244" s="18">
        <f>VLOOKUP(A244,'[4]Schedule H'!$A$11:$AD$321,30,FALSE)</f>
        <v>55907.18131481194</v>
      </c>
    </row>
    <row r="245" spans="1:33" x14ac:dyDescent="0.3">
      <c r="A245" s="13">
        <v>762</v>
      </c>
      <c r="C245" s="14" t="s">
        <v>355</v>
      </c>
      <c r="D245" s="10"/>
      <c r="E245" s="10"/>
      <c r="F245" s="146">
        <v>0</v>
      </c>
      <c r="G245" s="10"/>
      <c r="H245" s="145">
        <f t="shared" si="13"/>
        <v>0</v>
      </c>
      <c r="I245" s="176">
        <v>0</v>
      </c>
      <c r="J245" s="10"/>
      <c r="K245" s="147">
        <f t="shared" si="14"/>
        <v>0</v>
      </c>
      <c r="L245" s="181">
        <v>0</v>
      </c>
      <c r="M245" s="10"/>
      <c r="N245" s="148">
        <f t="shared" si="12"/>
        <v>0</v>
      </c>
      <c r="O245" s="148"/>
      <c r="P245" s="181">
        <v>0</v>
      </c>
      <c r="Q245"/>
      <c r="R245" s="138">
        <f t="shared" si="15"/>
        <v>0</v>
      </c>
      <c r="S245" s="138"/>
      <c r="T245" s="186">
        <v>0</v>
      </c>
      <c r="U245"/>
      <c r="V245" s="139">
        <v>0</v>
      </c>
      <c r="W245" s="10"/>
      <c r="X245" s="186">
        <v>0</v>
      </c>
      <c r="Y245"/>
      <c r="Z245" s="139">
        <v>0</v>
      </c>
      <c r="AA245" s="10"/>
      <c r="AB245" s="16">
        <v>0</v>
      </c>
      <c r="AC245"/>
      <c r="AD245" s="139">
        <v>0</v>
      </c>
      <c r="AE245" s="16">
        <f>VLOOKUP(A245,'[4]Schedule H'!$A$11:$AD$323,28,FALSE)</f>
        <v>0</v>
      </c>
      <c r="AF245" s="16"/>
      <c r="AG245" s="18">
        <f>VLOOKUP(A245,'[4]Schedule H'!$A$11:$AD$321,30,FALSE)</f>
        <v>0</v>
      </c>
    </row>
    <row r="246" spans="1:33" x14ac:dyDescent="0.3">
      <c r="A246" s="13">
        <v>765</v>
      </c>
      <c r="C246" s="14" t="s">
        <v>356</v>
      </c>
      <c r="D246" s="10"/>
      <c r="E246" s="10"/>
      <c r="F246" s="144">
        <f>VLOOKUP(A246,'[3]Employer Allocaiton FY 25- MP24'!$A$7:$D$231,4,FALSE)</f>
        <v>1.6517842483347141E-2</v>
      </c>
      <c r="G246" s="10"/>
      <c r="H246" s="145">
        <f t="shared" si="13"/>
        <v>535681.29601386003</v>
      </c>
      <c r="I246" s="176">
        <v>1.617692627562695E-2</v>
      </c>
      <c r="J246" s="10"/>
      <c r="K246" s="147">
        <f t="shared" si="14"/>
        <v>451337.73136720923</v>
      </c>
      <c r="L246" s="181">
        <v>1.6612671308803981E-2</v>
      </c>
      <c r="M246" s="10"/>
      <c r="N246" s="148">
        <f t="shared" si="12"/>
        <v>660133.5001794314</v>
      </c>
      <c r="O246" s="148"/>
      <c r="P246" s="181">
        <v>1.7733485434167019E-2</v>
      </c>
      <c r="Q246"/>
      <c r="R246" s="138">
        <f t="shared" si="15"/>
        <v>582015.1199676136</v>
      </c>
      <c r="S246" s="138"/>
      <c r="T246" s="186">
        <v>1.7903058447505012E-2</v>
      </c>
      <c r="U246"/>
      <c r="V246" s="139">
        <v>663121</v>
      </c>
      <c r="W246" s="10"/>
      <c r="X246" s="186">
        <v>1.7538346589866437E-2</v>
      </c>
      <c r="Y246"/>
      <c r="Z246" s="139">
        <v>506911</v>
      </c>
      <c r="AA246" s="10"/>
      <c r="AB246" s="16">
        <v>1.7195049284323916E-2</v>
      </c>
      <c r="AC246"/>
      <c r="AD246" s="139">
        <v>710945.58863427234</v>
      </c>
      <c r="AE246" s="16">
        <f>VLOOKUP(A246,'[4]Schedule H'!$A$11:$AD$323,28,FALSE)</f>
        <v>1.7424068724098209E-2</v>
      </c>
      <c r="AF246" s="16"/>
      <c r="AG246" s="18">
        <f>VLOOKUP(A246,'[4]Schedule H'!$A$11:$AD$321,30,FALSE)</f>
        <v>600181.85695225454</v>
      </c>
    </row>
    <row r="247" spans="1:33" x14ac:dyDescent="0.3">
      <c r="A247" s="13">
        <v>766</v>
      </c>
      <c r="C247" s="14" t="s">
        <v>357</v>
      </c>
      <c r="D247" s="10"/>
      <c r="E247" s="10"/>
      <c r="F247" s="144">
        <f>VLOOKUP(A247,'[3]Employer Allocaiton FY 25- MP24'!$A$7:$D$231,4,FALSE)</f>
        <v>1.0661567000552518E-4</v>
      </c>
      <c r="G247" s="10"/>
      <c r="H247" s="145">
        <f t="shared" si="13"/>
        <v>3457.5956479500642</v>
      </c>
      <c r="I247" s="176">
        <v>1.2077696658065481E-4</v>
      </c>
      <c r="J247" s="10"/>
      <c r="K247" s="147">
        <f t="shared" si="14"/>
        <v>3369.6884790811946</v>
      </c>
      <c r="L247" s="181">
        <v>1.040015285653383E-4</v>
      </c>
      <c r="M247" s="10"/>
      <c r="N247" s="148">
        <f t="shared" si="12"/>
        <v>4132.6823242125929</v>
      </c>
      <c r="O247" s="148"/>
      <c r="P247" s="181">
        <v>5.8843400607018369E-5</v>
      </c>
      <c r="Q247"/>
      <c r="R247" s="138">
        <f t="shared" si="15"/>
        <v>1931.2474691304158</v>
      </c>
      <c r="S247" s="138"/>
      <c r="T247" s="186">
        <v>7.1068784305817779E-5</v>
      </c>
      <c r="U247"/>
      <c r="V247" s="139">
        <v>2632</v>
      </c>
      <c r="W247" s="10"/>
      <c r="X247" s="186">
        <v>8.4883218193132772E-5</v>
      </c>
      <c r="Y247"/>
      <c r="Z247" s="139">
        <v>2453</v>
      </c>
      <c r="AA247" s="10"/>
      <c r="AB247" s="16">
        <v>1.0722480119349762E-4</v>
      </c>
      <c r="AC247"/>
      <c r="AD247" s="139">
        <v>4433.3108989807279</v>
      </c>
      <c r="AE247" s="16">
        <f>VLOOKUP(A247,'[4]Schedule H'!$A$11:$AD$323,28,FALSE)</f>
        <v>1.1394228805518435E-4</v>
      </c>
      <c r="AF247" s="16"/>
      <c r="AG247" s="18">
        <f>VLOOKUP(A247,'[4]Schedule H'!$A$11:$AD$321,30,FALSE)</f>
        <v>3924.8062615690001</v>
      </c>
    </row>
    <row r="248" spans="1:33" x14ac:dyDescent="0.3">
      <c r="A248" s="13">
        <v>767</v>
      </c>
      <c r="C248" s="14" t="s">
        <v>358</v>
      </c>
      <c r="D248" s="10"/>
      <c r="E248" s="10"/>
      <c r="F248" s="144">
        <f>VLOOKUP(A248,'[3]Employer Allocaiton FY 25- MP24'!$A$7:$D$231,4,FALSE)</f>
        <v>1.4369358514431912E-2</v>
      </c>
      <c r="G248" s="10"/>
      <c r="H248" s="145">
        <f t="shared" si="13"/>
        <v>466004.96400537761</v>
      </c>
      <c r="I248" s="176">
        <v>1.4857904184884705E-2</v>
      </c>
      <c r="J248" s="10"/>
      <c r="K248" s="147">
        <f t="shared" si="14"/>
        <v>414536.8936854683</v>
      </c>
      <c r="L248" s="181">
        <v>1.478333908045684E-2</v>
      </c>
      <c r="M248" s="10"/>
      <c r="N248" s="148">
        <f t="shared" si="12"/>
        <v>587441.79007198708</v>
      </c>
      <c r="O248" s="148"/>
      <c r="P248" s="181">
        <v>1.4969332943864605E-2</v>
      </c>
      <c r="Q248"/>
      <c r="R248" s="138">
        <f t="shared" si="15"/>
        <v>491295.30353758961</v>
      </c>
      <c r="S248" s="138"/>
      <c r="T248" s="186">
        <v>1.4241756338247133E-2</v>
      </c>
      <c r="U248"/>
      <c r="V248" s="139">
        <v>527508</v>
      </c>
      <c r="W248" s="10"/>
      <c r="X248" s="186">
        <v>1.4104391962821318E-2</v>
      </c>
      <c r="Y248"/>
      <c r="Z248" s="139">
        <v>407659</v>
      </c>
      <c r="AA248" s="10"/>
      <c r="AB248" s="16">
        <v>1.3876145433478124E-2</v>
      </c>
      <c r="AC248"/>
      <c r="AD248" s="139">
        <v>573722.36741261312</v>
      </c>
      <c r="AE248" s="16">
        <f>VLOOKUP(A248,'[4]Schedule H'!$A$11:$AD$323,28,FALSE)</f>
        <v>1.3535214490335163E-2</v>
      </c>
      <c r="AF248" s="16"/>
      <c r="AG248" s="18">
        <f>VLOOKUP(A248,'[4]Schedule H'!$A$11:$AD$321,30,FALSE)</f>
        <v>466228.08344535273</v>
      </c>
    </row>
    <row r="249" spans="1:33" x14ac:dyDescent="0.3">
      <c r="A249" s="13">
        <v>768</v>
      </c>
      <c r="C249" s="14" t="s">
        <v>359</v>
      </c>
      <c r="D249" s="10"/>
      <c r="E249" s="10"/>
      <c r="F249" s="144">
        <f>VLOOKUP(A249,'[3]Employer Allocaiton FY 25- MP24'!$A$7:$D$231,4,FALSE)</f>
        <v>3.1900132819068301E-3</v>
      </c>
      <c r="G249" s="10"/>
      <c r="H249" s="145">
        <f t="shared" si="13"/>
        <v>103453.61089840131</v>
      </c>
      <c r="I249" s="176">
        <v>3.2327551923194129E-3</v>
      </c>
      <c r="J249" s="10"/>
      <c r="K249" s="147">
        <f t="shared" si="14"/>
        <v>90194.167279189307</v>
      </c>
      <c r="L249" s="181">
        <v>3.3425591938282544E-3</v>
      </c>
      <c r="M249" s="10"/>
      <c r="N249" s="148">
        <f t="shared" si="12"/>
        <v>132822.42567511811</v>
      </c>
      <c r="O249" s="148"/>
      <c r="P249" s="181">
        <v>3.4646676323947289E-3</v>
      </c>
      <c r="Q249"/>
      <c r="R249" s="138">
        <f t="shared" si="15"/>
        <v>113710.80745531089</v>
      </c>
      <c r="S249" s="138"/>
      <c r="T249" s="186">
        <v>3.4786940273021298E-3</v>
      </c>
      <c r="U249"/>
      <c r="V249" s="139">
        <v>128849</v>
      </c>
      <c r="W249" s="10"/>
      <c r="X249" s="186">
        <v>3.5312912236145281E-3</v>
      </c>
      <c r="Y249"/>
      <c r="Z249" s="139">
        <v>102065</v>
      </c>
      <c r="AA249" s="10"/>
      <c r="AB249" s="16">
        <v>3.608953946231144E-3</v>
      </c>
      <c r="AC249"/>
      <c r="AD249" s="139">
        <v>149215.61696228443</v>
      </c>
      <c r="AE249" s="16">
        <f>VLOOKUP(A249,'[4]Schedule H'!$A$11:$AD$323,28,FALSE)</f>
        <v>3.7119042422637735E-3</v>
      </c>
      <c r="AF249" s="16"/>
      <c r="AG249" s="18">
        <f>VLOOKUP(A249,'[4]Schedule H'!$A$11:$AD$321,30,FALSE)</f>
        <v>127858.63142686407</v>
      </c>
    </row>
    <row r="250" spans="1:33" x14ac:dyDescent="0.3">
      <c r="A250" s="13">
        <v>769</v>
      </c>
      <c r="C250" s="14" t="s">
        <v>360</v>
      </c>
      <c r="D250" s="10"/>
      <c r="E250" s="10"/>
      <c r="F250" s="144">
        <f>VLOOKUP(A250,'[3]Employer Allocaiton FY 25- MP24'!$A$7:$D$231,4,FALSE)</f>
        <v>5.4505133325246811E-3</v>
      </c>
      <c r="G250" s="10"/>
      <c r="H250" s="145">
        <f t="shared" si="13"/>
        <v>176762.6764119617</v>
      </c>
      <c r="I250" s="176">
        <v>5.2937028361812067E-3</v>
      </c>
      <c r="J250" s="10"/>
      <c r="K250" s="147">
        <f t="shared" si="14"/>
        <v>147694.7961501166</v>
      </c>
      <c r="L250" s="181">
        <v>6.0909023310501218E-3</v>
      </c>
      <c r="M250" s="10"/>
      <c r="N250" s="148">
        <f t="shared" si="12"/>
        <v>242032.63883974659</v>
      </c>
      <c r="O250" s="148"/>
      <c r="P250" s="181">
        <v>7.0631051274624183E-3</v>
      </c>
      <c r="Q250"/>
      <c r="R250" s="138">
        <f t="shared" si="15"/>
        <v>231811.95785593186</v>
      </c>
      <c r="S250" s="138"/>
      <c r="T250" s="186">
        <v>7.7624469498018484E-3</v>
      </c>
      <c r="U250"/>
      <c r="V250" s="139">
        <v>287518</v>
      </c>
      <c r="W250" s="10"/>
      <c r="X250" s="186">
        <v>8.0277301542837458E-3</v>
      </c>
      <c r="Y250"/>
      <c r="Z250" s="139">
        <v>232026</v>
      </c>
      <c r="AA250" s="10"/>
      <c r="AB250" s="16">
        <v>8.1337961362080539E-3</v>
      </c>
      <c r="AC250"/>
      <c r="AD250" s="139">
        <v>336299.5002962547</v>
      </c>
      <c r="AE250" s="16">
        <f>VLOOKUP(A250,'[4]Schedule H'!$A$11:$AD$323,28,FALSE)</f>
        <v>8.4928756867958723E-3</v>
      </c>
      <c r="AF250" s="16"/>
      <c r="AG250" s="18">
        <f>VLOOKUP(A250,'[4]Schedule H'!$A$11:$AD$321,30,FALSE)</f>
        <v>292541.88452069549</v>
      </c>
    </row>
    <row r="251" spans="1:33" x14ac:dyDescent="0.3">
      <c r="A251" s="13">
        <v>770</v>
      </c>
      <c r="C251" s="14" t="s">
        <v>361</v>
      </c>
      <c r="D251" s="10"/>
      <c r="E251" s="10"/>
      <c r="F251" s="144">
        <f>VLOOKUP(A251,'[3]Employer Allocaiton FY 25- MP24'!$A$7:$D$231,4,FALSE)</f>
        <v>2.9731814053260337E-3</v>
      </c>
      <c r="G251" s="10"/>
      <c r="H251" s="145">
        <f t="shared" si="13"/>
        <v>96421.652530895342</v>
      </c>
      <c r="I251" s="176">
        <v>2.8196108712520468E-3</v>
      </c>
      <c r="J251" s="10"/>
      <c r="K251" s="147">
        <f t="shared" si="14"/>
        <v>78667.402712132258</v>
      </c>
      <c r="L251" s="181">
        <v>2.8659613676007868E-3</v>
      </c>
      <c r="M251" s="10"/>
      <c r="N251" s="148">
        <f t="shared" si="12"/>
        <v>113883.9789101651</v>
      </c>
      <c r="O251" s="148"/>
      <c r="P251" s="181">
        <v>3.3005051092891264E-3</v>
      </c>
      <c r="Q251"/>
      <c r="R251" s="138">
        <f t="shared" si="15"/>
        <v>108322.97374748225</v>
      </c>
      <c r="S251" s="138"/>
      <c r="T251" s="186">
        <v>3.5706032840192217E-3</v>
      </c>
      <c r="U251"/>
      <c r="V251" s="139">
        <v>132254</v>
      </c>
      <c r="W251" s="10"/>
      <c r="X251" s="186">
        <v>3.6470718126809906E-3</v>
      </c>
      <c r="Y251"/>
      <c r="Z251" s="139">
        <v>105411</v>
      </c>
      <c r="AA251" s="10"/>
      <c r="AB251" s="16">
        <v>3.772753687091799E-3</v>
      </c>
      <c r="AC251"/>
      <c r="AD251" s="139">
        <v>155988.07229281293</v>
      </c>
      <c r="AE251" s="16">
        <f>VLOOKUP(A251,'[4]Schedule H'!$A$11:$AD$323,28,FALSE)</f>
        <v>3.8867548123803501E-3</v>
      </c>
      <c r="AF251" s="16"/>
      <c r="AG251" s="18">
        <f>VLOOKUP(A251,'[4]Schedule H'!$A$11:$AD$321,30,FALSE)</f>
        <v>133881.45775540054</v>
      </c>
    </row>
    <row r="252" spans="1:33" x14ac:dyDescent="0.3">
      <c r="A252" s="13">
        <v>771</v>
      </c>
      <c r="C252" s="14" t="s">
        <v>362</v>
      </c>
      <c r="D252" s="10"/>
      <c r="E252" s="10"/>
      <c r="F252" s="144">
        <f>VLOOKUP(A252,'[3]Employer Allocaiton FY 25- MP24'!$A$7:$D$231,4,FALSE)</f>
        <v>1.6990931286316661E-3</v>
      </c>
      <c r="G252" s="10"/>
      <c r="H252" s="145">
        <f t="shared" si="13"/>
        <v>55102.378540736616</v>
      </c>
      <c r="I252" s="176">
        <v>1.9429405268897965E-3</v>
      </c>
      <c r="J252" s="10"/>
      <c r="K252" s="147">
        <f t="shared" si="14"/>
        <v>54208.219450753801</v>
      </c>
      <c r="L252" s="181">
        <v>1.9710066042993211E-3</v>
      </c>
      <c r="M252" s="10"/>
      <c r="N252" s="148">
        <f t="shared" si="12"/>
        <v>78321.388799364635</v>
      </c>
      <c r="O252" s="148"/>
      <c r="P252" s="181">
        <v>2.1135533333665225E-3</v>
      </c>
      <c r="Q252"/>
      <c r="R252" s="138">
        <f t="shared" si="15"/>
        <v>69367.074027489274</v>
      </c>
      <c r="S252" s="138"/>
      <c r="T252" s="186">
        <v>2.1748538273465351E-3</v>
      </c>
      <c r="U252"/>
      <c r="V252" s="139">
        <v>80556</v>
      </c>
      <c r="W252" s="10"/>
      <c r="X252" s="186">
        <v>2.2120978871638095E-3</v>
      </c>
      <c r="Y252"/>
      <c r="Z252" s="139">
        <v>63936</v>
      </c>
      <c r="AA252" s="10"/>
      <c r="AB252" s="16">
        <v>2.1843796927828933E-3</v>
      </c>
      <c r="AC252"/>
      <c r="AD252" s="139">
        <v>90315.246022706924</v>
      </c>
      <c r="AE252" s="16">
        <f>VLOOKUP(A252,'[4]Schedule H'!$A$11:$AD$323,28,FALSE)</f>
        <v>2.2999199804286889E-3</v>
      </c>
      <c r="AF252" s="16"/>
      <c r="AG252" s="18">
        <f>VLOOKUP(A252,'[4]Schedule H'!$A$11:$AD$321,30,FALSE)</f>
        <v>79222.038580815162</v>
      </c>
    </row>
    <row r="253" spans="1:33" x14ac:dyDescent="0.3">
      <c r="A253" s="13">
        <v>772</v>
      </c>
      <c r="C253" s="14" t="s">
        <v>363</v>
      </c>
      <c r="D253" s="10"/>
      <c r="E253" s="10"/>
      <c r="F253" s="144">
        <f>VLOOKUP(A253,'[3]Employer Allocaiton FY 25- MP24'!$A$7:$D$231,4,FALSE)</f>
        <v>3.1763109560137537E-3</v>
      </c>
      <c r="G253" s="10"/>
      <c r="H253" s="145">
        <f t="shared" si="13"/>
        <v>103009.23811180962</v>
      </c>
      <c r="I253" s="176">
        <v>3.1724356003744918E-3</v>
      </c>
      <c r="J253" s="10"/>
      <c r="K253" s="147">
        <f t="shared" si="14"/>
        <v>88511.245114523554</v>
      </c>
      <c r="L253" s="181">
        <v>3.2457203803278188E-3</v>
      </c>
      <c r="M253" s="10"/>
      <c r="N253" s="148">
        <f t="shared" si="12"/>
        <v>128974.36634010993</v>
      </c>
      <c r="O253" s="148"/>
      <c r="P253" s="181">
        <v>3.7197482547061517E-3</v>
      </c>
      <c r="Q253"/>
      <c r="R253" s="138">
        <f t="shared" si="15"/>
        <v>122082.58408924646</v>
      </c>
      <c r="S253" s="138"/>
      <c r="T253" s="186">
        <v>3.8988240173680293E-3</v>
      </c>
      <c r="U253"/>
      <c r="V253" s="139">
        <v>144411</v>
      </c>
      <c r="W253" s="10"/>
      <c r="X253" s="186">
        <v>4.0551853296684594E-3</v>
      </c>
      <c r="Y253"/>
      <c r="Z253" s="139">
        <v>117207</v>
      </c>
      <c r="AA253" s="10"/>
      <c r="AB253" s="16">
        <v>4.2201023959332982E-3</v>
      </c>
      <c r="AC253"/>
      <c r="AD253" s="139">
        <v>174484.12809778508</v>
      </c>
      <c r="AE253" s="16">
        <f>VLOOKUP(A253,'[4]Schedule H'!$A$11:$AD$323,28,FALSE)</f>
        <v>4.1661070217816282E-3</v>
      </c>
      <c r="AF253" s="16"/>
      <c r="AG253" s="18">
        <f>VLOOKUP(A253,'[4]Schedule H'!$A$11:$AD$321,30,FALSE)</f>
        <v>143503.90188352144</v>
      </c>
    </row>
    <row r="254" spans="1:33" x14ac:dyDescent="0.3">
      <c r="A254" s="13">
        <v>773</v>
      </c>
      <c r="C254" s="14" t="s">
        <v>364</v>
      </c>
      <c r="D254" s="10"/>
      <c r="E254" s="10"/>
      <c r="F254" s="144">
        <f>VLOOKUP(A254,'[3]Employer Allocaiton FY 25- MP24'!$A$7:$D$231,4,FALSE)</f>
        <v>2.2033742629366864E-3</v>
      </c>
      <c r="G254" s="10"/>
      <c r="H254" s="145">
        <f t="shared" si="13"/>
        <v>71456.449712694739</v>
      </c>
      <c r="I254" s="176">
        <v>2.0225304894765516E-3</v>
      </c>
      <c r="J254" s="10"/>
      <c r="K254" s="147">
        <f t="shared" si="14"/>
        <v>56428.786729200823</v>
      </c>
      <c r="L254" s="181">
        <v>2.2875686031913586E-3</v>
      </c>
      <c r="M254" s="10"/>
      <c r="N254" s="148">
        <f t="shared" si="12"/>
        <v>90900.532542589805</v>
      </c>
      <c r="O254" s="148"/>
      <c r="P254" s="181">
        <v>2.6275417015672303E-3</v>
      </c>
      <c r="Q254"/>
      <c r="R254" s="138">
        <f t="shared" si="15"/>
        <v>86236.233950440685</v>
      </c>
      <c r="S254" s="138"/>
      <c r="T254" s="186">
        <v>2.6675821393559404E-3</v>
      </c>
      <c r="U254"/>
      <c r="V254" s="139">
        <v>98806</v>
      </c>
      <c r="W254" s="10"/>
      <c r="X254" s="186">
        <v>2.7479288527409557E-3</v>
      </c>
      <c r="Y254"/>
      <c r="Z254" s="139">
        <v>79423</v>
      </c>
      <c r="AA254" s="10"/>
      <c r="AB254" s="16">
        <v>2.8505430593382471E-3</v>
      </c>
      <c r="AC254"/>
      <c r="AD254" s="139">
        <v>117858.40096987263</v>
      </c>
      <c r="AE254" s="16">
        <f>VLOOKUP(A254,'[4]Schedule H'!$A$11:$AD$323,28,FALSE)</f>
        <v>2.8833007938120457E-3</v>
      </c>
      <c r="AF254" s="16"/>
      <c r="AG254" s="18">
        <f>VLOOKUP(A254,'[4]Schedule H'!$A$11:$AD$321,30,FALSE)</f>
        <v>99316.91914120283</v>
      </c>
    </row>
    <row r="255" spans="1:33" x14ac:dyDescent="0.3">
      <c r="A255" s="13">
        <v>774</v>
      </c>
      <c r="C255" s="14" t="s">
        <v>365</v>
      </c>
      <c r="D255" s="10"/>
      <c r="E255" s="10"/>
      <c r="F255" s="144">
        <f>VLOOKUP(A255,'[3]Employer Allocaiton FY 25- MP24'!$A$7:$D$231,4,FALSE)</f>
        <v>2.6439253495366731E-3</v>
      </c>
      <c r="G255" s="10"/>
      <c r="H255" s="145">
        <f t="shared" si="13"/>
        <v>85743.725866836496</v>
      </c>
      <c r="I255" s="176">
        <v>2.6241030783139925E-3</v>
      </c>
      <c r="J255" s="10"/>
      <c r="K255" s="147">
        <f t="shared" si="14"/>
        <v>73212.717302443591</v>
      </c>
      <c r="L255" s="181">
        <v>2.5803438561625021E-3</v>
      </c>
      <c r="M255" s="10"/>
      <c r="N255" s="148">
        <f t="shared" si="12"/>
        <v>102534.46840498988</v>
      </c>
      <c r="O255" s="148"/>
      <c r="P255" s="181">
        <v>2.8117236109795911E-3</v>
      </c>
      <c r="Q255"/>
      <c r="R255" s="138">
        <f t="shared" si="15"/>
        <v>92281.106319183498</v>
      </c>
      <c r="S255" s="138"/>
      <c r="T255" s="186">
        <v>2.9421303862169831E-3</v>
      </c>
      <c r="U255"/>
      <c r="V255" s="139">
        <v>108975</v>
      </c>
      <c r="W255" s="10"/>
      <c r="X255" s="186">
        <v>2.9955381125808746E-3</v>
      </c>
      <c r="Y255"/>
      <c r="Z255" s="139">
        <v>86580</v>
      </c>
      <c r="AA255" s="10"/>
      <c r="AB255" s="16">
        <v>2.9965330559127271E-3</v>
      </c>
      <c r="AC255"/>
      <c r="AD255" s="139">
        <v>123894.49556507576</v>
      </c>
      <c r="AE255" s="16">
        <f>VLOOKUP(A255,'[4]Schedule H'!$A$11:$AD$323,28,FALSE)</f>
        <v>3.0172454203026282E-3</v>
      </c>
      <c r="AF255" s="16"/>
      <c r="AG255" s="18">
        <f>VLOOKUP(A255,'[4]Schedule H'!$A$11:$AD$321,30,FALSE)</f>
        <v>103930.71721149566</v>
      </c>
    </row>
    <row r="256" spans="1:33" x14ac:dyDescent="0.3">
      <c r="A256" s="13">
        <v>775</v>
      </c>
      <c r="C256" s="14" t="s">
        <v>366</v>
      </c>
      <c r="D256" s="10"/>
      <c r="E256" s="10"/>
      <c r="F256" s="144">
        <f>VLOOKUP(A256,'[3]Employer Allocaiton FY 25- MP24'!$A$7:$D$231,4,FALSE)</f>
        <v>2.9996086675170351E-3</v>
      </c>
      <c r="G256" s="10"/>
      <c r="H256" s="145">
        <f t="shared" si="13"/>
        <v>97278.700905999183</v>
      </c>
      <c r="I256" s="176">
        <v>3.1441275202619039E-3</v>
      </c>
      <c r="J256" s="10"/>
      <c r="K256" s="147">
        <f t="shared" si="14"/>
        <v>87721.447075038988</v>
      </c>
      <c r="L256" s="181">
        <v>3.2186767998403231E-3</v>
      </c>
      <c r="M256" s="10"/>
      <c r="N256" s="148">
        <f t="shared" si="12"/>
        <v>127899.74245134776</v>
      </c>
      <c r="O256" s="148"/>
      <c r="P256" s="181">
        <v>3.1899714145190027E-3</v>
      </c>
      <c r="Q256"/>
      <c r="R256" s="138">
        <f t="shared" si="15"/>
        <v>104695.24462108342</v>
      </c>
      <c r="S256" s="138"/>
      <c r="T256" s="186">
        <v>3.0581421822351205E-3</v>
      </c>
      <c r="U256"/>
      <c r="V256" s="139">
        <v>113272</v>
      </c>
      <c r="W256" s="10"/>
      <c r="X256" s="186">
        <v>3.1786762760983769E-3</v>
      </c>
      <c r="Y256"/>
      <c r="Z256" s="139">
        <v>91873</v>
      </c>
      <c r="AA256" s="10"/>
      <c r="AB256" s="16">
        <v>3.2794873923955681E-3</v>
      </c>
      <c r="AC256"/>
      <c r="AD256" s="139">
        <v>135593.51043738602</v>
      </c>
      <c r="AE256" s="16">
        <f>VLOOKUP(A256,'[4]Schedule H'!$A$11:$AD$323,28,FALSE)</f>
        <v>3.2379401047263486E-3</v>
      </c>
      <c r="AF256" s="16"/>
      <c r="AG256" s="18">
        <f>VLOOKUP(A256,'[4]Schedule H'!$A$11:$AD$321,30,FALSE)</f>
        <v>111532.66986757804</v>
      </c>
    </row>
    <row r="257" spans="1:33" x14ac:dyDescent="0.3">
      <c r="A257" s="13">
        <v>776</v>
      </c>
      <c r="C257" s="14" t="s">
        <v>367</v>
      </c>
      <c r="D257" s="10"/>
      <c r="E257" s="10"/>
      <c r="F257" s="144">
        <f>VLOOKUP(A257,'[3]Employer Allocaiton FY 25- MP24'!$A$7:$D$231,4,FALSE)</f>
        <v>2.8966462171889592E-3</v>
      </c>
      <c r="G257" s="10"/>
      <c r="H257" s="145">
        <f t="shared" si="13"/>
        <v>93939.580867282726</v>
      </c>
      <c r="I257" s="176">
        <v>2.9491015492183908E-3</v>
      </c>
      <c r="J257" s="10"/>
      <c r="K257" s="147">
        <f t="shared" si="14"/>
        <v>82280.204540535633</v>
      </c>
      <c r="L257" s="181">
        <v>2.8629250262881215E-3</v>
      </c>
      <c r="M257" s="10"/>
      <c r="N257" s="148">
        <f t="shared" si="12"/>
        <v>113763.3245866544</v>
      </c>
      <c r="O257" s="148"/>
      <c r="P257" s="181">
        <v>3.0717597699919216E-3</v>
      </c>
      <c r="Q257"/>
      <c r="R257" s="138">
        <f t="shared" si="15"/>
        <v>100815.52426230727</v>
      </c>
      <c r="S257" s="138"/>
      <c r="T257" s="186">
        <v>3.1494608419506578E-3</v>
      </c>
      <c r="U257"/>
      <c r="V257" s="139">
        <v>116655</v>
      </c>
      <c r="W257" s="10"/>
      <c r="X257" s="186">
        <v>3.1632719593800464E-3</v>
      </c>
      <c r="Y257"/>
      <c r="Z257" s="139">
        <v>91428</v>
      </c>
      <c r="AA257" s="10"/>
      <c r="AB257" s="16">
        <v>3.1544484225743928E-3</v>
      </c>
      <c r="AC257"/>
      <c r="AD257" s="139">
        <v>130423.65587449264</v>
      </c>
      <c r="AE257" s="16">
        <f>VLOOKUP(A257,'[4]Schedule H'!$A$11:$AD$323,28,FALSE)</f>
        <v>3.1908872326534107E-3</v>
      </c>
      <c r="AF257" s="16"/>
      <c r="AG257" s="18">
        <f>VLOOKUP(A257,'[4]Schedule H'!$A$11:$AD$321,30,FALSE)</f>
        <v>109911.90719825872</v>
      </c>
    </row>
    <row r="258" spans="1:33" x14ac:dyDescent="0.3">
      <c r="A258" s="13">
        <v>777</v>
      </c>
      <c r="C258" s="14" t="s">
        <v>368</v>
      </c>
      <c r="D258" s="10"/>
      <c r="E258" s="10"/>
      <c r="F258" s="144">
        <f>VLOOKUP(A258,'[3]Employer Allocaiton FY 25- MP24'!$A$7:$D$231,4,FALSE)</f>
        <v>1.4292456117170995E-2</v>
      </c>
      <c r="G258" s="10"/>
      <c r="H258" s="145">
        <f t="shared" si="13"/>
        <v>463510.98357949377</v>
      </c>
      <c r="I258" s="176">
        <v>1.4220259252545683E-2</v>
      </c>
      <c r="J258" s="10"/>
      <c r="K258" s="147">
        <f t="shared" si="14"/>
        <v>396746.54140987579</v>
      </c>
      <c r="L258" s="181">
        <v>1.4666472682338522E-2</v>
      </c>
      <c r="M258" s="10"/>
      <c r="N258" s="148">
        <f t="shared" si="12"/>
        <v>582797.89969402459</v>
      </c>
      <c r="O258" s="148"/>
      <c r="P258" s="181">
        <v>1.5619810201708434E-2</v>
      </c>
      <c r="Q258"/>
      <c r="R258" s="138">
        <f t="shared" si="15"/>
        <v>512644.04519729502</v>
      </c>
      <c r="S258" s="138"/>
      <c r="T258" s="186">
        <v>1.579660109921964E-2</v>
      </c>
      <c r="U258"/>
      <c r="V258" s="139">
        <v>585099</v>
      </c>
      <c r="W258" s="10"/>
      <c r="X258" s="186">
        <v>1.6133335780700676E-2</v>
      </c>
      <c r="Y258"/>
      <c r="Z258" s="139">
        <v>466302</v>
      </c>
      <c r="AA258" s="10"/>
      <c r="AB258" s="16">
        <v>1.6412001009337415E-2</v>
      </c>
      <c r="AC258"/>
      <c r="AD258" s="139">
        <v>678569.71651061077</v>
      </c>
      <c r="AE258" s="16">
        <f>VLOOKUP(A258,'[4]Schedule H'!$A$11:$AD$323,28,FALSE)</f>
        <v>1.6858713245818797E-2</v>
      </c>
      <c r="AF258" s="16"/>
      <c r="AG258" s="18">
        <f>VLOOKUP(A258,'[4]Schedule H'!$A$11:$AD$321,30,FALSE)</f>
        <v>580707.86920778581</v>
      </c>
    </row>
    <row r="259" spans="1:33" x14ac:dyDescent="0.3">
      <c r="A259" s="13">
        <v>778</v>
      </c>
      <c r="C259" s="14" t="s">
        <v>369</v>
      </c>
      <c r="D259" s="10"/>
      <c r="E259" s="10"/>
      <c r="F259" s="144">
        <f>VLOOKUP(A259,'[3]Employer Allocaiton FY 25- MP24'!$A$7:$D$231,4,FALSE)</f>
        <v>3.610790117872186E-3</v>
      </c>
      <c r="G259" s="10"/>
      <c r="H259" s="145">
        <f t="shared" si="13"/>
        <v>117099.59892920968</v>
      </c>
      <c r="I259" s="176">
        <v>3.6744247056182244E-3</v>
      </c>
      <c r="J259" s="10"/>
      <c r="K259" s="147">
        <f t="shared" si="14"/>
        <v>102516.78733382138</v>
      </c>
      <c r="L259" s="181">
        <v>3.7323216373391366E-3</v>
      </c>
      <c r="M259" s="10"/>
      <c r="N259" s="148">
        <f t="shared" si="12"/>
        <v>148310.31689324937</v>
      </c>
      <c r="O259" s="148"/>
      <c r="P259" s="181">
        <v>3.6423313264676654E-3</v>
      </c>
      <c r="Q259"/>
      <c r="R259" s="138">
        <f t="shared" si="15"/>
        <v>119541.75121442795</v>
      </c>
      <c r="S259" s="138"/>
      <c r="T259" s="186">
        <v>3.5625646490178714E-3</v>
      </c>
      <c r="U259"/>
      <c r="V259" s="139">
        <v>131956</v>
      </c>
      <c r="W259" s="10"/>
      <c r="X259" s="186">
        <v>3.5364723179121069E-3</v>
      </c>
      <c r="Y259"/>
      <c r="Z259" s="139">
        <v>102215</v>
      </c>
      <c r="AA259" s="10"/>
      <c r="AB259" s="16">
        <v>3.4541718982219029E-3</v>
      </c>
      <c r="AC259"/>
      <c r="AD259" s="139">
        <v>142816.00667839483</v>
      </c>
      <c r="AE259" s="16">
        <f>VLOOKUP(A259,'[4]Schedule H'!$A$11:$AD$323,28,FALSE)</f>
        <v>3.2684231634069441E-3</v>
      </c>
      <c r="AF259" s="16"/>
      <c r="AG259" s="18">
        <f>VLOOKUP(A259,'[4]Schedule H'!$A$11:$AD$321,30,FALSE)</f>
        <v>112582.67598579319</v>
      </c>
    </row>
    <row r="260" spans="1:33" x14ac:dyDescent="0.3">
      <c r="A260" s="13">
        <v>779</v>
      </c>
      <c r="C260" t="s">
        <v>370</v>
      </c>
      <c r="D260" s="10"/>
      <c r="E260" s="10"/>
      <c r="F260" s="144">
        <f>VLOOKUP(A260,'[3]Employer Allocaiton FY 25- MP24'!$A$7:$D$231,4,FALSE)</f>
        <v>3.5638054352663687E-3</v>
      </c>
      <c r="G260" s="10"/>
      <c r="H260" s="145">
        <f t="shared" si="13"/>
        <v>115575.8638714103</v>
      </c>
      <c r="I260" s="176">
        <v>4.2670272237604022E-3</v>
      </c>
      <c r="J260" s="10"/>
      <c r="K260" s="147">
        <f t="shared" si="14"/>
        <v>119050.45210941981</v>
      </c>
      <c r="L260" s="181">
        <v>4.0756014503698099E-3</v>
      </c>
      <c r="M260" s="10"/>
      <c r="N260" s="148">
        <f t="shared" si="12"/>
        <v>161951.13963057674</v>
      </c>
      <c r="O260" s="148"/>
      <c r="P260" s="181">
        <v>0</v>
      </c>
      <c r="Q260"/>
      <c r="R260" s="138">
        <f t="shared" si="15"/>
        <v>0</v>
      </c>
      <c r="S260" s="138"/>
      <c r="T260" s="186">
        <v>0</v>
      </c>
      <c r="U260"/>
      <c r="V260" s="139"/>
      <c r="W260" s="10"/>
      <c r="X260" s="186">
        <v>0</v>
      </c>
      <c r="Y260"/>
      <c r="Z260" s="139"/>
      <c r="AA260" s="10"/>
      <c r="AB260" s="16">
        <v>0</v>
      </c>
      <c r="AC260"/>
      <c r="AD260" s="139"/>
      <c r="AE260" s="16">
        <f>VLOOKUP(A260,'[4]Schedule H'!$A$11:$AD$323,28,FALSE)</f>
        <v>0</v>
      </c>
      <c r="AF260" s="16"/>
      <c r="AG260" s="18">
        <f>VLOOKUP(A260,'[4]Schedule H'!$A$11:$AD$321,30,FALSE)</f>
        <v>0</v>
      </c>
    </row>
    <row r="261" spans="1:33" x14ac:dyDescent="0.3">
      <c r="A261" s="149">
        <v>784</v>
      </c>
      <c r="B261" t="str">
        <f>VLOOKUP(A261,'[5]Agency LIsting'!$A$2:$B$288,2,FALSE)</f>
        <v>Lawrenceville Correctional Center</v>
      </c>
      <c r="C261"/>
      <c r="D261" s="10"/>
      <c r="E261" s="10"/>
      <c r="F261" s="146">
        <v>0</v>
      </c>
      <c r="G261" s="10"/>
      <c r="H261" s="145">
        <f t="shared" si="13"/>
        <v>0</v>
      </c>
      <c r="I261" s="176">
        <v>0</v>
      </c>
      <c r="J261" s="10"/>
      <c r="K261" s="147"/>
      <c r="L261" s="21">
        <v>0</v>
      </c>
      <c r="M261" s="10"/>
      <c r="N261" s="148"/>
      <c r="O261" s="148"/>
      <c r="P261" s="21">
        <v>0</v>
      </c>
      <c r="Q261"/>
      <c r="R261" s="138"/>
      <c r="S261" s="138"/>
      <c r="T261" s="21">
        <v>0</v>
      </c>
      <c r="U261"/>
      <c r="V261" s="139"/>
      <c r="W261" s="10"/>
      <c r="X261" s="21">
        <v>0</v>
      </c>
      <c r="Y261"/>
      <c r="Z261" s="139"/>
      <c r="AA261" s="10"/>
      <c r="AB261" s="146">
        <v>0</v>
      </c>
      <c r="AC261"/>
      <c r="AD261" s="139"/>
      <c r="AE261" s="16">
        <v>0</v>
      </c>
      <c r="AF261" s="16"/>
      <c r="AG261" s="18">
        <v>0</v>
      </c>
    </row>
    <row r="262" spans="1:33" x14ac:dyDescent="0.3">
      <c r="A262" s="13">
        <v>785</v>
      </c>
      <c r="C262" s="14" t="s">
        <v>371</v>
      </c>
      <c r="D262" s="10"/>
      <c r="E262" s="10"/>
      <c r="F262" s="144">
        <f>VLOOKUP(A262,'[3]Employer Allocaiton FY 25- MP24'!$A$7:$D$231,4,FALSE)</f>
        <v>3.674017710266438E-3</v>
      </c>
      <c r="G262" s="10"/>
      <c r="H262" s="145">
        <f t="shared" si="13"/>
        <v>119150.09908815815</v>
      </c>
      <c r="I262" s="176">
        <v>3.651595366320347E-3</v>
      </c>
      <c r="J262" s="10"/>
      <c r="K262" s="147">
        <f t="shared" si="14"/>
        <v>101879.84666711139</v>
      </c>
      <c r="L262" s="181">
        <v>3.6341258785127844E-3</v>
      </c>
      <c r="M262" s="10"/>
      <c r="N262" s="148">
        <f t="shared" si="12"/>
        <v>144408.33696648938</v>
      </c>
      <c r="O262" s="148"/>
      <c r="P262" s="181">
        <v>3.9323588947346002E-3</v>
      </c>
      <c r="Q262"/>
      <c r="R262" s="138">
        <f t="shared" si="15"/>
        <v>129060.49080825695</v>
      </c>
      <c r="S262" s="138"/>
      <c r="T262" s="186">
        <v>3.9664486270806262E-3</v>
      </c>
      <c r="U262"/>
      <c r="V262" s="139">
        <v>146916</v>
      </c>
      <c r="W262" s="10"/>
      <c r="X262" s="186">
        <v>3.9422661043617517E-3</v>
      </c>
      <c r="Y262"/>
      <c r="Z262" s="139">
        <v>113943</v>
      </c>
      <c r="AA262" s="10"/>
      <c r="AB262" s="16">
        <v>4.0096072699816838E-3</v>
      </c>
      <c r="AC262"/>
      <c r="AD262" s="139">
        <v>165781.00787115411</v>
      </c>
      <c r="AE262" s="16">
        <f>VLOOKUP(A262,'[4]Schedule H'!$A$11:$AD$323,28,FALSE)</f>
        <v>3.7967341682435926E-3</v>
      </c>
      <c r="AF262" s="16"/>
      <c r="AG262" s="18">
        <f>VLOOKUP(A262,'[4]Schedule H'!$A$11:$AD$321,30,FALSE)</f>
        <v>130780.64598648727</v>
      </c>
    </row>
    <row r="263" spans="1:33" x14ac:dyDescent="0.3">
      <c r="A263" s="13">
        <v>786</v>
      </c>
      <c r="C263" s="14" t="s">
        <v>372</v>
      </c>
      <c r="D263" s="10"/>
      <c r="E263" s="10"/>
      <c r="F263" s="146">
        <v>0</v>
      </c>
      <c r="G263" s="10"/>
      <c r="H263" s="145">
        <f t="shared" si="13"/>
        <v>0</v>
      </c>
      <c r="I263" s="176">
        <v>0</v>
      </c>
      <c r="J263" s="10"/>
      <c r="K263" s="147">
        <f t="shared" si="14"/>
        <v>0</v>
      </c>
      <c r="L263" s="181">
        <v>0</v>
      </c>
      <c r="M263" s="10"/>
      <c r="N263" s="148">
        <f t="shared" si="12"/>
        <v>0</v>
      </c>
      <c r="O263" s="148"/>
      <c r="P263" s="181">
        <v>0</v>
      </c>
      <c r="Q263"/>
      <c r="R263" s="138">
        <f t="shared" si="15"/>
        <v>0</v>
      </c>
      <c r="S263" s="138"/>
      <c r="T263" s="186">
        <v>0</v>
      </c>
      <c r="U263"/>
      <c r="V263" s="139">
        <v>0</v>
      </c>
      <c r="W263" s="10"/>
      <c r="X263" s="186">
        <v>0</v>
      </c>
      <c r="Y263"/>
      <c r="Z263" s="139">
        <v>0</v>
      </c>
      <c r="AA263" s="10"/>
      <c r="AB263" s="16">
        <v>0</v>
      </c>
      <c r="AC263"/>
      <c r="AD263" s="139">
        <v>0</v>
      </c>
      <c r="AE263" s="16">
        <f>VLOOKUP(A263,'[4]Schedule H'!$A$11:$AD$323,28,FALSE)</f>
        <v>0</v>
      </c>
      <c r="AF263" s="16"/>
      <c r="AG263" s="18">
        <f>VLOOKUP(A263,'[4]Schedule H'!$A$11:$AD$321,30,FALSE)</f>
        <v>0</v>
      </c>
    </row>
    <row r="264" spans="1:33" x14ac:dyDescent="0.3">
      <c r="A264" s="13">
        <v>794</v>
      </c>
      <c r="C264" s="14" t="s">
        <v>373</v>
      </c>
      <c r="D264" s="10"/>
      <c r="E264" s="10"/>
      <c r="F264" s="144">
        <f>VLOOKUP(A264,'[3]Employer Allocaiton FY 25- MP24'!$A$7:$D$231,4,FALSE)</f>
        <v>4.4412724740348214E-3</v>
      </c>
      <c r="G264" s="10"/>
      <c r="H264" s="145">
        <f t="shared" si="13"/>
        <v>144032.52708337721</v>
      </c>
      <c r="I264" s="176">
        <v>4.215846381926164E-3</v>
      </c>
      <c r="J264" s="10"/>
      <c r="K264" s="147">
        <f t="shared" si="14"/>
        <v>117622.50191360711</v>
      </c>
      <c r="L264" s="181">
        <v>4.0945506074562205E-3</v>
      </c>
      <c r="M264" s="10"/>
      <c r="N264" s="148">
        <f t="shared" si="12"/>
        <v>162704.11747263354</v>
      </c>
      <c r="O264" s="148"/>
      <c r="P264" s="181">
        <v>4.2631024527931731E-3</v>
      </c>
      <c r="Q264"/>
      <c r="R264" s="138">
        <f t="shared" si="15"/>
        <v>139915.53407296629</v>
      </c>
      <c r="S264" s="138"/>
      <c r="T264" s="186">
        <v>4.2822534576937932E-3</v>
      </c>
      <c r="U264"/>
      <c r="V264" s="139">
        <v>158613</v>
      </c>
      <c r="W264" s="10"/>
      <c r="X264" s="186">
        <v>3.8362901649015655E-3</v>
      </c>
      <c r="Y264"/>
      <c r="Z264" s="139">
        <v>110880</v>
      </c>
      <c r="AA264" s="10"/>
      <c r="AB264" s="16">
        <v>3.7557651005885808E-3</v>
      </c>
      <c r="AC264"/>
      <c r="AD264" s="139">
        <v>155285.66310329083</v>
      </c>
      <c r="AE264" s="16">
        <f>VLOOKUP(A264,'[4]Schedule H'!$A$11:$AD$323,28,FALSE)</f>
        <v>3.8309900163143932E-3</v>
      </c>
      <c r="AF264" s="16"/>
      <c r="AG264" s="18">
        <f>VLOOKUP(A264,'[4]Schedule H'!$A$11:$AD$321,30,FALSE)</f>
        <v>131960.60795932845</v>
      </c>
    </row>
    <row r="265" spans="1:33" x14ac:dyDescent="0.3">
      <c r="A265" s="13">
        <v>820</v>
      </c>
      <c r="C265" s="14" t="s">
        <v>374</v>
      </c>
      <c r="D265" s="10"/>
      <c r="E265" s="10"/>
      <c r="F265" s="146">
        <v>0</v>
      </c>
      <c r="G265" s="10"/>
      <c r="H265" s="145">
        <f t="shared" si="13"/>
        <v>0</v>
      </c>
      <c r="I265" s="176">
        <v>0</v>
      </c>
      <c r="J265" s="10"/>
      <c r="K265" s="147">
        <f t="shared" si="14"/>
        <v>0</v>
      </c>
      <c r="L265" s="181">
        <v>4.6684887449985283E-6</v>
      </c>
      <c r="M265" s="10"/>
      <c r="N265" s="148">
        <f t="shared" ref="N265:N324" si="16">$N$326*L265</f>
        <v>185.51055146386528</v>
      </c>
      <c r="O265" s="148"/>
      <c r="P265" s="181">
        <v>0</v>
      </c>
      <c r="Q265"/>
      <c r="R265" s="138">
        <f t="shared" si="15"/>
        <v>0</v>
      </c>
      <c r="S265" s="138"/>
      <c r="T265" s="186">
        <v>0</v>
      </c>
      <c r="U265"/>
      <c r="V265" s="139">
        <v>0</v>
      </c>
      <c r="W265" s="10"/>
      <c r="X265" s="186">
        <v>0</v>
      </c>
      <c r="Y265"/>
      <c r="Z265" s="139">
        <v>0</v>
      </c>
      <c r="AA265" s="10"/>
      <c r="AB265" s="16">
        <v>0</v>
      </c>
      <c r="AC265"/>
      <c r="AD265" s="139">
        <v>0</v>
      </c>
      <c r="AE265" s="16">
        <f>VLOOKUP(A265,'[4]Schedule H'!$A$11:$AD$323,28,FALSE)</f>
        <v>0</v>
      </c>
      <c r="AF265" s="16"/>
      <c r="AG265" s="18">
        <f>VLOOKUP(A265,'[4]Schedule H'!$A$11:$AD$321,30,FALSE)</f>
        <v>0</v>
      </c>
    </row>
    <row r="266" spans="1:33" x14ac:dyDescent="0.3">
      <c r="A266" s="13">
        <v>834</v>
      </c>
      <c r="C266" s="14" t="s">
        <v>375</v>
      </c>
      <c r="D266" s="10"/>
      <c r="E266" s="10"/>
      <c r="F266" s="144">
        <f>VLOOKUP(A266,'[3]Employer Allocaiton FY 25- MP24'!$A$7:$D$231,4,FALSE)</f>
        <v>3.6490522077354409E-5</v>
      </c>
      <c r="G266" s="10"/>
      <c r="H266" s="145">
        <f t="shared" si="13"/>
        <v>1183.4045625708475</v>
      </c>
      <c r="I266" s="176">
        <v>3.4718732945164619E-5</v>
      </c>
      <c r="J266" s="10"/>
      <c r="K266" s="147">
        <f t="shared" si="14"/>
        <v>968.65584329352384</v>
      </c>
      <c r="L266" s="181">
        <v>6.448184294627761E-6</v>
      </c>
      <c r="M266" s="10"/>
      <c r="N266" s="148">
        <f t="shared" si="16"/>
        <v>256.22986147681252</v>
      </c>
      <c r="O266" s="148"/>
      <c r="P266" s="181">
        <v>0</v>
      </c>
      <c r="Q266"/>
      <c r="R266" s="138">
        <f t="shared" si="15"/>
        <v>0</v>
      </c>
      <c r="S266" s="138"/>
      <c r="T266" s="186">
        <v>0</v>
      </c>
      <c r="U266"/>
      <c r="V266" s="139">
        <v>0</v>
      </c>
      <c r="W266" s="10"/>
      <c r="X266" s="186">
        <v>0</v>
      </c>
      <c r="Y266"/>
      <c r="Z266" s="139">
        <v>0</v>
      </c>
      <c r="AA266" s="10"/>
      <c r="AB266" s="16">
        <v>0</v>
      </c>
      <c r="AC266"/>
      <c r="AD266" s="139">
        <v>0</v>
      </c>
      <c r="AE266" s="16">
        <f>VLOOKUP(A266,'[4]Schedule H'!$A$11:$AD$323,28,FALSE)</f>
        <v>0</v>
      </c>
      <c r="AF266" s="16"/>
      <c r="AG266" s="18">
        <f>VLOOKUP(A266,'[4]Schedule H'!$A$11:$AD$321,30,FALSE)</f>
        <v>0</v>
      </c>
    </row>
    <row r="267" spans="1:33" x14ac:dyDescent="0.3">
      <c r="A267" s="13">
        <v>837</v>
      </c>
      <c r="C267" s="14" t="s">
        <v>376</v>
      </c>
      <c r="D267" s="10"/>
      <c r="E267" s="10"/>
      <c r="F267" s="146">
        <v>0</v>
      </c>
      <c r="G267" s="10"/>
      <c r="H267" s="145">
        <f t="shared" si="13"/>
        <v>0</v>
      </c>
      <c r="I267" s="176">
        <v>0</v>
      </c>
      <c r="J267" s="10"/>
      <c r="K267" s="147">
        <f t="shared" si="14"/>
        <v>0</v>
      </c>
      <c r="L267" s="181">
        <v>0</v>
      </c>
      <c r="M267" s="10"/>
      <c r="N267" s="148">
        <f t="shared" si="16"/>
        <v>0</v>
      </c>
      <c r="O267" s="148"/>
      <c r="P267" s="181">
        <v>0</v>
      </c>
      <c r="Q267"/>
      <c r="R267" s="138">
        <f t="shared" si="15"/>
        <v>0</v>
      </c>
      <c r="S267" s="138"/>
      <c r="T267" s="186">
        <v>0</v>
      </c>
      <c r="U267"/>
      <c r="V267" s="139">
        <v>0</v>
      </c>
      <c r="W267" s="10"/>
      <c r="X267" s="186">
        <v>0</v>
      </c>
      <c r="Y267"/>
      <c r="Z267" s="139">
        <v>0</v>
      </c>
      <c r="AA267" s="10"/>
      <c r="AB267" s="16">
        <v>0</v>
      </c>
      <c r="AC267"/>
      <c r="AD267" s="139">
        <v>0</v>
      </c>
      <c r="AE267" s="16">
        <f>VLOOKUP(A267,'[4]Schedule H'!$A$11:$AD$323,28,FALSE)</f>
        <v>0</v>
      </c>
      <c r="AF267" s="16"/>
      <c r="AG267" s="18">
        <f>VLOOKUP(A267,'[4]Schedule H'!$A$11:$AD$321,30,FALSE)</f>
        <v>0</v>
      </c>
    </row>
    <row r="268" spans="1:33" x14ac:dyDescent="0.3">
      <c r="A268" s="13">
        <v>838</v>
      </c>
      <c r="C268" s="14" t="s">
        <v>377</v>
      </c>
      <c r="D268" s="10"/>
      <c r="E268" s="10"/>
      <c r="F268" s="146">
        <v>0</v>
      </c>
      <c r="G268" s="10"/>
      <c r="H268" s="145">
        <f t="shared" ref="H268:H324" si="17">F268*$H$326</f>
        <v>0</v>
      </c>
      <c r="I268" s="176">
        <v>0</v>
      </c>
      <c r="J268" s="10"/>
      <c r="K268" s="147">
        <f t="shared" si="14"/>
        <v>0</v>
      </c>
      <c r="L268" s="181">
        <v>0</v>
      </c>
      <c r="M268" s="10"/>
      <c r="N268" s="148">
        <f t="shared" si="16"/>
        <v>0</v>
      </c>
      <c r="O268" s="148"/>
      <c r="P268" s="181">
        <v>0</v>
      </c>
      <c r="Q268"/>
      <c r="R268" s="138">
        <f t="shared" si="15"/>
        <v>0</v>
      </c>
      <c r="S268" s="138"/>
      <c r="T268" s="186">
        <v>0</v>
      </c>
      <c r="U268"/>
      <c r="V268" s="139">
        <v>0</v>
      </c>
      <c r="W268" s="10"/>
      <c r="X268" s="186">
        <v>0</v>
      </c>
      <c r="Y268"/>
      <c r="Z268" s="139">
        <v>0</v>
      </c>
      <c r="AA268" s="10"/>
      <c r="AB268" s="16">
        <v>0</v>
      </c>
      <c r="AC268"/>
      <c r="AD268" s="139">
        <v>0</v>
      </c>
      <c r="AE268" s="16">
        <f>VLOOKUP(A268,'[4]Schedule H'!$A$11:$AD$323,28,FALSE)</f>
        <v>0</v>
      </c>
      <c r="AF268" s="16"/>
      <c r="AG268" s="18">
        <f>VLOOKUP(A268,'[4]Schedule H'!$A$11:$AD$321,30,FALSE)</f>
        <v>0</v>
      </c>
    </row>
    <row r="269" spans="1:33" x14ac:dyDescent="0.3">
      <c r="A269" s="13">
        <v>839</v>
      </c>
      <c r="C269" s="14" t="s">
        <v>378</v>
      </c>
      <c r="D269" s="10"/>
      <c r="E269" s="10"/>
      <c r="F269" s="144">
        <f>VLOOKUP(A269,'[3]Employer Allocaiton FY 25- MP24'!$A$7:$D$231,4,FALSE)</f>
        <v>2.6958024843235252E-5</v>
      </c>
      <c r="G269" s="10"/>
      <c r="H269" s="145">
        <f t="shared" si="17"/>
        <v>874.26125418964648</v>
      </c>
      <c r="I269" s="176">
        <v>2.5592508533646137E-5</v>
      </c>
      <c r="J269" s="10"/>
      <c r="K269" s="147">
        <f t="shared" si="14"/>
        <v>714.03334259951237</v>
      </c>
      <c r="L269" s="181">
        <v>6.4133695703220189E-6</v>
      </c>
      <c r="M269" s="10"/>
      <c r="N269" s="148">
        <f t="shared" si="16"/>
        <v>254.84643762001519</v>
      </c>
      <c r="O269" s="148"/>
      <c r="P269" s="181">
        <v>0</v>
      </c>
      <c r="Q269"/>
      <c r="R269" s="138">
        <f t="shared" si="15"/>
        <v>0</v>
      </c>
      <c r="S269" s="138"/>
      <c r="T269" s="186">
        <v>0</v>
      </c>
      <c r="U269"/>
      <c r="V269" s="139">
        <v>0</v>
      </c>
      <c r="W269" s="10"/>
      <c r="X269" s="186">
        <v>0</v>
      </c>
      <c r="Y269"/>
      <c r="Z269" s="139">
        <v>0</v>
      </c>
      <c r="AA269" s="10"/>
      <c r="AB269" s="16">
        <v>0</v>
      </c>
      <c r="AC269"/>
      <c r="AD269" s="139">
        <v>0</v>
      </c>
      <c r="AE269" s="16">
        <f>VLOOKUP(A269,'[4]Schedule H'!$A$11:$AD$323,28,FALSE)</f>
        <v>0</v>
      </c>
      <c r="AF269" s="16"/>
      <c r="AG269" s="18">
        <f>VLOOKUP(A269,'[4]Schedule H'!$A$11:$AD$321,30,FALSE)</f>
        <v>0</v>
      </c>
    </row>
    <row r="270" spans="1:33" x14ac:dyDescent="0.3">
      <c r="A270" s="13">
        <v>840</v>
      </c>
      <c r="C270" s="14" t="s">
        <v>379</v>
      </c>
      <c r="D270" s="10"/>
      <c r="E270" s="10"/>
      <c r="F270" s="144">
        <f>VLOOKUP(A270,'[3]Employer Allocaiton FY 25- MP24'!$A$7:$D$231,4,FALSE)</f>
        <v>2.0456772089651394E-5</v>
      </c>
      <c r="G270" s="10"/>
      <c r="H270" s="145">
        <f t="shared" si="17"/>
        <v>663.42261080964431</v>
      </c>
      <c r="I270" s="176">
        <v>9.2222547717824307E-6</v>
      </c>
      <c r="J270" s="10"/>
      <c r="K270" s="147">
        <f t="shared" ref="K270:K324" si="18">$K$326*I270</f>
        <v>257.30175658016884</v>
      </c>
      <c r="L270" s="181">
        <v>0</v>
      </c>
      <c r="M270" s="10"/>
      <c r="N270" s="148">
        <f t="shared" si="16"/>
        <v>0</v>
      </c>
      <c r="O270" s="148"/>
      <c r="P270" s="181">
        <v>0</v>
      </c>
      <c r="Q270"/>
      <c r="R270" s="138">
        <f t="shared" ref="R270:R324" si="19">$R$326*P270</f>
        <v>0</v>
      </c>
      <c r="S270" s="138"/>
      <c r="T270" s="186">
        <v>0</v>
      </c>
      <c r="U270"/>
      <c r="V270" s="139">
        <v>0</v>
      </c>
      <c r="W270" s="10"/>
      <c r="X270" s="186">
        <v>0</v>
      </c>
      <c r="Y270"/>
      <c r="Z270" s="139">
        <v>0</v>
      </c>
      <c r="AA270" s="10"/>
      <c r="AB270" s="16">
        <v>0</v>
      </c>
      <c r="AC270"/>
      <c r="AD270" s="139">
        <v>0</v>
      </c>
      <c r="AE270" s="16">
        <f>VLOOKUP(A270,'[4]Schedule H'!$A$11:$AD$323,28,FALSE)</f>
        <v>0</v>
      </c>
      <c r="AF270" s="16"/>
      <c r="AG270" s="18">
        <f>VLOOKUP(A270,'[4]Schedule H'!$A$11:$AD$321,30,FALSE)</f>
        <v>0</v>
      </c>
    </row>
    <row r="271" spans="1:33" x14ac:dyDescent="0.3">
      <c r="A271" s="13">
        <v>841</v>
      </c>
      <c r="C271" s="14" t="s">
        <v>380</v>
      </c>
      <c r="D271" s="10"/>
      <c r="E271" s="10"/>
      <c r="F271" s="144">
        <f>VLOOKUP(A271,'[3]Employer Allocaiton FY 25- MP24'!$A$7:$D$231,4,FALSE)</f>
        <v>3.3304294902366849E-4</v>
      </c>
      <c r="G271" s="10"/>
      <c r="H271" s="145">
        <f t="shared" si="17"/>
        <v>10800.737368765916</v>
      </c>
      <c r="I271" s="176">
        <v>3.7907859457199595E-4</v>
      </c>
      <c r="J271" s="10"/>
      <c r="K271" s="147">
        <f t="shared" si="18"/>
        <v>10576.327663789387</v>
      </c>
      <c r="L271" s="181">
        <v>3.7697217693855836E-4</v>
      </c>
      <c r="M271" s="10"/>
      <c r="N271" s="148">
        <f t="shared" si="16"/>
        <v>14979.647644074552</v>
      </c>
      <c r="O271" s="148"/>
      <c r="P271" s="181">
        <v>3.4767144794720458E-4</v>
      </c>
      <c r="Q271"/>
      <c r="R271" s="138">
        <f t="shared" si="19"/>
        <v>11410.618642201009</v>
      </c>
      <c r="S271" s="138"/>
      <c r="T271" s="186">
        <v>3.5481012876530804E-4</v>
      </c>
      <c r="U271"/>
      <c r="V271" s="139">
        <v>13142</v>
      </c>
      <c r="W271" s="10"/>
      <c r="X271" s="186">
        <v>3.4443017470189543E-4</v>
      </c>
      <c r="Y271"/>
      <c r="Z271" s="139">
        <v>9955</v>
      </c>
      <c r="AA271" s="10"/>
      <c r="AB271" s="16">
        <v>3.3330068818207542E-4</v>
      </c>
      <c r="AC271"/>
      <c r="AD271" s="139">
        <v>13780.632438654306</v>
      </c>
      <c r="AE271" s="16">
        <f>VLOOKUP(A271,'[4]Schedule H'!$A$11:$AD$323,28,FALSE)</f>
        <v>3.5701055820605202E-4</v>
      </c>
      <c r="AF271" s="16"/>
      <c r="AG271" s="18">
        <f>VLOOKUP(A271,'[4]Schedule H'!$A$11:$AD$321,30,FALSE)</f>
        <v>12297.429674351732</v>
      </c>
    </row>
    <row r="272" spans="1:33" x14ac:dyDescent="0.3">
      <c r="A272" s="13">
        <v>842</v>
      </c>
      <c r="C272" s="14" t="s">
        <v>381</v>
      </c>
      <c r="D272" s="10"/>
      <c r="E272" s="10"/>
      <c r="F272" s="144">
        <f>VLOOKUP(A272,'[3]Employer Allocaiton FY 25- MP24'!$A$7:$D$231,4,FALSE)</f>
        <v>1.8258235236842918E-5</v>
      </c>
      <c r="G272" s="10"/>
      <c r="H272" s="145">
        <f t="shared" si="17"/>
        <v>592.12304055196569</v>
      </c>
      <c r="I272" s="176">
        <v>1.8628219797982836E-5</v>
      </c>
      <c r="J272" s="10"/>
      <c r="K272" s="147">
        <f t="shared" si="18"/>
        <v>519.72904615994253</v>
      </c>
      <c r="L272" s="181">
        <v>4.6684887449985283E-6</v>
      </c>
      <c r="M272" s="10"/>
      <c r="N272" s="148">
        <f t="shared" si="16"/>
        <v>185.51055146386528</v>
      </c>
      <c r="O272" s="148"/>
      <c r="P272" s="181">
        <v>0</v>
      </c>
      <c r="Q272"/>
      <c r="R272" s="138">
        <f t="shared" si="19"/>
        <v>0</v>
      </c>
      <c r="S272" s="138"/>
      <c r="T272" s="186">
        <v>0</v>
      </c>
      <c r="U272"/>
      <c r="V272" s="139">
        <v>0</v>
      </c>
      <c r="W272" s="10"/>
      <c r="X272" s="186">
        <v>0</v>
      </c>
      <c r="Y272"/>
      <c r="Z272" s="139">
        <v>0</v>
      </c>
      <c r="AA272" s="10"/>
      <c r="AB272" s="16">
        <v>0</v>
      </c>
      <c r="AC272"/>
      <c r="AD272" s="139">
        <v>0</v>
      </c>
      <c r="AE272" s="16">
        <f>VLOOKUP(A272,'[4]Schedule H'!$A$11:$AD$323,28,FALSE)</f>
        <v>0</v>
      </c>
      <c r="AF272" s="16"/>
      <c r="AG272" s="18">
        <f>VLOOKUP(A272,'[4]Schedule H'!$A$11:$AD$321,30,FALSE)</f>
        <v>0</v>
      </c>
    </row>
    <row r="273" spans="1:33" x14ac:dyDescent="0.3">
      <c r="A273" s="13">
        <v>844</v>
      </c>
      <c r="C273" s="14" t="s">
        <v>382</v>
      </c>
      <c r="D273" s="10"/>
      <c r="E273" s="10"/>
      <c r="F273" s="144">
        <f>VLOOKUP(A273,'[3]Employer Allocaiton FY 25- MP24'!$A$7:$D$231,4,FALSE)</f>
        <v>7.4922455989324016E-5</v>
      </c>
      <c r="G273" s="10"/>
      <c r="H273" s="145">
        <f t="shared" si="17"/>
        <v>2429.7700117533568</v>
      </c>
      <c r="I273" s="176">
        <v>7.5998427112883987E-5</v>
      </c>
      <c r="J273" s="10"/>
      <c r="K273" s="147">
        <f t="shared" si="18"/>
        <v>2120.3631083047576</v>
      </c>
      <c r="L273" s="181">
        <v>1.8006672764134061E-5</v>
      </c>
      <c r="M273" s="10"/>
      <c r="N273" s="148">
        <f t="shared" si="16"/>
        <v>715.52658193351306</v>
      </c>
      <c r="O273" s="148"/>
      <c r="P273" s="181">
        <v>0</v>
      </c>
      <c r="Q273"/>
      <c r="R273" s="138">
        <f t="shared" si="19"/>
        <v>0</v>
      </c>
      <c r="S273" s="138"/>
      <c r="T273" s="186">
        <v>0</v>
      </c>
      <c r="U273"/>
      <c r="V273" s="139">
        <v>0</v>
      </c>
      <c r="W273" s="10"/>
      <c r="X273" s="186">
        <v>0</v>
      </c>
      <c r="Y273"/>
      <c r="Z273" s="139">
        <v>0</v>
      </c>
      <c r="AA273" s="10"/>
      <c r="AB273" s="16">
        <v>0</v>
      </c>
      <c r="AC273"/>
      <c r="AD273" s="139">
        <v>0</v>
      </c>
      <c r="AE273" s="16">
        <f>VLOOKUP(A273,'[4]Schedule H'!$A$11:$AD$323,28,FALSE)</f>
        <v>0</v>
      </c>
      <c r="AF273" s="16"/>
      <c r="AG273" s="18">
        <f>VLOOKUP(A273,'[4]Schedule H'!$A$11:$AD$321,30,FALSE)</f>
        <v>0</v>
      </c>
    </row>
    <row r="274" spans="1:33" x14ac:dyDescent="0.3">
      <c r="A274" s="13">
        <v>845</v>
      </c>
      <c r="C274" s="14" t="s">
        <v>383</v>
      </c>
      <c r="D274" s="10"/>
      <c r="E274" s="10"/>
      <c r="F274" s="146">
        <v>0</v>
      </c>
      <c r="G274" s="10"/>
      <c r="H274" s="145">
        <f t="shared" si="17"/>
        <v>0</v>
      </c>
      <c r="I274" s="176">
        <v>0</v>
      </c>
      <c r="J274" s="10"/>
      <c r="K274" s="147">
        <f t="shared" si="18"/>
        <v>0</v>
      </c>
      <c r="L274" s="181">
        <v>0</v>
      </c>
      <c r="M274" s="10"/>
      <c r="N274" s="148">
        <f t="shared" si="16"/>
        <v>0</v>
      </c>
      <c r="O274" s="148"/>
      <c r="P274" s="181">
        <v>0</v>
      </c>
      <c r="Q274"/>
      <c r="R274" s="138">
        <f t="shared" si="19"/>
        <v>0</v>
      </c>
      <c r="S274" s="138"/>
      <c r="T274" s="186">
        <v>0</v>
      </c>
      <c r="U274"/>
      <c r="V274" s="139">
        <v>0</v>
      </c>
      <c r="W274" s="10"/>
      <c r="X274" s="186">
        <v>0</v>
      </c>
      <c r="Y274"/>
      <c r="Z274" s="139">
        <v>0</v>
      </c>
      <c r="AA274" s="10"/>
      <c r="AB274" s="16">
        <v>0</v>
      </c>
      <c r="AC274"/>
      <c r="AD274" s="139">
        <v>0</v>
      </c>
      <c r="AE274" s="16">
        <f>VLOOKUP(A274,'[4]Schedule H'!$A$11:$AD$323,28,FALSE)</f>
        <v>0</v>
      </c>
      <c r="AF274" s="16"/>
      <c r="AG274" s="18">
        <f>VLOOKUP(A274,'[4]Schedule H'!$A$11:$AD$321,30,FALSE)</f>
        <v>0</v>
      </c>
    </row>
    <row r="275" spans="1:33" x14ac:dyDescent="0.3">
      <c r="A275" s="13">
        <v>847</v>
      </c>
      <c r="C275" s="14" t="s">
        <v>384</v>
      </c>
      <c r="D275" s="10"/>
      <c r="E275" s="10"/>
      <c r="F275" s="144">
        <f>VLOOKUP(A275,'[3]Employer Allocaiton FY 25- MP24'!$A$7:$D$231,4,FALSE)</f>
        <v>6.9636059973075324E-6</v>
      </c>
      <c r="G275" s="10"/>
      <c r="H275" s="145">
        <f t="shared" si="17"/>
        <v>225.83297360586602</v>
      </c>
      <c r="I275" s="176">
        <v>7.1045765663097536E-6</v>
      </c>
      <c r="J275" s="10"/>
      <c r="K275" s="147">
        <f t="shared" si="18"/>
        <v>198.21833982108623</v>
      </c>
      <c r="L275" s="181">
        <v>1.1870163144243416E-6</v>
      </c>
      <c r="M275" s="10"/>
      <c r="N275" s="148">
        <f t="shared" si="16"/>
        <v>47.1681657841362</v>
      </c>
      <c r="O275" s="148"/>
      <c r="P275" s="181">
        <v>0</v>
      </c>
      <c r="Q275"/>
      <c r="R275" s="138">
        <f t="shared" si="19"/>
        <v>0</v>
      </c>
      <c r="S275" s="138"/>
      <c r="T275" s="186">
        <v>0</v>
      </c>
      <c r="U275"/>
      <c r="V275" s="139">
        <v>0</v>
      </c>
      <c r="W275" s="10"/>
      <c r="X275" s="186">
        <v>0</v>
      </c>
      <c r="Y275"/>
      <c r="Z275" s="139">
        <v>0</v>
      </c>
      <c r="AA275" s="10"/>
      <c r="AB275" s="16">
        <v>0</v>
      </c>
      <c r="AC275"/>
      <c r="AD275" s="139">
        <v>0</v>
      </c>
      <c r="AE275" s="16">
        <f>VLOOKUP(A275,'[4]Schedule H'!$A$11:$AD$323,28,FALSE)</f>
        <v>0</v>
      </c>
      <c r="AF275" s="16"/>
      <c r="AG275" s="18">
        <f>VLOOKUP(A275,'[4]Schedule H'!$A$11:$AD$321,30,FALSE)</f>
        <v>0</v>
      </c>
    </row>
    <row r="276" spans="1:33" x14ac:dyDescent="0.3">
      <c r="A276" s="13">
        <v>848</v>
      </c>
      <c r="C276" s="14" t="s">
        <v>385</v>
      </c>
      <c r="D276" s="10"/>
      <c r="E276" s="10"/>
      <c r="F276" s="144">
        <f>VLOOKUP(A276,'[3]Employer Allocaiton FY 25- MP24'!$A$7:$D$231,4,FALSE)</f>
        <v>6.1917906063051406E-3</v>
      </c>
      <c r="G276" s="10"/>
      <c r="H276" s="145">
        <f t="shared" si="17"/>
        <v>200802.64235331703</v>
      </c>
      <c r="I276" s="176">
        <v>6.0806925147094898E-3</v>
      </c>
      <c r="J276" s="10"/>
      <c r="K276" s="147">
        <f t="shared" si="18"/>
        <v>169651.88058410611</v>
      </c>
      <c r="L276" s="181">
        <v>5.8847502567616998E-3</v>
      </c>
      <c r="M276" s="10"/>
      <c r="N276" s="148">
        <f t="shared" si="16"/>
        <v>233840.82622637445</v>
      </c>
      <c r="O276" s="148"/>
      <c r="P276" s="181">
        <v>5.6657089599598844E-3</v>
      </c>
      <c r="Q276"/>
      <c r="R276" s="138">
        <f t="shared" si="19"/>
        <v>185949.24795095861</v>
      </c>
      <c r="S276" s="138"/>
      <c r="T276" s="186">
        <v>5.3864559993517967E-3</v>
      </c>
      <c r="U276"/>
      <c r="V276" s="139">
        <v>199512</v>
      </c>
      <c r="W276" s="10"/>
      <c r="X276" s="186">
        <v>5.4951729203574287E-3</v>
      </c>
      <c r="Y276"/>
      <c r="Z276" s="139">
        <v>158827</v>
      </c>
      <c r="AA276" s="10"/>
      <c r="AB276" s="16">
        <v>5.5153018248874338E-3</v>
      </c>
      <c r="AC276"/>
      <c r="AD276" s="139">
        <v>228035.37445891328</v>
      </c>
      <c r="AE276" s="16">
        <f>VLOOKUP(A276,'[4]Schedule H'!$A$11:$AD$323,28,FALSE)</f>
        <v>5.5543132640261195E-3</v>
      </c>
      <c r="AF276" s="16"/>
      <c r="AG276" s="18">
        <f>VLOOKUP(A276,'[4]Schedule H'!$A$11:$AD$321,30,FALSE)</f>
        <v>191321.44745774733</v>
      </c>
    </row>
    <row r="277" spans="1:33" x14ac:dyDescent="0.3">
      <c r="A277" s="13">
        <v>850</v>
      </c>
      <c r="C277" s="14" t="s">
        <v>386</v>
      </c>
      <c r="D277" s="10"/>
      <c r="E277" s="10"/>
      <c r="F277" s="146">
        <v>0</v>
      </c>
      <c r="G277" s="10"/>
      <c r="H277" s="145">
        <f t="shared" si="17"/>
        <v>0</v>
      </c>
      <c r="I277" s="176">
        <v>0</v>
      </c>
      <c r="J277" s="10"/>
      <c r="K277" s="147">
        <f t="shared" si="18"/>
        <v>0</v>
      </c>
      <c r="L277" s="181">
        <v>0</v>
      </c>
      <c r="M277" s="10"/>
      <c r="N277" s="148">
        <f t="shared" si="16"/>
        <v>0</v>
      </c>
      <c r="O277" s="148"/>
      <c r="P277" s="181">
        <v>0</v>
      </c>
      <c r="Q277"/>
      <c r="R277" s="138">
        <f t="shared" si="19"/>
        <v>0</v>
      </c>
      <c r="S277" s="138"/>
      <c r="T277" s="186">
        <v>0</v>
      </c>
      <c r="U277"/>
      <c r="V277" s="139">
        <v>0</v>
      </c>
      <c r="W277" s="10"/>
      <c r="X277" s="186">
        <v>0</v>
      </c>
      <c r="Y277"/>
      <c r="Z277" s="139">
        <v>0</v>
      </c>
      <c r="AA277" s="10"/>
      <c r="AB277" s="16">
        <v>0</v>
      </c>
      <c r="AC277"/>
      <c r="AD277" s="139">
        <v>0</v>
      </c>
      <c r="AE277" s="16">
        <f>VLOOKUP(A277,'[4]Schedule H'!$A$11:$AD$323,28,FALSE)</f>
        <v>0</v>
      </c>
      <c r="AF277" s="16"/>
      <c r="AG277" s="18">
        <f>VLOOKUP(A277,'[4]Schedule H'!$A$11:$AD$321,30,FALSE)</f>
        <v>0</v>
      </c>
    </row>
    <row r="278" spans="1:33" x14ac:dyDescent="0.3">
      <c r="A278" s="13">
        <v>851</v>
      </c>
      <c r="C278" s="14" t="s">
        <v>387</v>
      </c>
      <c r="D278" s="10"/>
      <c r="E278" s="10"/>
      <c r="F278" s="144">
        <f>VLOOKUP(A278,'[3]Employer Allocaiton FY 25- MP24'!$A$7:$D$231,4,FALSE)</f>
        <v>1.5101416244364311E-4</v>
      </c>
      <c r="G278" s="10"/>
      <c r="H278" s="145">
        <f t="shared" si="17"/>
        <v>4897.4593586187202</v>
      </c>
      <c r="I278" s="176">
        <v>1.4525969816829416E-4</v>
      </c>
      <c r="J278" s="10"/>
      <c r="K278" s="147">
        <f t="shared" si="18"/>
        <v>4052.7589427876387</v>
      </c>
      <c r="L278" s="181">
        <v>1.7329443484186653E-4</v>
      </c>
      <c r="M278" s="10"/>
      <c r="N278" s="148">
        <f t="shared" si="16"/>
        <v>6886.1569405248001</v>
      </c>
      <c r="O278" s="148"/>
      <c r="P278" s="181">
        <v>1.717592068011858E-4</v>
      </c>
      <c r="Q278"/>
      <c r="R278" s="138">
        <f t="shared" si="19"/>
        <v>5637.1577783197345</v>
      </c>
      <c r="S278" s="138"/>
      <c r="T278" s="186">
        <v>1.8029915676155648E-4</v>
      </c>
      <c r="U278"/>
      <c r="V278" s="139">
        <v>6678</v>
      </c>
      <c r="W278" s="10"/>
      <c r="X278" s="186">
        <v>1.6967518751270986E-4</v>
      </c>
      <c r="Y278"/>
      <c r="Z278" s="139">
        <v>4904</v>
      </c>
      <c r="AA278" s="10"/>
      <c r="AB278" s="16">
        <v>1.6087171165396984E-4</v>
      </c>
      <c r="AC278"/>
      <c r="AD278" s="139">
        <v>6651.393191452049</v>
      </c>
      <c r="AE278" s="16">
        <f>VLOOKUP(A278,'[4]Schedule H'!$A$11:$AD$323,28,FALSE)</f>
        <v>1.584552265452937E-4</v>
      </c>
      <c r="AF278" s="16"/>
      <c r="AG278" s="18">
        <f>VLOOKUP(A278,'[4]Schedule H'!$A$11:$AD$321,30,FALSE)</f>
        <v>5458.0794886451868</v>
      </c>
    </row>
    <row r="279" spans="1:33" x14ac:dyDescent="0.3">
      <c r="A279" s="13">
        <v>852</v>
      </c>
      <c r="C279" s="14" t="s">
        <v>388</v>
      </c>
      <c r="D279" s="10"/>
      <c r="E279" s="10"/>
      <c r="F279" s="144">
        <f>VLOOKUP(A279,'[3]Employer Allocaiton FY 25- MP24'!$A$7:$D$231,4,FALSE)</f>
        <v>1.9232243677319978E-4</v>
      </c>
      <c r="G279" s="10"/>
      <c r="H279" s="145">
        <f t="shared" si="17"/>
        <v>6237.105862165532</v>
      </c>
      <c r="I279" s="176">
        <v>2.0079280293901555E-4</v>
      </c>
      <c r="J279" s="10"/>
      <c r="K279" s="147">
        <f t="shared" si="18"/>
        <v>5602.1376749364044</v>
      </c>
      <c r="L279" s="181">
        <v>2.1046495549229693E-4</v>
      </c>
      <c r="M279" s="10"/>
      <c r="N279" s="148">
        <f t="shared" si="16"/>
        <v>8363.192478298708</v>
      </c>
      <c r="O279" s="148"/>
      <c r="P279" s="181">
        <v>2.0810122014362892E-4</v>
      </c>
      <c r="Q279"/>
      <c r="R279" s="138">
        <f t="shared" si="19"/>
        <v>6829.9070172603188</v>
      </c>
      <c r="S279" s="138"/>
      <c r="T279" s="186">
        <v>1.9087727533394553E-4</v>
      </c>
      <c r="U279"/>
      <c r="V279" s="139">
        <v>7070</v>
      </c>
      <c r="W279" s="10"/>
      <c r="X279" s="186">
        <v>1.8832762927137087E-4</v>
      </c>
      <c r="Y279"/>
      <c r="Z279" s="139">
        <v>5443</v>
      </c>
      <c r="AA279" s="10"/>
      <c r="AB279" s="16">
        <v>1.9975724912383393E-4</v>
      </c>
      <c r="AC279"/>
      <c r="AD279" s="139">
        <v>8259.1525452490714</v>
      </c>
      <c r="AE279" s="16">
        <f>VLOOKUP(A279,'[4]Schedule H'!$A$11:$AD$323,28,FALSE)</f>
        <v>2.0197243395720123E-4</v>
      </c>
      <c r="AF279" s="16"/>
      <c r="AG279" s="18">
        <f>VLOOKUP(A279,'[4]Schedule H'!$A$11:$AD$321,30,FALSE)</f>
        <v>6957.0541981361139</v>
      </c>
    </row>
    <row r="280" spans="1:33" x14ac:dyDescent="0.3">
      <c r="A280" s="13">
        <v>853</v>
      </c>
      <c r="C280" s="14" t="s">
        <v>389</v>
      </c>
      <c r="D280" s="10"/>
      <c r="E280" s="10"/>
      <c r="F280" s="146">
        <v>0</v>
      </c>
      <c r="G280" s="10"/>
      <c r="H280" s="145">
        <f t="shared" si="17"/>
        <v>0</v>
      </c>
      <c r="I280" s="176">
        <v>0</v>
      </c>
      <c r="J280" s="10"/>
      <c r="K280" s="147">
        <f t="shared" si="18"/>
        <v>0</v>
      </c>
      <c r="L280" s="181">
        <v>0</v>
      </c>
      <c r="M280" s="10"/>
      <c r="N280" s="148">
        <f t="shared" si="16"/>
        <v>0</v>
      </c>
      <c r="O280" s="148"/>
      <c r="P280" s="181">
        <v>0</v>
      </c>
      <c r="Q280"/>
      <c r="R280" s="138">
        <f t="shared" si="19"/>
        <v>0</v>
      </c>
      <c r="S280" s="138"/>
      <c r="T280" s="186">
        <v>0</v>
      </c>
      <c r="U280"/>
      <c r="V280" s="139">
        <v>0</v>
      </c>
      <c r="W280" s="10"/>
      <c r="X280" s="186">
        <v>0</v>
      </c>
      <c r="Y280"/>
      <c r="Z280" s="139">
        <v>0</v>
      </c>
      <c r="AA280" s="10"/>
      <c r="AB280" s="16">
        <v>0</v>
      </c>
      <c r="AC280"/>
      <c r="AD280" s="139">
        <v>0</v>
      </c>
      <c r="AE280" s="16">
        <f>VLOOKUP(A280,'[4]Schedule H'!$A$11:$AD$323,28,FALSE)</f>
        <v>0</v>
      </c>
      <c r="AF280" s="16"/>
      <c r="AG280" s="18">
        <f>VLOOKUP(A280,'[4]Schedule H'!$A$11:$AD$321,30,FALSE)</f>
        <v>0</v>
      </c>
    </row>
    <row r="281" spans="1:33" x14ac:dyDescent="0.3">
      <c r="A281" s="13">
        <v>856</v>
      </c>
      <c r="C281" s="14" t="s">
        <v>390</v>
      </c>
      <c r="D281" s="10"/>
      <c r="E281" s="10"/>
      <c r="F281" s="144">
        <f>VLOOKUP(A281,'[3]Employer Allocaiton FY 25- MP24'!$A$7:$D$231,4,FALSE)</f>
        <v>7.8694409237865603E-5</v>
      </c>
      <c r="G281" s="10"/>
      <c r="H281" s="145">
        <f t="shared" si="17"/>
        <v>2552.0962057898678</v>
      </c>
      <c r="I281" s="176">
        <v>4.1085128307358503E-5</v>
      </c>
      <c r="J281" s="10"/>
      <c r="K281" s="147">
        <f t="shared" si="18"/>
        <v>1146.2788596071066</v>
      </c>
      <c r="L281" s="181">
        <v>0</v>
      </c>
      <c r="M281" s="10"/>
      <c r="N281" s="148">
        <f t="shared" si="16"/>
        <v>0</v>
      </c>
      <c r="O281" s="148"/>
      <c r="P281" s="187">
        <v>0</v>
      </c>
      <c r="Q281"/>
      <c r="R281" s="138">
        <f t="shared" si="19"/>
        <v>0</v>
      </c>
      <c r="S281" s="138"/>
      <c r="T281" s="181">
        <v>0</v>
      </c>
      <c r="U281"/>
      <c r="V281" s="139"/>
      <c r="W281" s="10"/>
      <c r="X281" s="181">
        <v>0</v>
      </c>
      <c r="Y281"/>
      <c r="Z281" s="139"/>
      <c r="AA281" s="10"/>
      <c r="AB281" s="142">
        <v>0</v>
      </c>
      <c r="AC281"/>
      <c r="AD281" s="139"/>
      <c r="AE281" s="16">
        <f>VLOOKUP(A281,'[4]Schedule H'!$A$11:$AD$323,28,FALSE)</f>
        <v>0</v>
      </c>
      <c r="AF281" s="16"/>
      <c r="AG281" s="18">
        <f>VLOOKUP(A281,'[4]Schedule H'!$A$11:$AD$321,30,FALSE)</f>
        <v>0</v>
      </c>
    </row>
    <row r="282" spans="1:33" x14ac:dyDescent="0.3">
      <c r="A282" s="13">
        <v>859</v>
      </c>
      <c r="C282" s="14" t="s">
        <v>391</v>
      </c>
      <c r="D282" s="10"/>
      <c r="E282" s="10"/>
      <c r="F282" s="146">
        <v>0</v>
      </c>
      <c r="G282" s="10"/>
      <c r="H282" s="145">
        <f t="shared" si="17"/>
        <v>0</v>
      </c>
      <c r="I282" s="176">
        <v>0</v>
      </c>
      <c r="J282" s="10"/>
      <c r="K282" s="147">
        <f t="shared" si="18"/>
        <v>0</v>
      </c>
      <c r="L282" s="181">
        <v>0</v>
      </c>
      <c r="M282" s="10"/>
      <c r="N282" s="148">
        <f t="shared" si="16"/>
        <v>0</v>
      </c>
      <c r="O282" s="148"/>
      <c r="P282" s="181">
        <v>0</v>
      </c>
      <c r="Q282"/>
      <c r="R282" s="138">
        <f t="shared" si="19"/>
        <v>0</v>
      </c>
      <c r="S282" s="138"/>
      <c r="T282" s="186">
        <v>0</v>
      </c>
      <c r="U282"/>
      <c r="V282" s="139">
        <v>0</v>
      </c>
      <c r="W282" s="10"/>
      <c r="X282" s="186">
        <v>0</v>
      </c>
      <c r="Y282"/>
      <c r="Z282" s="139">
        <v>0</v>
      </c>
      <c r="AA282" s="10"/>
      <c r="AB282" s="16">
        <v>0</v>
      </c>
      <c r="AC282"/>
      <c r="AD282" s="139">
        <v>0</v>
      </c>
      <c r="AE282" s="16">
        <f>VLOOKUP(A282,'[4]Schedule H'!$A$11:$AD$323,28,FALSE)</f>
        <v>0</v>
      </c>
      <c r="AF282" s="16"/>
      <c r="AG282" s="18">
        <f>VLOOKUP(A282,'[4]Schedule H'!$A$11:$AD$321,30,FALSE)</f>
        <v>0</v>
      </c>
    </row>
    <row r="283" spans="1:33" x14ac:dyDescent="0.3">
      <c r="A283" s="13">
        <v>861</v>
      </c>
      <c r="C283" s="14" t="s">
        <v>392</v>
      </c>
      <c r="D283" s="10"/>
      <c r="E283" s="10"/>
      <c r="F283" s="146">
        <v>0</v>
      </c>
      <c r="G283" s="10"/>
      <c r="H283" s="145">
        <f t="shared" si="17"/>
        <v>0</v>
      </c>
      <c r="I283" s="176">
        <v>0</v>
      </c>
      <c r="J283" s="10"/>
      <c r="K283" s="147">
        <f t="shared" si="18"/>
        <v>0</v>
      </c>
      <c r="L283" s="181">
        <v>0</v>
      </c>
      <c r="M283" s="10"/>
      <c r="N283" s="148">
        <f t="shared" si="16"/>
        <v>0</v>
      </c>
      <c r="O283" s="148"/>
      <c r="P283" s="181">
        <v>0</v>
      </c>
      <c r="Q283"/>
      <c r="R283" s="138">
        <f t="shared" si="19"/>
        <v>0</v>
      </c>
      <c r="S283" s="138"/>
      <c r="T283" s="186">
        <v>0</v>
      </c>
      <c r="U283"/>
      <c r="V283" s="139">
        <v>0</v>
      </c>
      <c r="W283" s="10"/>
      <c r="X283" s="186">
        <v>0</v>
      </c>
      <c r="Y283"/>
      <c r="Z283" s="139">
        <v>0</v>
      </c>
      <c r="AA283" s="10"/>
      <c r="AB283" s="16">
        <v>0</v>
      </c>
      <c r="AC283"/>
      <c r="AD283" s="139">
        <v>0</v>
      </c>
      <c r="AE283" s="16">
        <f>VLOOKUP(A283,'[4]Schedule H'!$A$11:$AD$323,28,FALSE)</f>
        <v>0</v>
      </c>
      <c r="AF283" s="16"/>
      <c r="AG283" s="18">
        <f>VLOOKUP(A283,'[4]Schedule H'!$A$11:$AD$321,30,FALSE)</f>
        <v>0</v>
      </c>
    </row>
    <row r="284" spans="1:33" x14ac:dyDescent="0.3">
      <c r="A284" s="13">
        <v>862</v>
      </c>
      <c r="C284" s="14" t="s">
        <v>393</v>
      </c>
      <c r="D284" s="10"/>
      <c r="E284" s="10"/>
      <c r="F284" s="146">
        <v>0</v>
      </c>
      <c r="G284" s="10"/>
      <c r="H284" s="145">
        <f t="shared" si="17"/>
        <v>0</v>
      </c>
      <c r="I284" s="176">
        <v>0</v>
      </c>
      <c r="J284" s="10"/>
      <c r="K284" s="147">
        <f t="shared" si="18"/>
        <v>0</v>
      </c>
      <c r="L284" s="181">
        <v>0</v>
      </c>
      <c r="M284" s="10"/>
      <c r="N284" s="148">
        <f t="shared" si="16"/>
        <v>0</v>
      </c>
      <c r="O284" s="148"/>
      <c r="P284" s="181">
        <v>0</v>
      </c>
      <c r="Q284"/>
      <c r="R284" s="138">
        <f t="shared" si="19"/>
        <v>0</v>
      </c>
      <c r="S284" s="138"/>
      <c r="T284" s="186">
        <v>0</v>
      </c>
      <c r="U284"/>
      <c r="V284" s="139">
        <v>0</v>
      </c>
      <c r="W284" s="10"/>
      <c r="X284" s="186">
        <v>0</v>
      </c>
      <c r="Y284"/>
      <c r="Z284" s="139">
        <v>0</v>
      </c>
      <c r="AA284" s="10"/>
      <c r="AB284" s="16">
        <v>0</v>
      </c>
      <c r="AC284"/>
      <c r="AD284" s="139">
        <v>0</v>
      </c>
      <c r="AE284" s="16">
        <f>VLOOKUP(A284,'[4]Schedule H'!$A$11:$AD$323,28,FALSE)</f>
        <v>0</v>
      </c>
      <c r="AF284" s="16"/>
      <c r="AG284" s="18">
        <f>VLOOKUP(A284,'[4]Schedule H'!$A$11:$AD$321,30,FALSE)</f>
        <v>0</v>
      </c>
    </row>
    <row r="285" spans="1:33" x14ac:dyDescent="0.3">
      <c r="A285" s="13">
        <v>863</v>
      </c>
      <c r="C285" s="14" t="s">
        <v>394</v>
      </c>
      <c r="D285" s="10"/>
      <c r="E285" s="10"/>
      <c r="F285" s="144">
        <f>VLOOKUP(A285,'[3]Employer Allocaiton FY 25- MP24'!$A$7:$D$231,4,FALSE)</f>
        <v>5.6850577417043195E-7</v>
      </c>
      <c r="G285" s="10"/>
      <c r="H285" s="145">
        <f t="shared" si="17"/>
        <v>18.436906043026323</v>
      </c>
      <c r="I285" s="176">
        <v>0</v>
      </c>
      <c r="J285" s="10"/>
      <c r="K285" s="147">
        <f t="shared" si="18"/>
        <v>0</v>
      </c>
      <c r="L285" s="181">
        <v>0</v>
      </c>
      <c r="M285" s="10"/>
      <c r="N285" s="148">
        <f t="shared" si="16"/>
        <v>0</v>
      </c>
      <c r="O285" s="148"/>
      <c r="P285" s="181">
        <v>0</v>
      </c>
      <c r="Q285"/>
      <c r="R285" s="138">
        <f t="shared" si="19"/>
        <v>0</v>
      </c>
      <c r="S285" s="138"/>
      <c r="T285" s="186">
        <v>0</v>
      </c>
      <c r="U285"/>
      <c r="V285" s="139">
        <v>0</v>
      </c>
      <c r="W285" s="10"/>
      <c r="X285" s="186">
        <v>0</v>
      </c>
      <c r="Y285"/>
      <c r="Z285" s="139">
        <v>0</v>
      </c>
      <c r="AA285" s="10"/>
      <c r="AB285" s="16">
        <v>0</v>
      </c>
      <c r="AC285"/>
      <c r="AD285" s="139">
        <v>0</v>
      </c>
      <c r="AE285" s="16">
        <f>VLOOKUP(A285,'[4]Schedule H'!$A$11:$AD$323,28,FALSE)</f>
        <v>0</v>
      </c>
      <c r="AF285" s="16"/>
      <c r="AG285" s="18">
        <f>VLOOKUP(A285,'[4]Schedule H'!$A$11:$AD$321,30,FALSE)</f>
        <v>0</v>
      </c>
    </row>
    <row r="286" spans="1:33" x14ac:dyDescent="0.3">
      <c r="A286" s="13">
        <v>864</v>
      </c>
      <c r="C286" s="14" t="s">
        <v>395</v>
      </c>
      <c r="D286" s="10"/>
      <c r="E286" s="10"/>
      <c r="F286" s="146">
        <v>0</v>
      </c>
      <c r="G286" s="10"/>
      <c r="H286" s="145">
        <f t="shared" si="17"/>
        <v>0</v>
      </c>
      <c r="I286" s="176">
        <v>0</v>
      </c>
      <c r="J286" s="10"/>
      <c r="K286" s="147">
        <f t="shared" si="18"/>
        <v>0</v>
      </c>
      <c r="L286" s="181">
        <v>0</v>
      </c>
      <c r="M286" s="10"/>
      <c r="N286" s="148">
        <f t="shared" si="16"/>
        <v>0</v>
      </c>
      <c r="O286" s="148"/>
      <c r="P286" s="181">
        <v>0</v>
      </c>
      <c r="Q286"/>
      <c r="R286" s="138">
        <f t="shared" si="19"/>
        <v>0</v>
      </c>
      <c r="S286" s="138"/>
      <c r="T286" s="186">
        <v>0</v>
      </c>
      <c r="U286"/>
      <c r="V286" s="139">
        <v>0</v>
      </c>
      <c r="W286" s="10"/>
      <c r="X286" s="186">
        <v>0</v>
      </c>
      <c r="Y286"/>
      <c r="Z286" s="139">
        <v>0</v>
      </c>
      <c r="AA286" s="10"/>
      <c r="AB286" s="16">
        <v>0</v>
      </c>
      <c r="AC286"/>
      <c r="AD286" s="139">
        <v>0</v>
      </c>
      <c r="AE286" s="16">
        <f>VLOOKUP(A286,'[4]Schedule H'!$A$11:$AD$323,28,FALSE)</f>
        <v>0</v>
      </c>
      <c r="AF286" s="16"/>
      <c r="AG286" s="18">
        <f>VLOOKUP(A286,'[4]Schedule H'!$A$11:$AD$321,30,FALSE)</f>
        <v>0</v>
      </c>
    </row>
    <row r="287" spans="1:33" x14ac:dyDescent="0.3">
      <c r="A287" s="13">
        <v>865</v>
      </c>
      <c r="C287" s="14" t="s">
        <v>396</v>
      </c>
      <c r="D287" s="10"/>
      <c r="E287" s="10"/>
      <c r="F287" s="146">
        <v>0</v>
      </c>
      <c r="G287" s="10"/>
      <c r="H287" s="145">
        <f t="shared" si="17"/>
        <v>0</v>
      </c>
      <c r="I287" s="176">
        <v>0</v>
      </c>
      <c r="J287" s="10"/>
      <c r="K287" s="147">
        <f t="shared" si="18"/>
        <v>0</v>
      </c>
      <c r="L287" s="181">
        <v>0</v>
      </c>
      <c r="M287" s="10"/>
      <c r="N287" s="148">
        <f t="shared" si="16"/>
        <v>0</v>
      </c>
      <c r="O287" s="148"/>
      <c r="P287" s="181">
        <v>0</v>
      </c>
      <c r="Q287"/>
      <c r="R287" s="138">
        <f t="shared" si="19"/>
        <v>0</v>
      </c>
      <c r="S287" s="138"/>
      <c r="T287" s="186">
        <v>0</v>
      </c>
      <c r="U287"/>
      <c r="V287" s="139">
        <v>0</v>
      </c>
      <c r="W287" s="10"/>
      <c r="X287" s="186">
        <v>0</v>
      </c>
      <c r="Y287"/>
      <c r="Z287" s="139">
        <v>0</v>
      </c>
      <c r="AA287" s="10"/>
      <c r="AB287" s="16">
        <v>0</v>
      </c>
      <c r="AC287"/>
      <c r="AD287" s="139">
        <v>0</v>
      </c>
      <c r="AE287" s="16">
        <f>VLOOKUP(A287,'[4]Schedule H'!$A$11:$AD$323,28,FALSE)</f>
        <v>0</v>
      </c>
      <c r="AF287" s="16"/>
      <c r="AG287" s="18">
        <f>VLOOKUP(A287,'[4]Schedule H'!$A$11:$AD$321,30,FALSE)</f>
        <v>0</v>
      </c>
    </row>
    <row r="288" spans="1:33" x14ac:dyDescent="0.3">
      <c r="A288" s="13">
        <v>866</v>
      </c>
      <c r="C288" s="14" t="s">
        <v>397</v>
      </c>
      <c r="D288" s="10"/>
      <c r="E288" s="10"/>
      <c r="F288" s="146">
        <v>0</v>
      </c>
      <c r="G288" s="10"/>
      <c r="H288" s="145">
        <f t="shared" si="17"/>
        <v>0</v>
      </c>
      <c r="I288" s="176">
        <v>0</v>
      </c>
      <c r="J288" s="10"/>
      <c r="K288" s="147">
        <f t="shared" si="18"/>
        <v>0</v>
      </c>
      <c r="L288" s="181">
        <v>0</v>
      </c>
      <c r="M288" s="10"/>
      <c r="N288" s="148">
        <f t="shared" si="16"/>
        <v>0</v>
      </c>
      <c r="O288" s="148"/>
      <c r="P288" s="181">
        <v>0</v>
      </c>
      <c r="Q288"/>
      <c r="R288" s="138">
        <f t="shared" si="19"/>
        <v>0</v>
      </c>
      <c r="S288" s="138"/>
      <c r="T288" s="186">
        <v>0</v>
      </c>
      <c r="U288"/>
      <c r="V288" s="139">
        <v>0</v>
      </c>
      <c r="W288" s="10"/>
      <c r="X288" s="186">
        <v>0</v>
      </c>
      <c r="Y288"/>
      <c r="Z288" s="139">
        <v>0</v>
      </c>
      <c r="AA288" s="10"/>
      <c r="AB288" s="16">
        <v>0</v>
      </c>
      <c r="AC288"/>
      <c r="AD288" s="139">
        <v>0</v>
      </c>
      <c r="AE288" s="16">
        <f>VLOOKUP(A288,'[4]Schedule H'!$A$11:$AD$323,28,FALSE)</f>
        <v>0</v>
      </c>
      <c r="AF288" s="16"/>
      <c r="AG288" s="18">
        <f>VLOOKUP(A288,'[4]Schedule H'!$A$11:$AD$321,30,FALSE)</f>
        <v>0</v>
      </c>
    </row>
    <row r="289" spans="1:33" x14ac:dyDescent="0.3">
      <c r="A289" s="13">
        <v>867</v>
      </c>
      <c r="C289" s="14" t="s">
        <v>398</v>
      </c>
      <c r="D289" s="10"/>
      <c r="E289" s="10"/>
      <c r="F289" s="146">
        <v>0</v>
      </c>
      <c r="G289" s="10"/>
      <c r="H289" s="145">
        <f t="shared" si="17"/>
        <v>0</v>
      </c>
      <c r="I289" s="176">
        <v>0</v>
      </c>
      <c r="J289" s="10"/>
      <c r="K289" s="147">
        <f t="shared" si="18"/>
        <v>0</v>
      </c>
      <c r="L289" s="181">
        <v>0</v>
      </c>
      <c r="M289" s="10"/>
      <c r="N289" s="148">
        <f t="shared" si="16"/>
        <v>0</v>
      </c>
      <c r="O289" s="148"/>
      <c r="P289" s="181">
        <v>0</v>
      </c>
      <c r="Q289"/>
      <c r="R289" s="138">
        <f t="shared" si="19"/>
        <v>0</v>
      </c>
      <c r="S289" s="138"/>
      <c r="T289" s="186">
        <v>0</v>
      </c>
      <c r="U289"/>
      <c r="V289" s="139">
        <v>0</v>
      </c>
      <c r="W289" s="10"/>
      <c r="X289" s="186">
        <v>0</v>
      </c>
      <c r="Y289"/>
      <c r="Z289" s="139">
        <v>0</v>
      </c>
      <c r="AA289" s="10"/>
      <c r="AB289" s="16">
        <v>0</v>
      </c>
      <c r="AC289"/>
      <c r="AD289" s="139">
        <v>0</v>
      </c>
      <c r="AE289" s="16">
        <f>VLOOKUP(A289,'[4]Schedule H'!$A$11:$AD$323,28,FALSE)</f>
        <v>0</v>
      </c>
      <c r="AF289" s="16"/>
      <c r="AG289" s="18">
        <f>VLOOKUP(A289,'[4]Schedule H'!$A$11:$AD$321,30,FALSE)</f>
        <v>0</v>
      </c>
    </row>
    <row r="290" spans="1:33" x14ac:dyDescent="0.3">
      <c r="A290" s="13">
        <v>868</v>
      </c>
      <c r="C290" s="14" t="s">
        <v>399</v>
      </c>
      <c r="D290" s="10"/>
      <c r="E290" s="10"/>
      <c r="F290" s="146">
        <v>0</v>
      </c>
      <c r="G290" s="10"/>
      <c r="H290" s="145">
        <f t="shared" si="17"/>
        <v>0</v>
      </c>
      <c r="I290" s="176">
        <v>0</v>
      </c>
      <c r="J290" s="10"/>
      <c r="K290" s="147">
        <f t="shared" si="18"/>
        <v>0</v>
      </c>
      <c r="L290" s="181">
        <v>0</v>
      </c>
      <c r="M290" s="10"/>
      <c r="N290" s="148">
        <f t="shared" si="16"/>
        <v>0</v>
      </c>
      <c r="O290" s="148"/>
      <c r="P290" s="181">
        <v>0</v>
      </c>
      <c r="Q290"/>
      <c r="R290" s="138">
        <f t="shared" si="19"/>
        <v>0</v>
      </c>
      <c r="S290" s="138"/>
      <c r="T290" s="186">
        <v>0</v>
      </c>
      <c r="U290"/>
      <c r="V290" s="139">
        <v>0</v>
      </c>
      <c r="W290" s="10"/>
      <c r="X290" s="186">
        <v>0</v>
      </c>
      <c r="Y290"/>
      <c r="Z290" s="139">
        <v>0</v>
      </c>
      <c r="AA290" s="10"/>
      <c r="AB290" s="16">
        <v>0</v>
      </c>
      <c r="AC290"/>
      <c r="AD290" s="139">
        <v>0</v>
      </c>
      <c r="AE290" s="16">
        <f>VLOOKUP(A290,'[4]Schedule H'!$A$11:$AD$323,28,FALSE)</f>
        <v>0</v>
      </c>
      <c r="AF290" s="16"/>
      <c r="AG290" s="18">
        <f>VLOOKUP(A290,'[4]Schedule H'!$A$11:$AD$321,30,FALSE)</f>
        <v>0</v>
      </c>
    </row>
    <row r="291" spans="1:33" x14ac:dyDescent="0.3">
      <c r="A291" s="13">
        <v>869</v>
      </c>
      <c r="C291" s="14" t="s">
        <v>400</v>
      </c>
      <c r="D291" s="10"/>
      <c r="E291" s="10"/>
      <c r="F291" s="146">
        <v>0</v>
      </c>
      <c r="G291" s="10"/>
      <c r="H291" s="145">
        <f t="shared" si="17"/>
        <v>0</v>
      </c>
      <c r="I291" s="176">
        <v>0</v>
      </c>
      <c r="J291" s="10"/>
      <c r="K291" s="147">
        <f t="shared" si="18"/>
        <v>0</v>
      </c>
      <c r="L291" s="181">
        <v>0</v>
      </c>
      <c r="M291" s="10"/>
      <c r="N291" s="148">
        <f t="shared" si="16"/>
        <v>0</v>
      </c>
      <c r="O291" s="148"/>
      <c r="P291" s="181">
        <v>0</v>
      </c>
      <c r="Q291"/>
      <c r="R291" s="138">
        <f t="shared" si="19"/>
        <v>0</v>
      </c>
      <c r="S291" s="138"/>
      <c r="T291" s="186">
        <v>0</v>
      </c>
      <c r="U291"/>
      <c r="V291" s="139">
        <v>0</v>
      </c>
      <c r="W291" s="10"/>
      <c r="X291" s="186">
        <v>0</v>
      </c>
      <c r="Y291"/>
      <c r="Z291" s="139">
        <v>0</v>
      </c>
      <c r="AA291" s="10"/>
      <c r="AB291" s="16">
        <v>0</v>
      </c>
      <c r="AC291"/>
      <c r="AD291" s="139">
        <v>0</v>
      </c>
      <c r="AE291" s="16">
        <f>VLOOKUP(A291,'[4]Schedule H'!$A$11:$AD$323,28,FALSE)</f>
        <v>0</v>
      </c>
      <c r="AF291" s="16"/>
      <c r="AG291" s="18">
        <f>VLOOKUP(A291,'[4]Schedule H'!$A$11:$AD$321,30,FALSE)</f>
        <v>0</v>
      </c>
    </row>
    <row r="292" spans="1:33" x14ac:dyDescent="0.3">
      <c r="A292" s="13">
        <v>876</v>
      </c>
      <c r="C292" t="s">
        <v>401</v>
      </c>
      <c r="D292" s="10"/>
      <c r="E292" s="10"/>
      <c r="F292" s="144">
        <f>VLOOKUP(A292,'[3]Employer Allocaiton FY 25- MP24'!$A$7:$D$231,4,FALSE)</f>
        <v>4.3904686592780418E-5</v>
      </c>
      <c r="G292" s="10"/>
      <c r="H292" s="145">
        <f t="shared" si="17"/>
        <v>1423.8493579784481</v>
      </c>
      <c r="I292" s="176">
        <v>3.8438865597128649E-5</v>
      </c>
      <c r="J292" s="10"/>
      <c r="K292" s="147">
        <f t="shared" si="18"/>
        <v>1072.4478865355243</v>
      </c>
      <c r="L292" s="181">
        <v>1.1754942985231556E-5</v>
      </c>
      <c r="M292" s="10"/>
      <c r="N292" s="148">
        <f t="shared" si="16"/>
        <v>467.10318364862809</v>
      </c>
      <c r="O292" s="148"/>
      <c r="P292" s="181">
        <v>0</v>
      </c>
      <c r="Q292"/>
      <c r="R292" s="138">
        <f t="shared" si="19"/>
        <v>0</v>
      </c>
      <c r="S292" s="138"/>
      <c r="T292" s="181">
        <v>0</v>
      </c>
      <c r="U292"/>
      <c r="V292" s="139"/>
      <c r="W292" s="10"/>
      <c r="X292" s="181">
        <v>0</v>
      </c>
      <c r="Y292"/>
      <c r="Z292" s="139"/>
      <c r="AA292" s="10"/>
      <c r="AB292" s="142">
        <v>0</v>
      </c>
      <c r="AC292"/>
      <c r="AD292" s="139"/>
      <c r="AE292" s="16">
        <f>VLOOKUP(A292,'[4]Schedule H'!$A$11:$AD$323,28,FALSE)</f>
        <v>0</v>
      </c>
      <c r="AF292" s="16"/>
      <c r="AG292" s="18">
        <f>VLOOKUP(A292,'[4]Schedule H'!$A$11:$AD$321,30,FALSE)</f>
        <v>0</v>
      </c>
    </row>
    <row r="293" spans="1:33" x14ac:dyDescent="0.3">
      <c r="A293" s="13">
        <v>879</v>
      </c>
      <c r="C293" s="14" t="s">
        <v>402</v>
      </c>
      <c r="D293" s="10"/>
      <c r="E293" s="10"/>
      <c r="F293" s="146">
        <v>0</v>
      </c>
      <c r="G293" s="10"/>
      <c r="H293" s="145">
        <f t="shared" si="17"/>
        <v>0</v>
      </c>
      <c r="I293" s="176">
        <v>0</v>
      </c>
      <c r="J293" s="10"/>
      <c r="K293" s="147">
        <f t="shared" si="18"/>
        <v>0</v>
      </c>
      <c r="L293" s="181">
        <v>0</v>
      </c>
      <c r="M293" s="10"/>
      <c r="N293" s="148">
        <f t="shared" si="16"/>
        <v>0</v>
      </c>
      <c r="O293" s="148"/>
      <c r="P293" s="181">
        <v>0</v>
      </c>
      <c r="Q293"/>
      <c r="R293" s="138">
        <f t="shared" si="19"/>
        <v>0</v>
      </c>
      <c r="S293" s="138"/>
      <c r="T293" s="186">
        <v>0</v>
      </c>
      <c r="U293"/>
      <c r="V293" s="139">
        <v>0</v>
      </c>
      <c r="W293" s="10"/>
      <c r="X293" s="186">
        <v>0</v>
      </c>
      <c r="Y293"/>
      <c r="Z293" s="139">
        <v>0</v>
      </c>
      <c r="AA293" s="10"/>
      <c r="AB293" s="16">
        <v>0</v>
      </c>
      <c r="AC293"/>
      <c r="AD293" s="139">
        <v>0</v>
      </c>
      <c r="AE293" s="16">
        <f>VLOOKUP(A293,'[4]Schedule H'!$A$11:$AD$323,28,FALSE)</f>
        <v>0</v>
      </c>
      <c r="AF293" s="16"/>
      <c r="AG293" s="18">
        <f>VLOOKUP(A293,'[4]Schedule H'!$A$11:$AD$321,30,FALSE)</f>
        <v>0</v>
      </c>
    </row>
    <row r="294" spans="1:33" x14ac:dyDescent="0.3">
      <c r="A294" s="13">
        <v>882</v>
      </c>
      <c r="C294" s="14" t="s">
        <v>489</v>
      </c>
      <c r="D294" s="10"/>
      <c r="E294" s="10"/>
      <c r="F294" s="144">
        <f>VLOOKUP(A294,'[3]Employer Allocaiton FY 25- MP24'!$A$7:$D$231,4,FALSE)</f>
        <v>3.0088345018854189E-5</v>
      </c>
      <c r="G294" s="10"/>
      <c r="H294" s="145">
        <f t="shared" si="17"/>
        <v>975.77898995353007</v>
      </c>
      <c r="I294" s="176">
        <v>3.2722971544896606E-5</v>
      </c>
      <c r="J294" s="10"/>
      <c r="K294" s="147">
        <f t="shared" si="18"/>
        <v>912.97391661599738</v>
      </c>
      <c r="L294" s="181">
        <v>2.3740326288486832E-6</v>
      </c>
      <c r="M294" s="10"/>
      <c r="N294" s="148">
        <f t="shared" si="16"/>
        <v>94.336331568272399</v>
      </c>
      <c r="O294" s="148"/>
      <c r="P294" s="187">
        <v>0</v>
      </c>
      <c r="Q294"/>
      <c r="R294" s="138">
        <f t="shared" si="19"/>
        <v>0</v>
      </c>
      <c r="S294" s="138"/>
      <c r="T294" s="181">
        <v>0</v>
      </c>
      <c r="U294"/>
      <c r="V294" s="139"/>
      <c r="W294" s="10"/>
      <c r="X294" s="181">
        <v>0</v>
      </c>
      <c r="Y294"/>
      <c r="Z294" s="139"/>
      <c r="AA294" s="10"/>
      <c r="AB294" s="142">
        <v>0</v>
      </c>
      <c r="AC294"/>
      <c r="AD294" s="139"/>
      <c r="AE294" s="16">
        <f>VLOOKUP(A294,'[4]Schedule H'!$A$11:$AD$323,28,FALSE)</f>
        <v>0</v>
      </c>
      <c r="AF294" s="16"/>
      <c r="AG294" s="18">
        <f>VLOOKUP(A294,'[4]Schedule H'!$A$11:$AD$321,30,FALSE)</f>
        <v>0</v>
      </c>
    </row>
    <row r="295" spans="1:33" x14ac:dyDescent="0.3">
      <c r="A295" s="149">
        <v>883</v>
      </c>
      <c r="B295" s="149" t="str">
        <f>VLOOKUP(A295,'[5]Agency LIsting'!$A$2:$B$288,2,FALSE)</f>
        <v>American Revolution 250 Commission</v>
      </c>
      <c r="C295" s="14"/>
      <c r="D295" s="10"/>
      <c r="E295" s="10"/>
      <c r="F295" s="144">
        <f>VLOOKUP(A295,'[3]Employer Allocaiton FY 25- MP24'!$A$7:$D$231,4,FALSE)</f>
        <v>6.6470355620640797E-5</v>
      </c>
      <c r="G295" s="10"/>
      <c r="H295" s="145">
        <f t="shared" si="17"/>
        <v>2155.6644750223891</v>
      </c>
      <c r="I295" s="176">
        <v>0</v>
      </c>
      <c r="J295" s="10"/>
      <c r="K295" s="147"/>
      <c r="L295" s="21">
        <v>0</v>
      </c>
      <c r="M295" s="10"/>
      <c r="N295" s="148"/>
      <c r="O295" s="148"/>
      <c r="P295" s="21">
        <v>0</v>
      </c>
      <c r="Q295"/>
      <c r="R295" s="138"/>
      <c r="S295" s="138"/>
      <c r="T295" s="21">
        <v>0</v>
      </c>
      <c r="U295"/>
      <c r="V295" s="139"/>
      <c r="W295" s="10"/>
      <c r="X295" s="21">
        <v>0</v>
      </c>
      <c r="Y295"/>
      <c r="Z295" s="139"/>
      <c r="AA295" s="10"/>
      <c r="AB295" s="146">
        <v>0</v>
      </c>
      <c r="AC295"/>
      <c r="AD295" s="139"/>
      <c r="AE295" s="16">
        <v>0</v>
      </c>
      <c r="AF295" s="16"/>
      <c r="AG295" s="18">
        <v>0</v>
      </c>
    </row>
    <row r="296" spans="1:33" x14ac:dyDescent="0.3">
      <c r="A296" s="13">
        <v>902</v>
      </c>
      <c r="C296" s="14" t="s">
        <v>404</v>
      </c>
      <c r="D296" s="10"/>
      <c r="E296" s="10"/>
      <c r="F296" s="144">
        <f>VLOOKUP(A296,'[3]Employer Allocaiton FY 25- MP24'!$A$7:$D$231,4,FALSE)</f>
        <v>1.1480042326049063E-4</v>
      </c>
      <c r="G296" s="10"/>
      <c r="H296" s="145">
        <f t="shared" si="17"/>
        <v>3723.030993734104</v>
      </c>
      <c r="I296" s="176">
        <v>6.1516213738470484E-5</v>
      </c>
      <c r="J296" s="10"/>
      <c r="K296" s="147">
        <f t="shared" si="18"/>
        <v>1716.3080227949904</v>
      </c>
      <c r="L296" s="181">
        <v>0</v>
      </c>
      <c r="M296" s="10"/>
      <c r="N296" s="148">
        <f t="shared" si="16"/>
        <v>0</v>
      </c>
      <c r="O296" s="148"/>
      <c r="P296" s="181">
        <v>0</v>
      </c>
      <c r="Q296"/>
      <c r="R296" s="138">
        <f t="shared" si="19"/>
        <v>0</v>
      </c>
      <c r="S296" s="138"/>
      <c r="T296" s="181">
        <v>0</v>
      </c>
      <c r="U296"/>
      <c r="V296" s="139"/>
      <c r="W296" s="10"/>
      <c r="X296" s="181">
        <v>0</v>
      </c>
      <c r="Y296"/>
      <c r="Z296" s="139"/>
      <c r="AA296" s="10"/>
      <c r="AB296" s="142">
        <v>0</v>
      </c>
      <c r="AC296"/>
      <c r="AD296" s="139"/>
      <c r="AE296" s="16">
        <f>VLOOKUP(A296,'[4]Schedule H'!$A$11:$AD$323,28,FALSE)</f>
        <v>0</v>
      </c>
      <c r="AF296" s="16"/>
      <c r="AG296" s="18">
        <f>VLOOKUP(A296,'[4]Schedule H'!$A$11:$AD$321,30,FALSE)</f>
        <v>0</v>
      </c>
    </row>
    <row r="297" spans="1:33" x14ac:dyDescent="0.3">
      <c r="A297" s="13">
        <v>903</v>
      </c>
      <c r="C297" s="14" t="s">
        <v>405</v>
      </c>
      <c r="D297" s="10"/>
      <c r="E297" s="10"/>
      <c r="F297" s="144">
        <f>VLOOKUP(A297,'[3]Employer Allocaiton FY 25- MP24'!$A$7:$D$231,4,FALSE)</f>
        <v>5.100015762235404E-4</v>
      </c>
      <c r="G297" s="10"/>
      <c r="H297" s="145">
        <f t="shared" si="17"/>
        <v>16539.587757660782</v>
      </c>
      <c r="I297" s="176">
        <v>1.4315204052215338E-4</v>
      </c>
      <c r="J297" s="10"/>
      <c r="K297" s="147">
        <f t="shared" si="18"/>
        <v>3993.9551005558073</v>
      </c>
      <c r="L297" s="181">
        <v>0</v>
      </c>
      <c r="M297" s="10"/>
      <c r="N297" s="148">
        <f t="shared" si="16"/>
        <v>0</v>
      </c>
      <c r="O297" s="148"/>
      <c r="P297" s="187">
        <v>0</v>
      </c>
      <c r="Q297"/>
      <c r="R297" s="138">
        <f t="shared" si="19"/>
        <v>0</v>
      </c>
      <c r="S297" s="138"/>
      <c r="T297" s="181">
        <v>0</v>
      </c>
      <c r="U297"/>
      <c r="V297" s="139"/>
      <c r="W297" s="10"/>
      <c r="X297" s="181">
        <v>0</v>
      </c>
      <c r="Y297"/>
      <c r="Z297" s="139"/>
      <c r="AA297" s="10"/>
      <c r="AB297" s="142">
        <v>0</v>
      </c>
      <c r="AC297"/>
      <c r="AD297" s="139"/>
      <c r="AE297" s="16">
        <f>VLOOKUP(A297,'[4]Schedule H'!$A$11:$AD$323,28,FALSE)</f>
        <v>0</v>
      </c>
      <c r="AF297" s="16"/>
      <c r="AG297" s="18">
        <f>VLOOKUP(A297,'[4]Schedule H'!$A$11:$AD$321,30,FALSE)</f>
        <v>0</v>
      </c>
    </row>
    <row r="298" spans="1:33" x14ac:dyDescent="0.3">
      <c r="A298" s="13">
        <v>911</v>
      </c>
      <c r="C298" s="14" t="s">
        <v>406</v>
      </c>
      <c r="D298" s="10"/>
      <c r="E298" s="10"/>
      <c r="F298" s="146">
        <v>0</v>
      </c>
      <c r="G298" s="10"/>
      <c r="H298" s="145">
        <f t="shared" si="17"/>
        <v>0</v>
      </c>
      <c r="I298" s="176">
        <v>0</v>
      </c>
      <c r="J298" s="10"/>
      <c r="K298" s="147">
        <f t="shared" si="18"/>
        <v>0</v>
      </c>
      <c r="L298" s="181">
        <v>0</v>
      </c>
      <c r="M298" s="10"/>
      <c r="N298" s="148">
        <f t="shared" si="16"/>
        <v>0</v>
      </c>
      <c r="O298" s="148"/>
      <c r="P298" s="187">
        <v>0</v>
      </c>
      <c r="Q298"/>
      <c r="R298" s="138">
        <f t="shared" si="19"/>
        <v>0</v>
      </c>
      <c r="S298" s="138"/>
      <c r="T298" s="186">
        <v>0</v>
      </c>
      <c r="U298"/>
      <c r="V298" s="139">
        <v>0</v>
      </c>
      <c r="W298" s="10"/>
      <c r="X298" s="186">
        <v>0</v>
      </c>
      <c r="Y298"/>
      <c r="Z298" s="139">
        <v>0</v>
      </c>
      <c r="AA298" s="10"/>
      <c r="AB298" s="16">
        <v>0</v>
      </c>
      <c r="AC298"/>
      <c r="AD298" s="139">
        <v>0</v>
      </c>
      <c r="AE298" s="16">
        <f>VLOOKUP(A298,'[4]Schedule H'!$A$11:$AD$323,28,FALSE)</f>
        <v>0</v>
      </c>
      <c r="AF298" s="16"/>
      <c r="AG298" s="18">
        <f>VLOOKUP(A298,'[4]Schedule H'!$A$11:$AD$321,30,FALSE)</f>
        <v>0</v>
      </c>
    </row>
    <row r="299" spans="1:33" x14ac:dyDescent="0.3">
      <c r="A299" s="13">
        <v>912</v>
      </c>
      <c r="C299" s="14" t="s">
        <v>407</v>
      </c>
      <c r="D299" s="10"/>
      <c r="E299" s="10"/>
      <c r="F299" s="144">
        <f>VLOOKUP(A299,'[3]Employer Allocaiton FY 25- MP24'!$A$7:$D$231,4,FALSE)</f>
        <v>2.1894934435294517E-3</v>
      </c>
      <c r="G299" s="10"/>
      <c r="H299" s="145">
        <f t="shared" si="17"/>
        <v>71006.288298617917</v>
      </c>
      <c r="I299" s="176">
        <v>2.0414234190502187E-3</v>
      </c>
      <c r="J299" s="10"/>
      <c r="K299" s="147">
        <f t="shared" si="18"/>
        <v>56955.90120245565</v>
      </c>
      <c r="L299" s="181">
        <v>1.9603615878818368E-3</v>
      </c>
      <c r="M299" s="10"/>
      <c r="N299" s="148">
        <f t="shared" si="16"/>
        <v>77898.390485817232</v>
      </c>
      <c r="O299" s="148"/>
      <c r="P299" s="187">
        <v>1.8325649213845709E-3</v>
      </c>
      <c r="Q299"/>
      <c r="R299" s="138">
        <f t="shared" si="19"/>
        <v>60145.000627632187</v>
      </c>
      <c r="S299" s="138"/>
      <c r="T299" s="186">
        <v>1.8554043365950647E-3</v>
      </c>
      <c r="U299"/>
      <c r="V299" s="139">
        <v>68723</v>
      </c>
      <c r="W299" s="10"/>
      <c r="X299" s="186">
        <v>1.8079867634283563E-3</v>
      </c>
      <c r="Y299"/>
      <c r="Z299" s="139">
        <v>52256</v>
      </c>
      <c r="AA299" s="10"/>
      <c r="AB299" s="16">
        <v>1.7472264365009065E-3</v>
      </c>
      <c r="AC299"/>
      <c r="AD299" s="139">
        <v>72240.730854313442</v>
      </c>
      <c r="AE299" s="16">
        <f>VLOOKUP(A299,'[4]Schedule H'!$A$11:$AD$323,28,FALSE)</f>
        <v>1.4080398943888098E-3</v>
      </c>
      <c r="AF299" s="16"/>
      <c r="AG299" s="18">
        <f>VLOOKUP(A299,'[4]Schedule H'!$A$11:$AD$321,30,FALSE)</f>
        <v>48500.726888683093</v>
      </c>
    </row>
    <row r="300" spans="1:33" x14ac:dyDescent="0.3">
      <c r="A300" s="13">
        <v>913</v>
      </c>
      <c r="C300" s="14" t="s">
        <v>408</v>
      </c>
      <c r="D300" s="10"/>
      <c r="E300" s="10"/>
      <c r="F300" s="144">
        <f>VLOOKUP(A300,'[3]Employer Allocaiton FY 25- MP24'!$A$7:$D$231,4,FALSE)</f>
        <v>2.8779130476677466E-6</v>
      </c>
      <c r="G300" s="10"/>
      <c r="H300" s="145">
        <f t="shared" si="17"/>
        <v>93.332055487519142</v>
      </c>
      <c r="I300" s="176">
        <v>7.1045765663097536E-6</v>
      </c>
      <c r="J300" s="10"/>
      <c r="K300" s="147">
        <f t="shared" si="18"/>
        <v>198.21833982108623</v>
      </c>
      <c r="L300" s="181">
        <v>1.9570019669863327E-5</v>
      </c>
      <c r="M300" s="10"/>
      <c r="N300" s="148">
        <f t="shared" si="16"/>
        <v>777.64890083636294</v>
      </c>
      <c r="O300" s="148"/>
      <c r="P300" s="187">
        <v>8.7606507204803928E-6</v>
      </c>
      <c r="Q300"/>
      <c r="R300" s="138">
        <f t="shared" si="19"/>
        <v>287.52560792425294</v>
      </c>
      <c r="S300" s="138"/>
      <c r="T300" s="186">
        <v>6.9150805924533303E-6</v>
      </c>
      <c r="U300"/>
      <c r="V300" s="139">
        <v>256</v>
      </c>
      <c r="W300" s="10"/>
      <c r="X300" s="186">
        <v>6.9298915164577803E-6</v>
      </c>
      <c r="Y300"/>
      <c r="Z300" s="139">
        <v>200</v>
      </c>
      <c r="AA300" s="10"/>
      <c r="AB300" s="16">
        <v>6.3232688760871295E-6</v>
      </c>
      <c r="AC300"/>
      <c r="AD300" s="139">
        <v>261.44153697197703</v>
      </c>
      <c r="AE300" s="16">
        <f>VLOOKUP(A300,'[4]Schedule H'!$A$11:$AD$323,28,FALSE)</f>
        <v>0</v>
      </c>
      <c r="AF300" s="16"/>
      <c r="AG300" s="18">
        <f>VLOOKUP(A300,'[4]Schedule H'!$A$11:$AD$321,30,FALSE)</f>
        <v>0</v>
      </c>
    </row>
    <row r="301" spans="1:33" x14ac:dyDescent="0.3">
      <c r="A301" s="13">
        <v>916</v>
      </c>
      <c r="C301" s="14" t="s">
        <v>409</v>
      </c>
      <c r="D301" s="10"/>
      <c r="E301" s="10"/>
      <c r="F301" s="146">
        <v>0</v>
      </c>
      <c r="G301" s="10"/>
      <c r="H301" s="145">
        <f t="shared" si="17"/>
        <v>0</v>
      </c>
      <c r="I301" s="176">
        <v>0</v>
      </c>
      <c r="J301" s="10"/>
      <c r="K301" s="147">
        <f t="shared" si="18"/>
        <v>0</v>
      </c>
      <c r="L301" s="181">
        <v>0</v>
      </c>
      <c r="M301" s="10"/>
      <c r="N301" s="148">
        <f t="shared" si="16"/>
        <v>0</v>
      </c>
      <c r="O301" s="148"/>
      <c r="P301" s="181">
        <v>0</v>
      </c>
      <c r="Q301"/>
      <c r="R301" s="138">
        <f t="shared" si="19"/>
        <v>0</v>
      </c>
      <c r="S301" s="138"/>
      <c r="T301" s="186">
        <v>0</v>
      </c>
      <c r="U301"/>
      <c r="V301" s="139">
        <v>0</v>
      </c>
      <c r="W301" s="10"/>
      <c r="X301" s="186">
        <v>0</v>
      </c>
      <c r="Y301"/>
      <c r="Z301" s="139">
        <v>0</v>
      </c>
      <c r="AA301" s="10"/>
      <c r="AB301" s="16">
        <v>0</v>
      </c>
      <c r="AC301"/>
      <c r="AD301" s="139">
        <v>0</v>
      </c>
      <c r="AE301" s="16">
        <f>VLOOKUP(A301,'[4]Schedule H'!$A$11:$AD$323,28,FALSE)</f>
        <v>0</v>
      </c>
      <c r="AF301" s="16"/>
      <c r="AG301" s="18">
        <f>VLOOKUP(A301,'[4]Schedule H'!$A$11:$AD$321,30,FALSE)</f>
        <v>0</v>
      </c>
    </row>
    <row r="302" spans="1:33" x14ac:dyDescent="0.3">
      <c r="A302" s="13">
        <v>920</v>
      </c>
      <c r="C302" s="14" t="s">
        <v>410</v>
      </c>
      <c r="D302" s="10"/>
      <c r="E302" s="10"/>
      <c r="F302" s="146">
        <v>0</v>
      </c>
      <c r="G302" s="10"/>
      <c r="H302" s="145">
        <f t="shared" si="17"/>
        <v>0</v>
      </c>
      <c r="I302" s="176">
        <v>0</v>
      </c>
      <c r="J302" s="10"/>
      <c r="K302" s="147">
        <f t="shared" si="18"/>
        <v>0</v>
      </c>
      <c r="L302" s="181">
        <v>0</v>
      </c>
      <c r="M302" s="10"/>
      <c r="N302" s="148">
        <f t="shared" si="16"/>
        <v>0</v>
      </c>
      <c r="O302" s="148"/>
      <c r="P302" s="181">
        <v>0</v>
      </c>
      <c r="Q302"/>
      <c r="R302" s="138">
        <f t="shared" si="19"/>
        <v>0</v>
      </c>
      <c r="S302" s="138"/>
      <c r="T302" s="186">
        <v>0</v>
      </c>
      <c r="U302"/>
      <c r="V302" s="139">
        <v>0</v>
      </c>
      <c r="W302" s="10"/>
      <c r="X302" s="186">
        <v>0</v>
      </c>
      <c r="Y302"/>
      <c r="Z302" s="139">
        <v>0</v>
      </c>
      <c r="AA302" s="10"/>
      <c r="AB302" s="16">
        <v>0</v>
      </c>
      <c r="AC302"/>
      <c r="AD302" s="139">
        <v>0</v>
      </c>
      <c r="AE302" s="16">
        <f>VLOOKUP(A302,'[4]Schedule H'!$A$11:$AD$323,28,FALSE)</f>
        <v>0</v>
      </c>
      <c r="AF302" s="16"/>
      <c r="AG302" s="18">
        <f>VLOOKUP(A302,'[4]Schedule H'!$A$11:$AD$321,30,FALSE)</f>
        <v>0</v>
      </c>
    </row>
    <row r="303" spans="1:33" x14ac:dyDescent="0.3">
      <c r="A303" s="13">
        <v>922</v>
      </c>
      <c r="C303" s="14" t="s">
        <v>411</v>
      </c>
      <c r="D303" s="10"/>
      <c r="E303" s="10"/>
      <c r="F303" s="144">
        <f>VLOOKUP(A303,'[3]Employer Allocaiton FY 25- MP24'!$A$7:$D$231,4,FALSE)</f>
        <v>2.3181825493475807E-3</v>
      </c>
      <c r="G303" s="10"/>
      <c r="H303" s="145">
        <f t="shared" si="17"/>
        <v>75179.735712044945</v>
      </c>
      <c r="I303" s="176">
        <v>2.3129037526562167E-3</v>
      </c>
      <c r="J303" s="10"/>
      <c r="K303" s="147">
        <f t="shared" si="18"/>
        <v>64530.227486253687</v>
      </c>
      <c r="L303" s="181">
        <v>2.4623534398023139E-3</v>
      </c>
      <c r="M303" s="10"/>
      <c r="N303" s="148">
        <f t="shared" si="16"/>
        <v>97845.913199650837</v>
      </c>
      <c r="O303" s="148"/>
      <c r="P303" s="181">
        <v>2.6512680054027338E-3</v>
      </c>
      <c r="Q303"/>
      <c r="R303" s="138">
        <f t="shared" si="19"/>
        <v>87014.934089478367</v>
      </c>
      <c r="S303" s="138"/>
      <c r="T303" s="186">
        <v>2.7698656876745877E-3</v>
      </c>
      <c r="U303"/>
      <c r="V303" s="139">
        <v>102595</v>
      </c>
      <c r="W303" s="10"/>
      <c r="X303" s="186">
        <v>2.7945160069920883E-3</v>
      </c>
      <c r="Y303"/>
      <c r="Z303" s="139">
        <v>80770</v>
      </c>
      <c r="AA303" s="10"/>
      <c r="AB303" s="16">
        <v>2.7812569865329718E-3</v>
      </c>
      <c r="AC303"/>
      <c r="AD303" s="139">
        <v>114993.70270700632</v>
      </c>
      <c r="AE303" s="16">
        <f>VLOOKUP(A303,'[4]Schedule H'!$A$11:$AD$323,28,FALSE)</f>
        <v>2.6720429024721546E-3</v>
      </c>
      <c r="AF303" s="16"/>
      <c r="AG303" s="18">
        <f>VLOOKUP(A303,'[4]Schedule H'!$A$11:$AD$321,30,FALSE)</f>
        <v>92040.022135807463</v>
      </c>
    </row>
    <row r="304" spans="1:33" x14ac:dyDescent="0.3">
      <c r="A304" s="13">
        <v>937</v>
      </c>
      <c r="C304" s="14" t="s">
        <v>412</v>
      </c>
      <c r="D304" s="10"/>
      <c r="E304" s="10"/>
      <c r="F304" s="144">
        <f>VLOOKUP(A304,'[3]Employer Allocaiton FY 25- MP24'!$A$7:$D$231,4,FALSE)</f>
        <v>4.3496353192328538E-4</v>
      </c>
      <c r="G304" s="10"/>
      <c r="H304" s="145">
        <f t="shared" si="17"/>
        <v>14106.069163350958</v>
      </c>
      <c r="I304" s="176">
        <v>4.0706434669274179E-4</v>
      </c>
      <c r="J304" s="10"/>
      <c r="K304" s="147">
        <f t="shared" si="18"/>
        <v>11357.132722647391</v>
      </c>
      <c r="L304" s="181">
        <v>3.9923204852204387E-4</v>
      </c>
      <c r="M304" s="10"/>
      <c r="N304" s="148">
        <f t="shared" si="16"/>
        <v>15864.182507180132</v>
      </c>
      <c r="O304" s="148"/>
      <c r="P304" s="181">
        <v>3.4280987512976148E-4</v>
      </c>
      <c r="Q304"/>
      <c r="R304" s="138">
        <f t="shared" si="19"/>
        <v>11251.061238943787</v>
      </c>
      <c r="S304" s="138"/>
      <c r="T304" s="186">
        <v>3.8349793955366664E-4</v>
      </c>
      <c r="U304"/>
      <c r="V304" s="139">
        <v>14205</v>
      </c>
      <c r="W304" s="10"/>
      <c r="X304" s="186">
        <v>3.8982774501428836E-4</v>
      </c>
      <c r="Y304"/>
      <c r="Z304" s="139">
        <v>11267</v>
      </c>
      <c r="AA304" s="10"/>
      <c r="AB304" s="16">
        <v>4.0120813617501615E-4</v>
      </c>
      <c r="AC304"/>
      <c r="AD304" s="139">
        <v>16588.330153717339</v>
      </c>
      <c r="AE304" s="16">
        <f>VLOOKUP(A304,'[4]Schedule H'!$A$11:$AD$323,28,FALSE)</f>
        <v>3.8773941691079219E-4</v>
      </c>
      <c r="AF304" s="16"/>
      <c r="AG304" s="18">
        <f>VLOOKUP(A304,'[4]Schedule H'!$A$11:$AD$321,30,FALSE)</f>
        <v>13355.902512783958</v>
      </c>
    </row>
    <row r="305" spans="1:33" x14ac:dyDescent="0.3">
      <c r="A305" s="13">
        <v>938</v>
      </c>
      <c r="C305" s="14" t="s">
        <v>413</v>
      </c>
      <c r="D305" s="10"/>
      <c r="E305" s="10"/>
      <c r="F305" s="144">
        <f>VLOOKUP(A305,'[3]Employer Allocaiton FY 25- MP24'!$A$7:$D$231,4,FALSE)</f>
        <v>1.5287379751406232E-4</v>
      </c>
      <c r="G305" s="10"/>
      <c r="H305" s="145">
        <f t="shared" si="17"/>
        <v>4957.7681868230875</v>
      </c>
      <c r="I305" s="176">
        <v>1.3816681225453829E-4</v>
      </c>
      <c r="J305" s="10"/>
      <c r="K305" s="147">
        <f t="shared" si="18"/>
        <v>3854.8667732483459</v>
      </c>
      <c r="L305" s="181">
        <v>1.6808548894812171E-4</v>
      </c>
      <c r="M305" s="10"/>
      <c r="N305" s="148">
        <f t="shared" si="16"/>
        <v>6679.17038061732</v>
      </c>
      <c r="O305" s="148"/>
      <c r="P305" s="181">
        <v>1.6957856748763304E-4</v>
      </c>
      <c r="Q305"/>
      <c r="R305" s="138">
        <f t="shared" si="19"/>
        <v>5565.5889343722147</v>
      </c>
      <c r="S305" s="138"/>
      <c r="T305" s="186">
        <v>1.3881535605833923E-4</v>
      </c>
      <c r="U305"/>
      <c r="V305" s="139">
        <v>5142</v>
      </c>
      <c r="W305" s="10"/>
      <c r="X305" s="186">
        <v>1.4122060758465962E-4</v>
      </c>
      <c r="Y305"/>
      <c r="Z305" s="139">
        <v>4082</v>
      </c>
      <c r="AA305" s="10"/>
      <c r="AB305" s="16">
        <v>1.3142860381980763E-4</v>
      </c>
      <c r="AC305"/>
      <c r="AD305" s="139">
        <v>5434.0400286748918</v>
      </c>
      <c r="AE305" s="16">
        <f>VLOOKUP(A305,'[4]Schedule H'!$A$11:$AD$323,28,FALSE)</f>
        <v>1.2036586201949905E-4</v>
      </c>
      <c r="AF305" s="16"/>
      <c r="AG305" s="18">
        <f>VLOOKUP(A305,'[4]Schedule H'!$A$11:$AD$321,30,FALSE)</f>
        <v>4146.0698832419621</v>
      </c>
    </row>
    <row r="306" spans="1:33" x14ac:dyDescent="0.3">
      <c r="A306" s="13">
        <v>942</v>
      </c>
      <c r="C306" s="14" t="s">
        <v>414</v>
      </c>
      <c r="D306" s="10"/>
      <c r="E306" s="10"/>
      <c r="F306" s="144">
        <f>VLOOKUP(A306,'[3]Employer Allocaiton FY 25- MP24'!$A$7:$D$231,4,FALSE)</f>
        <v>3.2058535983946077E-4</v>
      </c>
      <c r="G306" s="10"/>
      <c r="H306" s="145">
        <f t="shared" si="17"/>
        <v>10396.731971200677</v>
      </c>
      <c r="I306" s="176">
        <v>3.002493594478532E-4</v>
      </c>
      <c r="J306" s="10"/>
      <c r="K306" s="147">
        <f t="shared" si="18"/>
        <v>8376.9847515361744</v>
      </c>
      <c r="L306" s="181">
        <v>2.9307532273777868E-4</v>
      </c>
      <c r="M306" s="10"/>
      <c r="N306" s="148">
        <f t="shared" si="16"/>
        <v>11645.859658499136</v>
      </c>
      <c r="O306" s="148"/>
      <c r="P306" s="181">
        <v>2.9110180401573077E-4</v>
      </c>
      <c r="Q306"/>
      <c r="R306" s="138">
        <f t="shared" si="19"/>
        <v>9553.9961400127668</v>
      </c>
      <c r="S306" s="138"/>
      <c r="T306" s="186">
        <v>3.0643463744989703E-4</v>
      </c>
      <c r="U306"/>
      <c r="V306" s="139">
        <v>11350</v>
      </c>
      <c r="W306" s="10"/>
      <c r="X306" s="186">
        <v>3.4533094339864688E-4</v>
      </c>
      <c r="Y306"/>
      <c r="Z306" s="139">
        <v>9981</v>
      </c>
      <c r="AA306" s="10"/>
      <c r="AB306" s="16">
        <v>3.832868984829657E-4</v>
      </c>
      <c r="AC306"/>
      <c r="AD306" s="139">
        <v>15847.359617991975</v>
      </c>
      <c r="AE306" s="16">
        <f>VLOOKUP(A306,'[4]Schedule H'!$A$11:$AD$323,28,FALSE)</f>
        <v>3.9638001070072573E-4</v>
      </c>
      <c r="AF306" s="16"/>
      <c r="AG306" s="18">
        <f>VLOOKUP(A306,'[4]Schedule H'!$A$11:$AD$321,30,FALSE)</f>
        <v>13653.532630532522</v>
      </c>
    </row>
    <row r="307" spans="1:33" x14ac:dyDescent="0.3">
      <c r="A307" s="13">
        <v>946</v>
      </c>
      <c r="C307" s="14" t="s">
        <v>415</v>
      </c>
      <c r="D307" s="10"/>
      <c r="E307" s="10"/>
      <c r="F307" s="146">
        <v>0</v>
      </c>
      <c r="G307" s="10"/>
      <c r="H307" s="145">
        <f t="shared" si="17"/>
        <v>0</v>
      </c>
      <c r="I307" s="176">
        <v>0</v>
      </c>
      <c r="J307" s="10"/>
      <c r="K307" s="147">
        <f t="shared" si="18"/>
        <v>0</v>
      </c>
      <c r="L307" s="181">
        <v>0</v>
      </c>
      <c r="M307" s="10"/>
      <c r="N307" s="148">
        <f t="shared" si="16"/>
        <v>0</v>
      </c>
      <c r="O307" s="148"/>
      <c r="P307" s="181">
        <v>0</v>
      </c>
      <c r="Q307"/>
      <c r="R307" s="138">
        <f t="shared" si="19"/>
        <v>0</v>
      </c>
      <c r="S307" s="138"/>
      <c r="T307" s="186">
        <v>0</v>
      </c>
      <c r="U307"/>
      <c r="V307" s="139">
        <v>0</v>
      </c>
      <c r="W307" s="10"/>
      <c r="X307" s="186">
        <v>0</v>
      </c>
      <c r="Y307"/>
      <c r="Z307" s="139">
        <v>0</v>
      </c>
      <c r="AA307" s="10"/>
      <c r="AB307" s="16">
        <v>0</v>
      </c>
      <c r="AC307"/>
      <c r="AD307" s="139">
        <v>0</v>
      </c>
      <c r="AE307" s="16">
        <f>VLOOKUP(A307,'[4]Schedule H'!$A$11:$AD$323,28,FALSE)</f>
        <v>0</v>
      </c>
      <c r="AF307" s="16"/>
      <c r="AG307" s="18">
        <f>VLOOKUP(A307,'[4]Schedule H'!$A$11:$AD$321,30,FALSE)</f>
        <v>0</v>
      </c>
    </row>
    <row r="308" spans="1:33" x14ac:dyDescent="0.3">
      <c r="A308" s="13">
        <v>948</v>
      </c>
      <c r="C308" s="14" t="s">
        <v>416</v>
      </c>
      <c r="D308" s="10"/>
      <c r="E308" s="10"/>
      <c r="F308" s="144">
        <f>VLOOKUP(A308,'[3]Employer Allocaiton FY 25- MP24'!$A$7:$D$231,4,FALSE)</f>
        <v>1.8000638429625446E-4</v>
      </c>
      <c r="G308" s="10"/>
      <c r="H308" s="145">
        <f t="shared" si="17"/>
        <v>5837.6905656898452</v>
      </c>
      <c r="I308" s="176">
        <v>1.8517576122026555E-4</v>
      </c>
      <c r="J308" s="10"/>
      <c r="K308" s="147">
        <f t="shared" si="18"/>
        <v>5166.4207742154413</v>
      </c>
      <c r="L308" s="181">
        <v>1.8283698498966893E-4</v>
      </c>
      <c r="M308" s="10"/>
      <c r="N308" s="148">
        <f t="shared" si="16"/>
        <v>7265.3468319402864</v>
      </c>
      <c r="O308" s="148"/>
      <c r="P308" s="181">
        <v>1.8312206452859988E-4</v>
      </c>
      <c r="Q308"/>
      <c r="R308" s="138">
        <f t="shared" si="19"/>
        <v>6010.0881324763914</v>
      </c>
      <c r="S308" s="138"/>
      <c r="T308" s="186">
        <v>2.1477515230771999E-4</v>
      </c>
      <c r="U308"/>
      <c r="V308" s="139">
        <v>7955</v>
      </c>
      <c r="W308" s="10"/>
      <c r="X308" s="186">
        <v>2.2980400945775656E-4</v>
      </c>
      <c r="Y308"/>
      <c r="Z308" s="139">
        <v>6642</v>
      </c>
      <c r="AA308" s="10"/>
      <c r="AB308" s="16">
        <v>2.3597667840399045E-4</v>
      </c>
      <c r="AC308"/>
      <c r="AD308" s="139">
        <v>9756.6791323379275</v>
      </c>
      <c r="AE308" s="16">
        <f>VLOOKUP(A308,'[4]Schedule H'!$A$11:$AD$323,28,FALSE)</f>
        <v>2.4948991627185573E-4</v>
      </c>
      <c r="AF308" s="16"/>
      <c r="AG308" s="18">
        <f>VLOOKUP(A308,'[4]Schedule H'!$A$11:$AD$321,30,FALSE)</f>
        <v>8593.8206288069323</v>
      </c>
    </row>
    <row r="309" spans="1:33" x14ac:dyDescent="0.3">
      <c r="A309" s="13">
        <v>957</v>
      </c>
      <c r="C309" s="14" t="s">
        <v>417</v>
      </c>
      <c r="D309" s="10"/>
      <c r="E309" s="10"/>
      <c r="F309" s="144">
        <f>VLOOKUP(A309,'[3]Employer Allocaiton FY 25- MP24'!$A$7:$D$231,4,FALSE)</f>
        <v>5.7265751758346086E-5</v>
      </c>
      <c r="G309" s="10"/>
      <c r="H309" s="145">
        <f t="shared" si="17"/>
        <v>1857.1549008319794</v>
      </c>
      <c r="I309" s="176">
        <v>6.3564583075230923E-5</v>
      </c>
      <c r="J309" s="10"/>
      <c r="K309" s="147">
        <f t="shared" si="18"/>
        <v>1773.4577157405856</v>
      </c>
      <c r="L309" s="181">
        <v>6.9403981825503683E-5</v>
      </c>
      <c r="M309" s="10"/>
      <c r="N309" s="148">
        <f t="shared" si="16"/>
        <v>2757.8883971886562</v>
      </c>
      <c r="O309" s="148"/>
      <c r="P309" s="181">
        <v>7.488836859967325E-5</v>
      </c>
      <c r="Q309"/>
      <c r="R309" s="138">
        <f t="shared" si="19"/>
        <v>2457.845244045508</v>
      </c>
      <c r="S309" s="138"/>
      <c r="T309" s="186">
        <v>7.8761581741901694E-5</v>
      </c>
      <c r="U309"/>
      <c r="V309" s="139">
        <v>2917</v>
      </c>
      <c r="W309" s="10"/>
      <c r="X309" s="186">
        <v>7.3512269115089029E-5</v>
      </c>
      <c r="Y309"/>
      <c r="Z309" s="139">
        <v>2125</v>
      </c>
      <c r="AA309" s="10"/>
      <c r="AB309" s="16">
        <v>7.1733618524734861E-5</v>
      </c>
      <c r="AC309"/>
      <c r="AD309" s="139">
        <v>2965.8943573617771</v>
      </c>
      <c r="AE309" s="16">
        <f>VLOOKUP(A309,'[4]Schedule H'!$A$11:$AD$323,28,FALSE)</f>
        <v>5.9587709382654036E-5</v>
      </c>
      <c r="AF309" s="16"/>
      <c r="AG309" s="18">
        <f>VLOOKUP(A309,'[4]Schedule H'!$A$11:$AD$321,30,FALSE)</f>
        <v>2052.5321975659008</v>
      </c>
    </row>
    <row r="310" spans="1:33" x14ac:dyDescent="0.3">
      <c r="A310" s="13">
        <v>960</v>
      </c>
      <c r="C310" s="14" t="s">
        <v>418</v>
      </c>
      <c r="D310" s="10"/>
      <c r="E310" s="10"/>
      <c r="F310" s="144">
        <f>VLOOKUP(A310,'[3]Employer Allocaiton FY 25- MP24'!$A$7:$D$231,4,FALSE)</f>
        <v>8.2551992194300906E-4</v>
      </c>
      <c r="G310" s="10"/>
      <c r="H310" s="145">
        <f t="shared" si="17"/>
        <v>26771.994109855565</v>
      </c>
      <c r="I310" s="176">
        <v>8.1437670222894774E-4</v>
      </c>
      <c r="J310" s="10"/>
      <c r="K310" s="147">
        <f t="shared" si="18"/>
        <v>22721.184914844249</v>
      </c>
      <c r="L310" s="181">
        <v>8.164467310700107E-4</v>
      </c>
      <c r="M310" s="10"/>
      <c r="N310" s="148">
        <f t="shared" si="16"/>
        <v>32442.936375059322</v>
      </c>
      <c r="O310" s="148"/>
      <c r="P310" s="181">
        <v>7.843351587499452E-4</v>
      </c>
      <c r="Q310"/>
      <c r="R310" s="138">
        <f t="shared" si="19"/>
        <v>25741.974030392252</v>
      </c>
      <c r="S310" s="138"/>
      <c r="T310" s="186">
        <v>7.4297019259856906E-4</v>
      </c>
      <c r="U310"/>
      <c r="V310" s="139">
        <v>27519</v>
      </c>
      <c r="W310" s="10"/>
      <c r="X310" s="186">
        <v>7.8624717471093822E-4</v>
      </c>
      <c r="Y310"/>
      <c r="Z310" s="139">
        <v>22725</v>
      </c>
      <c r="AA310" s="10"/>
      <c r="AB310" s="16">
        <v>7.8020165366347091E-4</v>
      </c>
      <c r="AC310"/>
      <c r="AD310" s="139">
        <v>32258.175870591476</v>
      </c>
      <c r="AE310" s="16">
        <f>VLOOKUP(A310,'[4]Schedule H'!$A$11:$AD$323,28,FALSE)</f>
        <v>7.5420990232059339E-4</v>
      </c>
      <c r="AF310" s="16"/>
      <c r="AG310" s="18">
        <f>VLOOKUP(A310,'[4]Schedule H'!$A$11:$AD$321,30,FALSE)</f>
        <v>25979.184705607848</v>
      </c>
    </row>
    <row r="311" spans="1:33" x14ac:dyDescent="0.3">
      <c r="A311" s="13">
        <v>961</v>
      </c>
      <c r="C311" s="14" t="s">
        <v>419</v>
      </c>
      <c r="D311" s="10"/>
      <c r="E311" s="10"/>
      <c r="F311" s="144">
        <f>VLOOKUP(A311,'[3]Employer Allocaiton FY 25- MP24'!$A$7:$D$231,4,FALSE)</f>
        <v>7.8007484418619009E-4</v>
      </c>
      <c r="G311" s="10"/>
      <c r="H311" s="145">
        <f t="shared" si="17"/>
        <v>25298.189151685849</v>
      </c>
      <c r="I311" s="176">
        <v>8.0342840611224737E-4</v>
      </c>
      <c r="J311" s="10"/>
      <c r="K311" s="147">
        <f t="shared" si="18"/>
        <v>22415.726445945063</v>
      </c>
      <c r="L311" s="181">
        <v>8.4521115364461896E-4</v>
      </c>
      <c r="M311" s="10"/>
      <c r="N311" s="148">
        <f t="shared" si="16"/>
        <v>33585.940928743199</v>
      </c>
      <c r="O311" s="148"/>
      <c r="P311" s="181">
        <v>8.3419696653212088E-4</v>
      </c>
      <c r="Q311"/>
      <c r="R311" s="138">
        <f t="shared" si="19"/>
        <v>27378.444545220191</v>
      </c>
      <c r="S311" s="138"/>
      <c r="T311" s="186">
        <v>8.6651189154741124E-4</v>
      </c>
      <c r="U311"/>
      <c r="V311" s="139">
        <v>32095</v>
      </c>
      <c r="W311" s="10"/>
      <c r="X311" s="186">
        <v>8.072946901140286E-4</v>
      </c>
      <c r="Y311"/>
      <c r="Z311" s="139">
        <v>23333</v>
      </c>
      <c r="AA311" s="10"/>
      <c r="AB311" s="16">
        <v>8.2149491777926749E-4</v>
      </c>
      <c r="AC311"/>
      <c r="AD311" s="139">
        <v>33965.484961598238</v>
      </c>
      <c r="AE311" s="16">
        <f>VLOOKUP(A311,'[4]Schedule H'!$A$11:$AD$323,28,FALSE)</f>
        <v>8.4064283002650148E-4</v>
      </c>
      <c r="AF311" s="16"/>
      <c r="AG311" s="18">
        <f>VLOOKUP(A311,'[4]Schedule H'!$A$11:$AD$321,30,FALSE)</f>
        <v>28956.415562176149</v>
      </c>
    </row>
    <row r="312" spans="1:33" x14ac:dyDescent="0.3">
      <c r="A312" s="13">
        <v>962</v>
      </c>
      <c r="C312" s="14" t="s">
        <v>420</v>
      </c>
      <c r="D312" s="10"/>
      <c r="E312" s="10"/>
      <c r="F312" s="146">
        <v>0</v>
      </c>
      <c r="G312" s="10"/>
      <c r="H312" s="145">
        <f t="shared" si="17"/>
        <v>0</v>
      </c>
      <c r="I312" s="176">
        <v>0</v>
      </c>
      <c r="J312" s="10"/>
      <c r="K312" s="147">
        <f t="shared" si="18"/>
        <v>0</v>
      </c>
      <c r="L312" s="181">
        <v>0</v>
      </c>
      <c r="M312" s="10"/>
      <c r="N312" s="148">
        <f t="shared" si="16"/>
        <v>0</v>
      </c>
      <c r="O312" s="148"/>
      <c r="P312" s="181">
        <v>0</v>
      </c>
      <c r="Q312"/>
      <c r="R312" s="138">
        <f t="shared" si="19"/>
        <v>0</v>
      </c>
      <c r="S312" s="138"/>
      <c r="T312" s="186">
        <v>0</v>
      </c>
      <c r="U312"/>
      <c r="V312" s="139">
        <v>0</v>
      </c>
      <c r="W312" s="10"/>
      <c r="X312" s="186">
        <v>0</v>
      </c>
      <c r="Y312"/>
      <c r="Z312" s="139">
        <v>0</v>
      </c>
      <c r="AA312" s="10"/>
      <c r="AB312" s="16">
        <v>0</v>
      </c>
      <c r="AC312"/>
      <c r="AD312" s="139">
        <v>0</v>
      </c>
      <c r="AE312" s="16">
        <f>VLOOKUP(A312,'[4]Schedule H'!$A$11:$AD$323,28,FALSE)</f>
        <v>0</v>
      </c>
      <c r="AF312" s="16"/>
      <c r="AG312" s="18">
        <f>VLOOKUP(A312,'[4]Schedule H'!$A$11:$AD$321,30,FALSE)</f>
        <v>0</v>
      </c>
    </row>
    <row r="313" spans="1:33" x14ac:dyDescent="0.3">
      <c r="A313" s="13">
        <v>963</v>
      </c>
      <c r="C313" s="14" t="s">
        <v>421</v>
      </c>
      <c r="D313" s="10"/>
      <c r="E313" s="10"/>
      <c r="F313" s="146">
        <v>0</v>
      </c>
      <c r="G313" s="10"/>
      <c r="H313" s="145">
        <f t="shared" si="17"/>
        <v>0</v>
      </c>
      <c r="I313" s="176">
        <v>0</v>
      </c>
      <c r="J313" s="10"/>
      <c r="K313" s="147">
        <f t="shared" si="18"/>
        <v>0</v>
      </c>
      <c r="L313" s="181">
        <v>0</v>
      </c>
      <c r="M313" s="10"/>
      <c r="N313" s="148">
        <f t="shared" si="16"/>
        <v>0</v>
      </c>
      <c r="O313" s="148"/>
      <c r="P313" s="181">
        <v>0</v>
      </c>
      <c r="Q313"/>
      <c r="R313" s="138">
        <f t="shared" si="19"/>
        <v>0</v>
      </c>
      <c r="S313" s="138"/>
      <c r="T313" s="186">
        <v>0</v>
      </c>
      <c r="U313"/>
      <c r="V313" s="139">
        <v>0</v>
      </c>
      <c r="W313" s="10"/>
      <c r="X313" s="186">
        <v>0</v>
      </c>
      <c r="Y313"/>
      <c r="Z313" s="139">
        <v>0</v>
      </c>
      <c r="AA313" s="10"/>
      <c r="AB313" s="16">
        <v>0</v>
      </c>
      <c r="AC313"/>
      <c r="AD313" s="139">
        <v>0</v>
      </c>
      <c r="AE313" s="16">
        <f>VLOOKUP(A313,'[4]Schedule H'!$A$11:$AD$323,28,FALSE)</f>
        <v>0</v>
      </c>
      <c r="AF313" s="16"/>
      <c r="AG313" s="18">
        <f>VLOOKUP(A313,'[4]Schedule H'!$A$11:$AD$321,30,FALSE)</f>
        <v>0</v>
      </c>
    </row>
    <row r="314" spans="1:33" x14ac:dyDescent="0.3">
      <c r="A314" s="13">
        <v>964</v>
      </c>
      <c r="C314" s="14" t="s">
        <v>422</v>
      </c>
      <c r="D314" s="10"/>
      <c r="E314" s="10"/>
      <c r="F314" s="146">
        <v>0</v>
      </c>
      <c r="G314" s="10"/>
      <c r="H314" s="145">
        <f t="shared" si="17"/>
        <v>0</v>
      </c>
      <c r="I314" s="176">
        <v>0</v>
      </c>
      <c r="J314" s="10"/>
      <c r="K314" s="147">
        <f t="shared" si="18"/>
        <v>0</v>
      </c>
      <c r="L314" s="181">
        <v>0</v>
      </c>
      <c r="M314" s="10"/>
      <c r="N314" s="148">
        <f t="shared" si="16"/>
        <v>0</v>
      </c>
      <c r="O314" s="148"/>
      <c r="P314" s="181">
        <v>0</v>
      </c>
      <c r="Q314"/>
      <c r="R314" s="138">
        <f t="shared" si="19"/>
        <v>0</v>
      </c>
      <c r="S314" s="138"/>
      <c r="T314" s="186">
        <v>0</v>
      </c>
      <c r="U314"/>
      <c r="V314" s="139">
        <v>0</v>
      </c>
      <c r="W314" s="10"/>
      <c r="X314" s="186">
        <v>0</v>
      </c>
      <c r="Y314"/>
      <c r="Z314" s="139">
        <v>0</v>
      </c>
      <c r="AA314" s="10"/>
      <c r="AB314" s="16">
        <v>0</v>
      </c>
      <c r="AC314"/>
      <c r="AD314" s="139">
        <v>0</v>
      </c>
      <c r="AE314" s="16">
        <f>VLOOKUP(A314,'[4]Schedule H'!$A$11:$AD$323,28,FALSE)</f>
        <v>0</v>
      </c>
      <c r="AF314" s="16"/>
      <c r="AG314" s="18">
        <f>VLOOKUP(A314,'[4]Schedule H'!$A$11:$AD$321,30,FALSE)</f>
        <v>0</v>
      </c>
    </row>
    <row r="315" spans="1:33" x14ac:dyDescent="0.3">
      <c r="A315" s="13">
        <v>968</v>
      </c>
      <c r="C315" s="14" t="s">
        <v>423</v>
      </c>
      <c r="D315" s="10"/>
      <c r="E315" s="10"/>
      <c r="F315" s="146">
        <v>0</v>
      </c>
      <c r="G315" s="10"/>
      <c r="H315" s="145">
        <f t="shared" si="17"/>
        <v>0</v>
      </c>
      <c r="I315" s="176">
        <v>0</v>
      </c>
      <c r="J315" s="10"/>
      <c r="K315" s="147">
        <f t="shared" si="18"/>
        <v>0</v>
      </c>
      <c r="L315" s="181">
        <v>0</v>
      </c>
      <c r="M315" s="10"/>
      <c r="N315" s="148">
        <f t="shared" si="16"/>
        <v>0</v>
      </c>
      <c r="O315" s="148"/>
      <c r="P315" s="181">
        <v>0</v>
      </c>
      <c r="Q315"/>
      <c r="R315" s="138">
        <f t="shared" si="19"/>
        <v>0</v>
      </c>
      <c r="S315" s="138"/>
      <c r="T315" s="186">
        <v>0</v>
      </c>
      <c r="U315"/>
      <c r="V315" s="139">
        <v>0</v>
      </c>
      <c r="W315" s="10"/>
      <c r="X315" s="186">
        <v>0</v>
      </c>
      <c r="Y315"/>
      <c r="Z315" s="139">
        <v>0</v>
      </c>
      <c r="AA315" s="10"/>
      <c r="AB315" s="16">
        <v>0</v>
      </c>
      <c r="AC315"/>
      <c r="AD315" s="139">
        <v>0</v>
      </c>
      <c r="AE315" s="16">
        <f>VLOOKUP(A315,'[4]Schedule H'!$A$11:$AD$323,28,FALSE)</f>
        <v>0</v>
      </c>
      <c r="AF315" s="16"/>
      <c r="AG315" s="18">
        <f>VLOOKUP(A315,'[4]Schedule H'!$A$11:$AD$321,30,FALSE)</f>
        <v>0</v>
      </c>
    </row>
    <row r="316" spans="1:33" x14ac:dyDescent="0.3">
      <c r="A316" s="13">
        <v>972</v>
      </c>
      <c r="C316" s="14" t="s">
        <v>424</v>
      </c>
      <c r="D316" s="10"/>
      <c r="E316" s="10"/>
      <c r="F316" s="146">
        <v>0</v>
      </c>
      <c r="G316" s="10"/>
      <c r="H316" s="145">
        <f t="shared" si="17"/>
        <v>0</v>
      </c>
      <c r="I316" s="176">
        <v>0</v>
      </c>
      <c r="J316" s="10"/>
      <c r="K316" s="147">
        <f t="shared" si="18"/>
        <v>0</v>
      </c>
      <c r="L316" s="181">
        <v>0</v>
      </c>
      <c r="M316" s="10"/>
      <c r="N316" s="148">
        <f t="shared" si="16"/>
        <v>0</v>
      </c>
      <c r="O316" s="148"/>
      <c r="P316" s="181">
        <v>0</v>
      </c>
      <c r="Q316"/>
      <c r="R316" s="138">
        <f t="shared" si="19"/>
        <v>0</v>
      </c>
      <c r="S316" s="138"/>
      <c r="T316" s="186">
        <v>0</v>
      </c>
      <c r="U316"/>
      <c r="V316" s="139">
        <v>0</v>
      </c>
      <c r="W316" s="10"/>
      <c r="X316" s="186">
        <v>0</v>
      </c>
      <c r="Y316"/>
      <c r="Z316" s="139">
        <v>0</v>
      </c>
      <c r="AA316" s="10"/>
      <c r="AB316" s="16">
        <v>0</v>
      </c>
      <c r="AC316"/>
      <c r="AD316" s="139">
        <v>0</v>
      </c>
      <c r="AE316" s="16">
        <f>VLOOKUP(A316,'[4]Schedule H'!$A$11:$AD$323,28,FALSE)</f>
        <v>0</v>
      </c>
      <c r="AF316" s="16"/>
      <c r="AG316" s="18">
        <f>VLOOKUP(A316,'[4]Schedule H'!$A$11:$AD$321,30,FALSE)</f>
        <v>0</v>
      </c>
    </row>
    <row r="317" spans="1:33" x14ac:dyDescent="0.3">
      <c r="A317" s="13">
        <v>977</v>
      </c>
      <c r="C317" t="s">
        <v>425</v>
      </c>
      <c r="D317" s="10"/>
      <c r="E317" s="10"/>
      <c r="F317" s="144">
        <f>VLOOKUP(A317,'[3]Employer Allocaiton FY 25- MP24'!$A$7:$D$231,4,FALSE)</f>
        <v>1.8396941209960021E-4</v>
      </c>
      <c r="G317" s="10"/>
      <c r="H317" s="145">
        <f t="shared" si="17"/>
        <v>5966.2133961972495</v>
      </c>
      <c r="I317" s="176">
        <v>8.4743870269790678E-5</v>
      </c>
      <c r="J317" s="10"/>
      <c r="K317" s="147">
        <f t="shared" si="18"/>
        <v>2364.3617769632247</v>
      </c>
      <c r="L317" s="181">
        <v>7.7802619603260272E-6</v>
      </c>
      <c r="M317" s="10"/>
      <c r="N317" s="148">
        <f t="shared" si="16"/>
        <v>309.16229333093742</v>
      </c>
      <c r="O317" s="148"/>
      <c r="P317" s="181">
        <v>0</v>
      </c>
      <c r="Q317"/>
      <c r="R317" s="138">
        <f t="shared" si="19"/>
        <v>0</v>
      </c>
      <c r="S317" s="138"/>
      <c r="T317" s="181">
        <v>0</v>
      </c>
      <c r="U317"/>
      <c r="V317" s="139"/>
      <c r="W317" s="10"/>
      <c r="X317" s="181">
        <v>0</v>
      </c>
      <c r="Y317"/>
      <c r="Z317" s="139"/>
      <c r="AA317" s="10"/>
      <c r="AB317" s="142">
        <v>0</v>
      </c>
      <c r="AC317"/>
      <c r="AD317" s="139"/>
      <c r="AE317" s="16">
        <f>VLOOKUP(A317,'[4]Schedule H'!$A$11:$AD$323,28,FALSE)</f>
        <v>0</v>
      </c>
      <c r="AF317" s="16"/>
      <c r="AG317" s="18">
        <f>VLOOKUP(A317,'[4]Schedule H'!$A$11:$AD$321,30,FALSE)</f>
        <v>0</v>
      </c>
    </row>
    <row r="318" spans="1:33" x14ac:dyDescent="0.3">
      <c r="A318" s="13">
        <v>980</v>
      </c>
      <c r="C318" s="14" t="s">
        <v>426</v>
      </c>
      <c r="D318" s="10"/>
      <c r="E318" s="10"/>
      <c r="F318" s="146">
        <v>0</v>
      </c>
      <c r="G318" s="10"/>
      <c r="H318" s="145">
        <f t="shared" si="17"/>
        <v>0</v>
      </c>
      <c r="I318" s="176">
        <v>0</v>
      </c>
      <c r="J318" s="10"/>
      <c r="K318" s="147">
        <f t="shared" si="18"/>
        <v>0</v>
      </c>
      <c r="L318" s="181">
        <v>0</v>
      </c>
      <c r="M318" s="10"/>
      <c r="N318" s="148">
        <f t="shared" si="16"/>
        <v>0</v>
      </c>
      <c r="O318" s="148"/>
      <c r="P318" s="181">
        <v>0</v>
      </c>
      <c r="Q318"/>
      <c r="R318" s="138">
        <f t="shared" si="19"/>
        <v>0</v>
      </c>
      <c r="S318" s="138"/>
      <c r="T318" s="186">
        <v>0</v>
      </c>
      <c r="U318"/>
      <c r="V318" s="139">
        <v>0</v>
      </c>
      <c r="W318" s="10"/>
      <c r="X318" s="186">
        <v>0</v>
      </c>
      <c r="Y318"/>
      <c r="Z318" s="139">
        <v>0</v>
      </c>
      <c r="AA318" s="10"/>
      <c r="AB318" s="16">
        <v>0</v>
      </c>
      <c r="AC318"/>
      <c r="AD318" s="139">
        <v>0</v>
      </c>
      <c r="AE318" s="16">
        <f>VLOOKUP(A318,'[4]Schedule H'!$A$11:$AD$323,28,FALSE)</f>
        <v>0</v>
      </c>
      <c r="AF318" s="16"/>
      <c r="AG318" s="18">
        <f>VLOOKUP(A318,'[4]Schedule H'!$A$11:$AD$321,30,FALSE)</f>
        <v>0</v>
      </c>
    </row>
    <row r="319" spans="1:33" x14ac:dyDescent="0.3">
      <c r="A319" s="13">
        <v>986</v>
      </c>
      <c r="C319" s="14" t="s">
        <v>427</v>
      </c>
      <c r="D319" s="10"/>
      <c r="E319" s="10"/>
      <c r="F319" s="146">
        <v>0</v>
      </c>
      <c r="G319" s="10"/>
      <c r="H319" s="145">
        <f t="shared" si="17"/>
        <v>0</v>
      </c>
      <c r="I319" s="176">
        <v>0</v>
      </c>
      <c r="J319" s="10"/>
      <c r="K319" s="147">
        <f t="shared" si="18"/>
        <v>0</v>
      </c>
      <c r="L319" s="181">
        <v>0</v>
      </c>
      <c r="M319" s="10"/>
      <c r="N319" s="148">
        <f t="shared" si="16"/>
        <v>0</v>
      </c>
      <c r="O319" s="148"/>
      <c r="P319" s="181">
        <v>0</v>
      </c>
      <c r="Q319"/>
      <c r="R319" s="138">
        <f t="shared" si="19"/>
        <v>0</v>
      </c>
      <c r="S319" s="138"/>
      <c r="T319" s="186">
        <v>0</v>
      </c>
      <c r="U319"/>
      <c r="V319" s="139">
        <v>0</v>
      </c>
      <c r="W319" s="10"/>
      <c r="X319" s="186">
        <v>0</v>
      </c>
      <c r="Y319"/>
      <c r="Z319" s="139">
        <v>0</v>
      </c>
      <c r="AA319" s="10"/>
      <c r="AB319" s="16">
        <v>0</v>
      </c>
      <c r="AC319"/>
      <c r="AD319" s="139">
        <v>0</v>
      </c>
      <c r="AE319" s="16">
        <f>VLOOKUP(A319,'[4]Schedule H'!$A$11:$AD$323,28,FALSE)</f>
        <v>0</v>
      </c>
      <c r="AF319" s="16"/>
      <c r="AG319" s="18">
        <f>VLOOKUP(A319,'[4]Schedule H'!$A$11:$AD$321,30,FALSE)</f>
        <v>0</v>
      </c>
    </row>
    <row r="320" spans="1:33" x14ac:dyDescent="0.3">
      <c r="A320" s="13">
        <v>989</v>
      </c>
      <c r="C320" s="14" t="s">
        <v>428</v>
      </c>
      <c r="D320" s="10"/>
      <c r="E320" s="10"/>
      <c r="F320" s="146">
        <v>0</v>
      </c>
      <c r="G320" s="10"/>
      <c r="H320" s="145">
        <f t="shared" si="17"/>
        <v>0</v>
      </c>
      <c r="I320" s="176">
        <v>0</v>
      </c>
      <c r="J320" s="10"/>
      <c r="K320" s="147">
        <f t="shared" si="18"/>
        <v>0</v>
      </c>
      <c r="L320" s="181">
        <v>0</v>
      </c>
      <c r="M320" s="10"/>
      <c r="N320" s="148">
        <f t="shared" si="16"/>
        <v>0</v>
      </c>
      <c r="O320" s="148"/>
      <c r="P320" s="181">
        <v>0</v>
      </c>
      <c r="Q320"/>
      <c r="R320" s="138">
        <f t="shared" si="19"/>
        <v>0</v>
      </c>
      <c r="S320" s="138"/>
      <c r="T320" s="186">
        <v>0</v>
      </c>
      <c r="U320"/>
      <c r="V320" s="139">
        <v>0</v>
      </c>
      <c r="W320" s="10"/>
      <c r="X320" s="186">
        <v>0</v>
      </c>
      <c r="Y320"/>
      <c r="Z320" s="139">
        <v>0</v>
      </c>
      <c r="AA320" s="10"/>
      <c r="AB320" s="16">
        <v>0</v>
      </c>
      <c r="AC320"/>
      <c r="AD320" s="139">
        <v>0</v>
      </c>
      <c r="AE320" s="16">
        <f>VLOOKUP(A320,'[4]Schedule H'!$A$11:$AD$323,28,FALSE)</f>
        <v>0</v>
      </c>
      <c r="AF320" s="16"/>
      <c r="AG320" s="18">
        <f>VLOOKUP(A320,'[4]Schedule H'!$A$11:$AD$321,30,FALSE)</f>
        <v>0</v>
      </c>
    </row>
    <row r="321" spans="1:33" x14ac:dyDescent="0.3">
      <c r="A321" s="13">
        <v>992</v>
      </c>
      <c r="C321" s="14" t="s">
        <v>429</v>
      </c>
      <c r="D321" s="10"/>
      <c r="E321" s="10"/>
      <c r="F321" s="146">
        <v>0</v>
      </c>
      <c r="G321" s="10"/>
      <c r="H321" s="145">
        <f t="shared" si="17"/>
        <v>0</v>
      </c>
      <c r="I321" s="176">
        <v>0</v>
      </c>
      <c r="J321" s="10"/>
      <c r="K321" s="147">
        <f t="shared" si="18"/>
        <v>0</v>
      </c>
      <c r="L321" s="181">
        <v>0</v>
      </c>
      <c r="M321" s="10"/>
      <c r="N321" s="148">
        <f t="shared" si="16"/>
        <v>0</v>
      </c>
      <c r="O321" s="148"/>
      <c r="P321" s="181">
        <v>0</v>
      </c>
      <c r="Q321"/>
      <c r="R321" s="138">
        <f t="shared" si="19"/>
        <v>0</v>
      </c>
      <c r="S321" s="138"/>
      <c r="T321" s="186">
        <v>0</v>
      </c>
      <c r="U321"/>
      <c r="V321" s="139">
        <v>0</v>
      </c>
      <c r="W321" s="10"/>
      <c r="X321" s="186">
        <v>0</v>
      </c>
      <c r="Y321"/>
      <c r="Z321" s="139">
        <v>0</v>
      </c>
      <c r="AA321" s="10"/>
      <c r="AB321" s="16">
        <v>0</v>
      </c>
      <c r="AC321"/>
      <c r="AD321" s="139">
        <v>0</v>
      </c>
      <c r="AE321" s="16">
        <f>VLOOKUP(A321,'[4]Schedule H'!$A$11:$AD$323,28,FALSE)</f>
        <v>0</v>
      </c>
      <c r="AF321" s="192"/>
      <c r="AG321" s="18">
        <f>VLOOKUP(A321,'[4]Schedule H'!$A$11:$AD$321,30,FALSE)</f>
        <v>0</v>
      </c>
    </row>
    <row r="322" spans="1:33" x14ac:dyDescent="0.3">
      <c r="A322" s="13">
        <v>993</v>
      </c>
      <c r="C322" s="14" t="s">
        <v>430</v>
      </c>
      <c r="D322" s="10"/>
      <c r="E322" s="10"/>
      <c r="F322" s="146">
        <v>0</v>
      </c>
      <c r="G322" s="10"/>
      <c r="H322" s="145">
        <f t="shared" si="17"/>
        <v>0</v>
      </c>
      <c r="I322" s="176">
        <v>0</v>
      </c>
      <c r="J322" s="10"/>
      <c r="K322" s="147">
        <f t="shared" si="18"/>
        <v>0</v>
      </c>
      <c r="L322" s="181">
        <v>0</v>
      </c>
      <c r="M322" s="10"/>
      <c r="N322" s="148">
        <f t="shared" si="16"/>
        <v>0</v>
      </c>
      <c r="O322" s="148"/>
      <c r="P322" s="181">
        <v>0</v>
      </c>
      <c r="Q322"/>
      <c r="R322" s="138">
        <f t="shared" si="19"/>
        <v>0</v>
      </c>
      <c r="S322" s="138"/>
      <c r="T322" s="186">
        <v>0</v>
      </c>
      <c r="U322"/>
      <c r="V322" s="139">
        <v>0</v>
      </c>
      <c r="W322" s="10"/>
      <c r="X322" s="186">
        <v>0</v>
      </c>
      <c r="Y322"/>
      <c r="Z322" s="139">
        <v>0</v>
      </c>
      <c r="AA322" s="10"/>
      <c r="AB322" s="16">
        <v>0</v>
      </c>
      <c r="AC322"/>
      <c r="AD322" s="139">
        <v>0</v>
      </c>
      <c r="AE322" s="16">
        <f>VLOOKUP(A322,'[4]Schedule H'!$A$11:$AD$323,28,FALSE)</f>
        <v>0</v>
      </c>
      <c r="AF322" s="23"/>
      <c r="AG322" s="18">
        <f>VLOOKUP(A322,'[4]Schedule H'!$A$11:$AD$321,30,FALSE)</f>
        <v>0</v>
      </c>
    </row>
    <row r="323" spans="1:33" x14ac:dyDescent="0.3">
      <c r="A323" s="13">
        <v>995</v>
      </c>
      <c r="C323" s="14" t="s">
        <v>431</v>
      </c>
      <c r="D323" s="10"/>
      <c r="E323" s="10"/>
      <c r="F323" s="146">
        <v>0</v>
      </c>
      <c r="G323" s="10"/>
      <c r="H323" s="145">
        <f t="shared" si="17"/>
        <v>0</v>
      </c>
      <c r="I323" s="176">
        <v>0</v>
      </c>
      <c r="J323" s="10"/>
      <c r="K323" s="147">
        <f t="shared" si="18"/>
        <v>0</v>
      </c>
      <c r="L323" s="181">
        <v>0</v>
      </c>
      <c r="M323" s="10"/>
      <c r="N323" s="148">
        <f t="shared" si="16"/>
        <v>0</v>
      </c>
      <c r="O323" s="148"/>
      <c r="P323" s="181">
        <v>0</v>
      </c>
      <c r="Q323"/>
      <c r="R323" s="138">
        <f t="shared" si="19"/>
        <v>0</v>
      </c>
      <c r="S323" s="138"/>
      <c r="T323" s="186">
        <v>0</v>
      </c>
      <c r="U323"/>
      <c r="V323" s="139">
        <v>0</v>
      </c>
      <c r="W323" s="10"/>
      <c r="X323" s="186">
        <v>0</v>
      </c>
      <c r="Y323"/>
      <c r="Z323" s="139">
        <v>0</v>
      </c>
      <c r="AA323" s="10"/>
      <c r="AB323" s="16">
        <v>0</v>
      </c>
      <c r="AC323"/>
      <c r="AD323" s="139">
        <v>0</v>
      </c>
      <c r="AE323" s="16">
        <f>VLOOKUP(A323,'[4]Schedule H'!$A$11:$AD$323,28,FALSE)</f>
        <v>0</v>
      </c>
      <c r="AF323" s="193"/>
      <c r="AG323" s="18">
        <f>VLOOKUP(A323,'[4]Schedule H'!$A$11:$AD$321,30,FALSE)</f>
        <v>0</v>
      </c>
    </row>
    <row r="324" spans="1:33" x14ac:dyDescent="0.3">
      <c r="A324" s="13">
        <v>999</v>
      </c>
      <c r="C324" s="14" t="s">
        <v>432</v>
      </c>
      <c r="D324" s="10"/>
      <c r="E324" s="10"/>
      <c r="F324" s="144">
        <f>VLOOKUP(A324,'[3]Employer Allocaiton FY 25- MP24'!$A$7:$D$231,4,FALSE)</f>
        <v>1.3883121737672761E-2</v>
      </c>
      <c r="G324" s="10"/>
      <c r="H324" s="145">
        <f t="shared" si="17"/>
        <v>450236.07972121396</v>
      </c>
      <c r="I324" s="177">
        <v>1.398189603248497E-2</v>
      </c>
      <c r="J324" s="6"/>
      <c r="K324" s="150">
        <f t="shared" si="18"/>
        <v>390096.18564076565</v>
      </c>
      <c r="L324" s="182">
        <v>1.3353819974958846E-2</v>
      </c>
      <c r="M324" s="6"/>
      <c r="N324" s="151">
        <f t="shared" si="16"/>
        <v>530637.35247466597</v>
      </c>
      <c r="O324" s="151"/>
      <c r="P324" s="182">
        <v>1.2706347407538105E-2</v>
      </c>
      <c r="Q324" s="47"/>
      <c r="R324" s="152">
        <f t="shared" si="19"/>
        <v>417023.84667708952</v>
      </c>
      <c r="S324" s="152"/>
      <c r="T324" s="189">
        <v>1.1935810025110105E-2</v>
      </c>
      <c r="U324" s="47"/>
      <c r="V324" s="153">
        <v>442097</v>
      </c>
      <c r="W324" s="10"/>
      <c r="X324" s="189">
        <v>1.1734723176793804E-2</v>
      </c>
      <c r="Y324"/>
      <c r="Z324" s="139">
        <v>339169</v>
      </c>
      <c r="AA324" s="10"/>
      <c r="AB324" s="20">
        <v>1.1471092859550116E-2</v>
      </c>
      <c r="AC324"/>
      <c r="AD324" s="139">
        <v>474283.1922410457</v>
      </c>
      <c r="AE324" s="16">
        <f>VLOOKUP(A324,'[4]Schedule H'!$A$11:$AD$323,28,FALSE)</f>
        <v>1.1123485380492201E-2</v>
      </c>
      <c r="AG324" s="18">
        <f>VLOOKUP(A324,'[4]Schedule H'!$A$11:$AD$321,30,FALSE)</f>
        <v>383154.71645332308</v>
      </c>
    </row>
    <row r="325" spans="1:33" x14ac:dyDescent="0.3">
      <c r="C325" s="10"/>
      <c r="F325" s="154"/>
      <c r="G325" s="155"/>
      <c r="H325" s="155"/>
      <c r="L325" s="183"/>
      <c r="P325" s="183"/>
      <c r="Q325"/>
      <c r="R325" s="138"/>
      <c r="S325" s="138"/>
      <c r="T325" s="190"/>
      <c r="U325"/>
      <c r="V325" s="156"/>
      <c r="X325" s="190"/>
      <c r="Y325"/>
      <c r="Z325" s="157"/>
      <c r="AA325" s="2"/>
      <c r="AB325" s="23"/>
      <c r="AC325"/>
      <c r="AD325" s="157"/>
      <c r="AE325" s="196"/>
      <c r="AG325" s="196"/>
    </row>
    <row r="326" spans="1:33" s="94" customFormat="1" ht="15" thickBot="1" x14ac:dyDescent="0.35">
      <c r="A326" s="4" t="s">
        <v>26</v>
      </c>
      <c r="B326" s="4"/>
      <c r="C326" s="4"/>
      <c r="D326" s="4"/>
      <c r="E326" s="4"/>
      <c r="F326" s="158">
        <f>SUM(F6:F324)</f>
        <v>0.99999999999999967</v>
      </c>
      <c r="G326" s="159"/>
      <c r="H326" s="160">
        <v>32430464</v>
      </c>
      <c r="I326" s="178">
        <f>SUM(I11:I324)</f>
        <v>1.0000000000000007</v>
      </c>
      <c r="J326" s="159"/>
      <c r="K326" s="160">
        <v>27900092</v>
      </c>
      <c r="L326" s="184">
        <v>1.0000000000000002</v>
      </c>
      <c r="M326" s="159"/>
      <c r="N326" s="161">
        <v>39736746</v>
      </c>
      <c r="O326" s="161"/>
      <c r="P326" s="184">
        <v>1.0000000000000002</v>
      </c>
      <c r="Q326" s="162"/>
      <c r="R326" s="163">
        <v>32820120</v>
      </c>
      <c r="S326" s="163"/>
      <c r="T326" s="191">
        <v>0.99999999999999967</v>
      </c>
      <c r="V326" s="164">
        <v>37039565</v>
      </c>
      <c r="W326" s="4"/>
      <c r="X326" s="191">
        <f>+SUM(X6:X324)</f>
        <v>1</v>
      </c>
      <c r="Z326" s="164">
        <f>SUM(Z6:Z324)</f>
        <v>28903008</v>
      </c>
      <c r="AA326" s="25"/>
      <c r="AB326" s="26">
        <f>+SUM(AB6:AB324)</f>
        <v>1</v>
      </c>
      <c r="AD326" s="164">
        <f>SUM(AD6:AD324)</f>
        <v>41345946.549999982</v>
      </c>
      <c r="AE326" s="195">
        <f>SUM(AE6:AE324)</f>
        <v>1</v>
      </c>
      <c r="AF326" s="194"/>
      <c r="AG326" s="164">
        <f t="shared" ref="AG326" si="20">SUM(AG6:AG324)</f>
        <v>34445562.999999993</v>
      </c>
    </row>
    <row r="327" spans="1:33" ht="15" thickTop="1" x14ac:dyDescent="0.3">
      <c r="P327" s="166"/>
      <c r="T327" s="166"/>
      <c r="X327" s="166"/>
      <c r="AB327" s="166"/>
    </row>
    <row r="331" spans="1:33" x14ac:dyDescent="0.3">
      <c r="N331" s="168"/>
      <c r="O331" s="168"/>
    </row>
    <row r="335" spans="1:33" x14ac:dyDescent="0.3">
      <c r="A335" s="2" t="s">
        <v>490</v>
      </c>
    </row>
    <row r="337" spans="1:1" x14ac:dyDescent="0.3">
      <c r="A337" s="2" t="s">
        <v>491</v>
      </c>
    </row>
  </sheetData>
  <mergeCells count="8">
    <mergeCell ref="AE2:AG2"/>
    <mergeCell ref="AB2:AD2"/>
    <mergeCell ref="F2:H2"/>
    <mergeCell ref="I2:K2"/>
    <mergeCell ref="L2:N2"/>
    <mergeCell ref="P2:R2"/>
    <mergeCell ref="T2:V2"/>
    <mergeCell ref="X2:Z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1CF99-2334-40A5-B341-04CED56EF06D}">
  <dimension ref="A2:A227"/>
  <sheetViews>
    <sheetView topLeftCell="A191" workbookViewId="0">
      <selection activeCell="A2" sqref="A2:A227"/>
    </sheetView>
  </sheetViews>
  <sheetFormatPr defaultRowHeight="14.4" x14ac:dyDescent="0.3"/>
  <sheetData>
    <row r="2" spans="1:1" x14ac:dyDescent="0.3">
      <c r="A2" s="170" t="s">
        <v>492</v>
      </c>
    </row>
    <row r="3" spans="1:1" x14ac:dyDescent="0.3">
      <c r="A3" s="171">
        <v>90</v>
      </c>
    </row>
    <row r="4" spans="1:1" x14ac:dyDescent="0.3">
      <c r="A4" s="171">
        <v>91</v>
      </c>
    </row>
    <row r="5" spans="1:1" x14ac:dyDescent="0.3">
      <c r="A5" s="171">
        <v>100</v>
      </c>
    </row>
    <row r="6" spans="1:1" x14ac:dyDescent="0.3">
      <c r="A6" s="171">
        <v>101</v>
      </c>
    </row>
    <row r="7" spans="1:1" x14ac:dyDescent="0.3">
      <c r="A7" s="171">
        <v>103</v>
      </c>
    </row>
    <row r="8" spans="1:1" x14ac:dyDescent="0.3">
      <c r="A8" s="171">
        <v>107</v>
      </c>
    </row>
    <row r="9" spans="1:1" x14ac:dyDescent="0.3">
      <c r="A9" s="171">
        <v>109</v>
      </c>
    </row>
    <row r="10" spans="1:1" x14ac:dyDescent="0.3">
      <c r="A10" s="171">
        <v>110</v>
      </c>
    </row>
    <row r="11" spans="1:1" x14ac:dyDescent="0.3">
      <c r="A11" s="171">
        <v>111</v>
      </c>
    </row>
    <row r="12" spans="1:1" x14ac:dyDescent="0.3">
      <c r="A12" s="171">
        <v>112</v>
      </c>
    </row>
    <row r="13" spans="1:1" x14ac:dyDescent="0.3">
      <c r="A13" s="171">
        <v>113</v>
      </c>
    </row>
    <row r="14" spans="1:1" x14ac:dyDescent="0.3">
      <c r="A14" s="171">
        <v>114</v>
      </c>
    </row>
    <row r="15" spans="1:1" x14ac:dyDescent="0.3">
      <c r="A15" s="171">
        <v>115</v>
      </c>
    </row>
    <row r="16" spans="1:1" x14ac:dyDescent="0.3">
      <c r="A16" s="171">
        <v>116</v>
      </c>
    </row>
    <row r="17" spans="1:1" x14ac:dyDescent="0.3">
      <c r="A17" s="171">
        <v>117</v>
      </c>
    </row>
    <row r="18" spans="1:1" x14ac:dyDescent="0.3">
      <c r="A18" s="171">
        <v>119</v>
      </c>
    </row>
    <row r="19" spans="1:1" x14ac:dyDescent="0.3">
      <c r="A19" s="171">
        <v>121</v>
      </c>
    </row>
    <row r="20" spans="1:1" x14ac:dyDescent="0.3">
      <c r="A20" s="171">
        <v>122</v>
      </c>
    </row>
    <row r="21" spans="1:1" x14ac:dyDescent="0.3">
      <c r="A21" s="171">
        <v>123</v>
      </c>
    </row>
    <row r="22" spans="1:1" x14ac:dyDescent="0.3">
      <c r="A22" s="171">
        <v>125</v>
      </c>
    </row>
    <row r="23" spans="1:1" x14ac:dyDescent="0.3">
      <c r="A23" s="171">
        <v>127</v>
      </c>
    </row>
    <row r="24" spans="1:1" x14ac:dyDescent="0.3">
      <c r="A24" s="171">
        <v>128</v>
      </c>
    </row>
    <row r="25" spans="1:1" x14ac:dyDescent="0.3">
      <c r="A25" s="171">
        <v>129</v>
      </c>
    </row>
    <row r="26" spans="1:1" x14ac:dyDescent="0.3">
      <c r="A26" s="171">
        <v>132</v>
      </c>
    </row>
    <row r="27" spans="1:1" x14ac:dyDescent="0.3">
      <c r="A27" s="171">
        <v>133</v>
      </c>
    </row>
    <row r="28" spans="1:1" x14ac:dyDescent="0.3">
      <c r="A28" s="171">
        <v>136</v>
      </c>
    </row>
    <row r="29" spans="1:1" x14ac:dyDescent="0.3">
      <c r="A29" s="171">
        <v>140</v>
      </c>
    </row>
    <row r="30" spans="1:1" x14ac:dyDescent="0.3">
      <c r="A30" s="171">
        <v>141</v>
      </c>
    </row>
    <row r="31" spans="1:1" x14ac:dyDescent="0.3">
      <c r="A31" s="171">
        <v>142</v>
      </c>
    </row>
    <row r="32" spans="1:1" x14ac:dyDescent="0.3">
      <c r="A32" s="171">
        <v>143</v>
      </c>
    </row>
    <row r="33" spans="1:1" x14ac:dyDescent="0.3">
      <c r="A33" s="171">
        <v>146</v>
      </c>
    </row>
    <row r="34" spans="1:1" x14ac:dyDescent="0.3">
      <c r="A34" s="171">
        <v>147</v>
      </c>
    </row>
    <row r="35" spans="1:1" x14ac:dyDescent="0.3">
      <c r="A35" s="171">
        <v>148</v>
      </c>
    </row>
    <row r="36" spans="1:1" x14ac:dyDescent="0.3">
      <c r="A36" s="171">
        <v>151</v>
      </c>
    </row>
    <row r="37" spans="1:1" x14ac:dyDescent="0.3">
      <c r="A37" s="171">
        <v>152</v>
      </c>
    </row>
    <row r="38" spans="1:1" x14ac:dyDescent="0.3">
      <c r="A38" s="171">
        <v>154</v>
      </c>
    </row>
    <row r="39" spans="1:1" x14ac:dyDescent="0.3">
      <c r="A39" s="171">
        <v>156</v>
      </c>
    </row>
    <row r="40" spans="1:1" x14ac:dyDescent="0.3">
      <c r="A40" s="171">
        <v>157</v>
      </c>
    </row>
    <row r="41" spans="1:1" x14ac:dyDescent="0.3">
      <c r="A41" s="171">
        <v>158</v>
      </c>
    </row>
    <row r="42" spans="1:1" x14ac:dyDescent="0.3">
      <c r="A42" s="171">
        <v>160</v>
      </c>
    </row>
    <row r="43" spans="1:1" x14ac:dyDescent="0.3">
      <c r="A43" s="171">
        <v>161</v>
      </c>
    </row>
    <row r="44" spans="1:1" x14ac:dyDescent="0.3">
      <c r="A44" s="171">
        <v>162</v>
      </c>
    </row>
    <row r="45" spans="1:1" x14ac:dyDescent="0.3">
      <c r="A45" s="171">
        <v>164</v>
      </c>
    </row>
    <row r="46" spans="1:1" x14ac:dyDescent="0.3">
      <c r="A46" s="171">
        <v>165</v>
      </c>
    </row>
    <row r="47" spans="1:1" x14ac:dyDescent="0.3">
      <c r="A47" s="171">
        <v>166</v>
      </c>
    </row>
    <row r="48" spans="1:1" x14ac:dyDescent="0.3">
      <c r="A48" s="171">
        <v>171</v>
      </c>
    </row>
    <row r="49" spans="1:1" x14ac:dyDescent="0.3">
      <c r="A49" s="171">
        <v>172</v>
      </c>
    </row>
    <row r="50" spans="1:1" x14ac:dyDescent="0.3">
      <c r="A50" s="171">
        <v>174</v>
      </c>
    </row>
    <row r="51" spans="1:1" x14ac:dyDescent="0.3">
      <c r="A51" s="171">
        <v>180</v>
      </c>
    </row>
    <row r="52" spans="1:1" x14ac:dyDescent="0.3">
      <c r="A52" s="171">
        <v>181</v>
      </c>
    </row>
    <row r="53" spans="1:1" x14ac:dyDescent="0.3">
      <c r="A53" s="171">
        <v>182</v>
      </c>
    </row>
    <row r="54" spans="1:1" x14ac:dyDescent="0.3">
      <c r="A54" s="171">
        <v>183</v>
      </c>
    </row>
    <row r="55" spans="1:1" x14ac:dyDescent="0.3">
      <c r="A55" s="171">
        <v>185</v>
      </c>
    </row>
    <row r="56" spans="1:1" x14ac:dyDescent="0.3">
      <c r="A56" s="171">
        <v>186</v>
      </c>
    </row>
    <row r="57" spans="1:1" x14ac:dyDescent="0.3">
      <c r="A57" s="171">
        <v>187</v>
      </c>
    </row>
    <row r="58" spans="1:1" x14ac:dyDescent="0.3">
      <c r="A58" s="171">
        <v>188</v>
      </c>
    </row>
    <row r="59" spans="1:1" x14ac:dyDescent="0.3">
      <c r="A59" s="171">
        <v>190</v>
      </c>
    </row>
    <row r="60" spans="1:1" x14ac:dyDescent="0.3">
      <c r="A60" s="171">
        <v>191</v>
      </c>
    </row>
    <row r="61" spans="1:1" x14ac:dyDescent="0.3">
      <c r="A61" s="171">
        <v>192</v>
      </c>
    </row>
    <row r="62" spans="1:1" x14ac:dyDescent="0.3">
      <c r="A62" s="171">
        <v>193</v>
      </c>
    </row>
    <row r="63" spans="1:1" x14ac:dyDescent="0.3">
      <c r="A63" s="171">
        <v>194</v>
      </c>
    </row>
    <row r="64" spans="1:1" x14ac:dyDescent="0.3">
      <c r="A64" s="171">
        <v>195</v>
      </c>
    </row>
    <row r="65" spans="1:1" x14ac:dyDescent="0.3">
      <c r="A65" s="171">
        <v>199</v>
      </c>
    </row>
    <row r="66" spans="1:1" x14ac:dyDescent="0.3">
      <c r="A66" s="171">
        <v>200</v>
      </c>
    </row>
    <row r="67" spans="1:1" x14ac:dyDescent="0.3">
      <c r="A67" s="171">
        <v>201</v>
      </c>
    </row>
    <row r="68" spans="1:1" x14ac:dyDescent="0.3">
      <c r="A68" s="171">
        <v>202</v>
      </c>
    </row>
    <row r="69" spans="1:1" x14ac:dyDescent="0.3">
      <c r="A69" s="171">
        <v>203</v>
      </c>
    </row>
    <row r="70" spans="1:1" x14ac:dyDescent="0.3">
      <c r="A70" s="171">
        <v>204</v>
      </c>
    </row>
    <row r="71" spans="1:1" x14ac:dyDescent="0.3">
      <c r="A71" s="171">
        <v>206</v>
      </c>
    </row>
    <row r="72" spans="1:1" x14ac:dyDescent="0.3">
      <c r="A72" s="171">
        <v>207</v>
      </c>
    </row>
    <row r="73" spans="1:1" x14ac:dyDescent="0.3">
      <c r="A73" s="171">
        <v>208</v>
      </c>
    </row>
    <row r="74" spans="1:1" x14ac:dyDescent="0.3">
      <c r="A74" s="171">
        <v>211</v>
      </c>
    </row>
    <row r="75" spans="1:1" x14ac:dyDescent="0.3">
      <c r="A75" s="171">
        <v>212</v>
      </c>
    </row>
    <row r="76" spans="1:1" x14ac:dyDescent="0.3">
      <c r="A76" s="171">
        <v>213</v>
      </c>
    </row>
    <row r="77" spans="1:1" x14ac:dyDescent="0.3">
      <c r="A77" s="171">
        <v>214</v>
      </c>
    </row>
    <row r="78" spans="1:1" x14ac:dyDescent="0.3">
      <c r="A78" s="171">
        <v>215</v>
      </c>
    </row>
    <row r="79" spans="1:1" x14ac:dyDescent="0.3">
      <c r="A79" s="171">
        <v>216</v>
      </c>
    </row>
    <row r="80" spans="1:1" x14ac:dyDescent="0.3">
      <c r="A80" s="171">
        <v>217</v>
      </c>
    </row>
    <row r="81" spans="1:1" x14ac:dyDescent="0.3">
      <c r="A81" s="171">
        <v>218</v>
      </c>
    </row>
    <row r="82" spans="1:1" x14ac:dyDescent="0.3">
      <c r="A82" s="171">
        <v>221</v>
      </c>
    </row>
    <row r="83" spans="1:1" x14ac:dyDescent="0.3">
      <c r="A83" s="171">
        <v>222</v>
      </c>
    </row>
    <row r="84" spans="1:1" x14ac:dyDescent="0.3">
      <c r="A84" s="171">
        <v>223</v>
      </c>
    </row>
    <row r="85" spans="1:1" x14ac:dyDescent="0.3">
      <c r="A85" s="171">
        <v>226</v>
      </c>
    </row>
    <row r="86" spans="1:1" x14ac:dyDescent="0.3">
      <c r="A86" s="171">
        <v>229</v>
      </c>
    </row>
    <row r="87" spans="1:1" x14ac:dyDescent="0.3">
      <c r="A87" s="171">
        <v>233</v>
      </c>
    </row>
    <row r="88" spans="1:1" x14ac:dyDescent="0.3">
      <c r="A88" s="171">
        <v>234</v>
      </c>
    </row>
    <row r="89" spans="1:1" x14ac:dyDescent="0.3">
      <c r="A89" s="171">
        <v>236</v>
      </c>
    </row>
    <row r="90" spans="1:1" x14ac:dyDescent="0.3">
      <c r="A90" s="171">
        <v>238</v>
      </c>
    </row>
    <row r="91" spans="1:1" x14ac:dyDescent="0.3">
      <c r="A91" s="171">
        <v>239</v>
      </c>
    </row>
    <row r="92" spans="1:1" x14ac:dyDescent="0.3">
      <c r="A92" s="171">
        <v>241</v>
      </c>
    </row>
    <row r="93" spans="1:1" x14ac:dyDescent="0.3">
      <c r="A93" s="171">
        <v>242</v>
      </c>
    </row>
    <row r="94" spans="1:1" x14ac:dyDescent="0.3">
      <c r="A94" s="171">
        <v>245</v>
      </c>
    </row>
    <row r="95" spans="1:1" x14ac:dyDescent="0.3">
      <c r="A95" s="171">
        <v>246</v>
      </c>
    </row>
    <row r="96" spans="1:1" x14ac:dyDescent="0.3">
      <c r="A96" s="171">
        <v>247</v>
      </c>
    </row>
    <row r="97" spans="1:1" x14ac:dyDescent="0.3">
      <c r="A97" s="171">
        <v>261</v>
      </c>
    </row>
    <row r="98" spans="1:1" x14ac:dyDescent="0.3">
      <c r="A98" s="171">
        <v>262</v>
      </c>
    </row>
    <row r="99" spans="1:1" x14ac:dyDescent="0.3">
      <c r="A99" s="171">
        <v>263</v>
      </c>
    </row>
    <row r="100" spans="1:1" x14ac:dyDescent="0.3">
      <c r="A100" s="171">
        <v>268</v>
      </c>
    </row>
    <row r="101" spans="1:1" x14ac:dyDescent="0.3">
      <c r="A101" s="171">
        <v>270</v>
      </c>
    </row>
    <row r="102" spans="1:1" x14ac:dyDescent="0.3">
      <c r="A102" s="171">
        <v>275</v>
      </c>
    </row>
    <row r="103" spans="1:1" x14ac:dyDescent="0.3">
      <c r="A103" s="171">
        <v>276</v>
      </c>
    </row>
    <row r="104" spans="1:1" x14ac:dyDescent="0.3">
      <c r="A104" s="171">
        <v>277</v>
      </c>
    </row>
    <row r="105" spans="1:1" x14ac:dyDescent="0.3">
      <c r="A105" s="171">
        <v>278</v>
      </c>
    </row>
    <row r="106" spans="1:1" x14ac:dyDescent="0.3">
      <c r="A106" s="171">
        <v>279</v>
      </c>
    </row>
    <row r="107" spans="1:1" x14ac:dyDescent="0.3">
      <c r="A107" s="171">
        <v>280</v>
      </c>
    </row>
    <row r="108" spans="1:1" x14ac:dyDescent="0.3">
      <c r="A108" s="171">
        <v>282</v>
      </c>
    </row>
    <row r="109" spans="1:1" x14ac:dyDescent="0.3">
      <c r="A109" s="171">
        <v>283</v>
      </c>
    </row>
    <row r="110" spans="1:1" x14ac:dyDescent="0.3">
      <c r="A110" s="171">
        <v>284</v>
      </c>
    </row>
    <row r="111" spans="1:1" x14ac:dyDescent="0.3">
      <c r="A111" s="171">
        <v>285</v>
      </c>
    </row>
    <row r="112" spans="1:1" x14ac:dyDescent="0.3">
      <c r="A112" s="171">
        <v>286</v>
      </c>
    </row>
    <row r="113" spans="1:1" x14ac:dyDescent="0.3">
      <c r="A113" s="171">
        <v>287</v>
      </c>
    </row>
    <row r="114" spans="1:1" x14ac:dyDescent="0.3">
      <c r="A114" s="171">
        <v>288</v>
      </c>
    </row>
    <row r="115" spans="1:1" x14ac:dyDescent="0.3">
      <c r="A115" s="171">
        <v>290</v>
      </c>
    </row>
    <row r="116" spans="1:1" x14ac:dyDescent="0.3">
      <c r="A116" s="171">
        <v>291</v>
      </c>
    </row>
    <row r="117" spans="1:1" x14ac:dyDescent="0.3">
      <c r="A117" s="171">
        <v>292</v>
      </c>
    </row>
    <row r="118" spans="1:1" x14ac:dyDescent="0.3">
      <c r="A118" s="171">
        <v>293</v>
      </c>
    </row>
    <row r="119" spans="1:1" x14ac:dyDescent="0.3">
      <c r="A119" s="171">
        <v>294</v>
      </c>
    </row>
    <row r="120" spans="1:1" x14ac:dyDescent="0.3">
      <c r="A120" s="171">
        <v>295</v>
      </c>
    </row>
    <row r="121" spans="1:1" x14ac:dyDescent="0.3">
      <c r="A121" s="171">
        <v>296</v>
      </c>
    </row>
    <row r="122" spans="1:1" x14ac:dyDescent="0.3">
      <c r="A122" s="171">
        <v>297</v>
      </c>
    </row>
    <row r="123" spans="1:1" x14ac:dyDescent="0.3">
      <c r="A123" s="171">
        <v>298</v>
      </c>
    </row>
    <row r="124" spans="1:1" x14ac:dyDescent="0.3">
      <c r="A124" s="171">
        <v>299</v>
      </c>
    </row>
    <row r="125" spans="1:1" x14ac:dyDescent="0.3">
      <c r="A125" s="171">
        <v>301</v>
      </c>
    </row>
    <row r="126" spans="1:1" x14ac:dyDescent="0.3">
      <c r="A126" s="171">
        <v>310</v>
      </c>
    </row>
    <row r="127" spans="1:1" x14ac:dyDescent="0.3">
      <c r="A127" s="171">
        <v>320</v>
      </c>
    </row>
    <row r="128" spans="1:1" x14ac:dyDescent="0.3">
      <c r="A128" s="171">
        <v>330</v>
      </c>
    </row>
    <row r="129" spans="1:1" x14ac:dyDescent="0.3">
      <c r="A129" s="171">
        <v>350</v>
      </c>
    </row>
    <row r="130" spans="1:1" x14ac:dyDescent="0.3">
      <c r="A130" s="171">
        <v>360</v>
      </c>
    </row>
    <row r="131" spans="1:1" x14ac:dyDescent="0.3">
      <c r="A131" s="171">
        <v>402</v>
      </c>
    </row>
    <row r="132" spans="1:1" x14ac:dyDescent="0.3">
      <c r="A132" s="171">
        <v>403</v>
      </c>
    </row>
    <row r="133" spans="1:1" x14ac:dyDescent="0.3">
      <c r="A133" s="171">
        <v>405</v>
      </c>
    </row>
    <row r="134" spans="1:1" x14ac:dyDescent="0.3">
      <c r="A134" s="171">
        <v>409</v>
      </c>
    </row>
    <row r="135" spans="1:1" x14ac:dyDescent="0.3">
      <c r="A135" s="171">
        <v>411</v>
      </c>
    </row>
    <row r="136" spans="1:1" x14ac:dyDescent="0.3">
      <c r="A136" s="171">
        <v>413</v>
      </c>
    </row>
    <row r="137" spans="1:1" x14ac:dyDescent="0.3">
      <c r="A137" s="171">
        <v>417</v>
      </c>
    </row>
    <row r="138" spans="1:1" x14ac:dyDescent="0.3">
      <c r="A138" s="171">
        <v>423</v>
      </c>
    </row>
    <row r="139" spans="1:1" x14ac:dyDescent="0.3">
      <c r="A139" s="171">
        <v>425</v>
      </c>
    </row>
    <row r="140" spans="1:1" x14ac:dyDescent="0.3">
      <c r="A140" s="171">
        <v>440</v>
      </c>
    </row>
    <row r="141" spans="1:1" x14ac:dyDescent="0.3">
      <c r="A141" s="171">
        <v>454</v>
      </c>
    </row>
    <row r="142" spans="1:1" x14ac:dyDescent="0.3">
      <c r="A142" s="171">
        <v>501</v>
      </c>
    </row>
    <row r="143" spans="1:1" x14ac:dyDescent="0.3">
      <c r="A143" s="171">
        <v>505</v>
      </c>
    </row>
    <row r="144" spans="1:1" x14ac:dyDescent="0.3">
      <c r="A144" s="171">
        <v>506</v>
      </c>
    </row>
    <row r="145" spans="1:1" x14ac:dyDescent="0.3">
      <c r="A145" s="171">
        <v>522</v>
      </c>
    </row>
    <row r="146" spans="1:1" x14ac:dyDescent="0.3">
      <c r="A146" s="171">
        <v>601</v>
      </c>
    </row>
    <row r="147" spans="1:1" x14ac:dyDescent="0.3">
      <c r="A147" s="171">
        <v>602</v>
      </c>
    </row>
    <row r="148" spans="1:1" x14ac:dyDescent="0.3">
      <c r="A148" s="171">
        <v>606</v>
      </c>
    </row>
    <row r="149" spans="1:1" x14ac:dyDescent="0.3">
      <c r="A149" s="171">
        <v>701</v>
      </c>
    </row>
    <row r="150" spans="1:1" x14ac:dyDescent="0.3">
      <c r="A150" s="171">
        <v>702</v>
      </c>
    </row>
    <row r="151" spans="1:1" x14ac:dyDescent="0.3">
      <c r="A151" s="171">
        <v>703</v>
      </c>
    </row>
    <row r="152" spans="1:1" x14ac:dyDescent="0.3">
      <c r="A152" s="171">
        <v>704</v>
      </c>
    </row>
    <row r="153" spans="1:1" x14ac:dyDescent="0.3">
      <c r="A153" s="171">
        <v>705</v>
      </c>
    </row>
    <row r="154" spans="1:1" x14ac:dyDescent="0.3">
      <c r="A154" s="171">
        <v>706</v>
      </c>
    </row>
    <row r="155" spans="1:1" x14ac:dyDescent="0.3">
      <c r="A155" s="171">
        <v>707</v>
      </c>
    </row>
    <row r="156" spans="1:1" x14ac:dyDescent="0.3">
      <c r="A156" s="171">
        <v>708</v>
      </c>
    </row>
    <row r="157" spans="1:1" x14ac:dyDescent="0.3">
      <c r="A157" s="171">
        <v>711</v>
      </c>
    </row>
    <row r="158" spans="1:1" x14ac:dyDescent="0.3">
      <c r="A158" s="171">
        <v>716</v>
      </c>
    </row>
    <row r="159" spans="1:1" x14ac:dyDescent="0.3">
      <c r="A159" s="171">
        <v>718</v>
      </c>
    </row>
    <row r="160" spans="1:1" x14ac:dyDescent="0.3">
      <c r="A160" s="171">
        <v>720</v>
      </c>
    </row>
    <row r="161" spans="1:1" x14ac:dyDescent="0.3">
      <c r="A161" s="171">
        <v>723</v>
      </c>
    </row>
    <row r="162" spans="1:1" x14ac:dyDescent="0.3">
      <c r="A162" s="171">
        <v>724</v>
      </c>
    </row>
    <row r="163" spans="1:1" x14ac:dyDescent="0.3">
      <c r="A163" s="171">
        <v>728</v>
      </c>
    </row>
    <row r="164" spans="1:1" x14ac:dyDescent="0.3">
      <c r="A164" s="171">
        <v>729</v>
      </c>
    </row>
    <row r="165" spans="1:1" x14ac:dyDescent="0.3">
      <c r="A165" s="171">
        <v>735</v>
      </c>
    </row>
    <row r="166" spans="1:1" x14ac:dyDescent="0.3">
      <c r="A166" s="171">
        <v>737</v>
      </c>
    </row>
    <row r="167" spans="1:1" x14ac:dyDescent="0.3">
      <c r="A167" s="171">
        <v>739</v>
      </c>
    </row>
    <row r="168" spans="1:1" x14ac:dyDescent="0.3">
      <c r="A168" s="171">
        <v>741</v>
      </c>
    </row>
    <row r="169" spans="1:1" x14ac:dyDescent="0.3">
      <c r="A169" s="171">
        <v>742</v>
      </c>
    </row>
    <row r="170" spans="1:1" x14ac:dyDescent="0.3">
      <c r="A170" s="171">
        <v>743</v>
      </c>
    </row>
    <row r="171" spans="1:1" x14ac:dyDescent="0.3">
      <c r="A171" s="171">
        <v>745</v>
      </c>
    </row>
    <row r="172" spans="1:1" x14ac:dyDescent="0.3">
      <c r="A172" s="171">
        <v>747</v>
      </c>
    </row>
    <row r="173" spans="1:1" x14ac:dyDescent="0.3">
      <c r="A173" s="171">
        <v>748</v>
      </c>
    </row>
    <row r="174" spans="1:1" x14ac:dyDescent="0.3">
      <c r="A174" s="171">
        <v>749</v>
      </c>
    </row>
    <row r="175" spans="1:1" x14ac:dyDescent="0.3">
      <c r="A175" s="171">
        <v>751</v>
      </c>
    </row>
    <row r="176" spans="1:1" x14ac:dyDescent="0.3">
      <c r="A176" s="171">
        <v>752</v>
      </c>
    </row>
    <row r="177" spans="1:1" x14ac:dyDescent="0.3">
      <c r="A177" s="171">
        <v>753</v>
      </c>
    </row>
    <row r="178" spans="1:1" x14ac:dyDescent="0.3">
      <c r="A178" s="171">
        <v>754</v>
      </c>
    </row>
    <row r="179" spans="1:1" x14ac:dyDescent="0.3">
      <c r="A179" s="171">
        <v>756</v>
      </c>
    </row>
    <row r="180" spans="1:1" x14ac:dyDescent="0.3">
      <c r="A180" s="171">
        <v>757</v>
      </c>
    </row>
    <row r="181" spans="1:1" x14ac:dyDescent="0.3">
      <c r="A181" s="171">
        <v>761</v>
      </c>
    </row>
    <row r="182" spans="1:1" x14ac:dyDescent="0.3">
      <c r="A182" s="171">
        <v>765</v>
      </c>
    </row>
    <row r="183" spans="1:1" x14ac:dyDescent="0.3">
      <c r="A183" s="171">
        <v>766</v>
      </c>
    </row>
    <row r="184" spans="1:1" x14ac:dyDescent="0.3">
      <c r="A184" s="171">
        <v>767</v>
      </c>
    </row>
    <row r="185" spans="1:1" x14ac:dyDescent="0.3">
      <c r="A185" s="171">
        <v>768</v>
      </c>
    </row>
    <row r="186" spans="1:1" x14ac:dyDescent="0.3">
      <c r="A186" s="171">
        <v>769</v>
      </c>
    </row>
    <row r="187" spans="1:1" x14ac:dyDescent="0.3">
      <c r="A187" s="171">
        <v>770</v>
      </c>
    </row>
    <row r="188" spans="1:1" x14ac:dyDescent="0.3">
      <c r="A188" s="171">
        <v>771</v>
      </c>
    </row>
    <row r="189" spans="1:1" x14ac:dyDescent="0.3">
      <c r="A189" s="171">
        <v>772</v>
      </c>
    </row>
    <row r="190" spans="1:1" x14ac:dyDescent="0.3">
      <c r="A190" s="171">
        <v>773</v>
      </c>
    </row>
    <row r="191" spans="1:1" x14ac:dyDescent="0.3">
      <c r="A191" s="171">
        <v>774</v>
      </c>
    </row>
    <row r="192" spans="1:1" x14ac:dyDescent="0.3">
      <c r="A192" s="171">
        <v>775</v>
      </c>
    </row>
    <row r="193" spans="1:1" x14ac:dyDescent="0.3">
      <c r="A193" s="171">
        <v>776</v>
      </c>
    </row>
    <row r="194" spans="1:1" x14ac:dyDescent="0.3">
      <c r="A194" s="171">
        <v>777</v>
      </c>
    </row>
    <row r="195" spans="1:1" x14ac:dyDescent="0.3">
      <c r="A195" s="171">
        <v>778</v>
      </c>
    </row>
    <row r="196" spans="1:1" x14ac:dyDescent="0.3">
      <c r="A196" s="171">
        <v>779</v>
      </c>
    </row>
    <row r="197" spans="1:1" x14ac:dyDescent="0.3">
      <c r="A197" s="171">
        <v>785</v>
      </c>
    </row>
    <row r="198" spans="1:1" x14ac:dyDescent="0.3">
      <c r="A198" s="171">
        <v>794</v>
      </c>
    </row>
    <row r="199" spans="1:1" x14ac:dyDescent="0.3">
      <c r="A199" s="171">
        <v>834</v>
      </c>
    </row>
    <row r="200" spans="1:1" x14ac:dyDescent="0.3">
      <c r="A200" s="171">
        <v>839</v>
      </c>
    </row>
    <row r="201" spans="1:1" x14ac:dyDescent="0.3">
      <c r="A201" s="171">
        <v>840</v>
      </c>
    </row>
    <row r="202" spans="1:1" x14ac:dyDescent="0.3">
      <c r="A202" s="171">
        <v>841</v>
      </c>
    </row>
    <row r="203" spans="1:1" x14ac:dyDescent="0.3">
      <c r="A203" s="171">
        <v>842</v>
      </c>
    </row>
    <row r="204" spans="1:1" x14ac:dyDescent="0.3">
      <c r="A204" s="171">
        <v>844</v>
      </c>
    </row>
    <row r="205" spans="1:1" x14ac:dyDescent="0.3">
      <c r="A205" s="171">
        <v>847</v>
      </c>
    </row>
    <row r="206" spans="1:1" x14ac:dyDescent="0.3">
      <c r="A206" s="171">
        <v>848</v>
      </c>
    </row>
    <row r="207" spans="1:1" x14ac:dyDescent="0.3">
      <c r="A207" s="171">
        <v>851</v>
      </c>
    </row>
    <row r="208" spans="1:1" x14ac:dyDescent="0.3">
      <c r="A208" s="171">
        <v>852</v>
      </c>
    </row>
    <row r="209" spans="1:1" x14ac:dyDescent="0.3">
      <c r="A209" s="171">
        <v>856</v>
      </c>
    </row>
    <row r="210" spans="1:1" x14ac:dyDescent="0.3">
      <c r="A210" s="171">
        <v>863</v>
      </c>
    </row>
    <row r="211" spans="1:1" x14ac:dyDescent="0.3">
      <c r="A211" s="171">
        <v>876</v>
      </c>
    </row>
    <row r="212" spans="1:1" x14ac:dyDescent="0.3">
      <c r="A212" s="171">
        <v>882</v>
      </c>
    </row>
    <row r="213" spans="1:1" x14ac:dyDescent="0.3">
      <c r="A213" s="171">
        <v>883</v>
      </c>
    </row>
    <row r="214" spans="1:1" x14ac:dyDescent="0.3">
      <c r="A214" s="171">
        <v>902</v>
      </c>
    </row>
    <row r="215" spans="1:1" x14ac:dyDescent="0.3">
      <c r="A215" s="171">
        <v>903</v>
      </c>
    </row>
    <row r="216" spans="1:1" x14ac:dyDescent="0.3">
      <c r="A216" s="171">
        <v>912</v>
      </c>
    </row>
    <row r="217" spans="1:1" x14ac:dyDescent="0.3">
      <c r="A217" s="171">
        <v>913</v>
      </c>
    </row>
    <row r="218" spans="1:1" x14ac:dyDescent="0.3">
      <c r="A218" s="171">
        <v>922</v>
      </c>
    </row>
    <row r="219" spans="1:1" x14ac:dyDescent="0.3">
      <c r="A219" s="171">
        <v>937</v>
      </c>
    </row>
    <row r="220" spans="1:1" x14ac:dyDescent="0.3">
      <c r="A220" s="171">
        <v>938</v>
      </c>
    </row>
    <row r="221" spans="1:1" x14ac:dyDescent="0.3">
      <c r="A221" s="171">
        <v>942</v>
      </c>
    </row>
    <row r="222" spans="1:1" x14ac:dyDescent="0.3">
      <c r="A222" s="171">
        <v>948</v>
      </c>
    </row>
    <row r="223" spans="1:1" x14ac:dyDescent="0.3">
      <c r="A223" s="171">
        <v>957</v>
      </c>
    </row>
    <row r="224" spans="1:1" x14ac:dyDescent="0.3">
      <c r="A224" s="171">
        <v>960</v>
      </c>
    </row>
    <row r="225" spans="1:1" x14ac:dyDescent="0.3">
      <c r="A225" s="171">
        <v>961</v>
      </c>
    </row>
    <row r="226" spans="1:1" x14ac:dyDescent="0.3">
      <c r="A226" s="171">
        <v>977</v>
      </c>
    </row>
    <row r="227" spans="1:1" x14ac:dyDescent="0.3">
      <c r="A227" s="171">
        <v>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1E913-6AA9-4EF5-8488-FF721DEEB2DE}">
  <sheetPr>
    <tabColor theme="6" tint="-0.249977111117893"/>
    <pageSetUpPr fitToPage="1"/>
  </sheetPr>
  <dimension ref="A1:V325"/>
  <sheetViews>
    <sheetView showGridLines="0" zoomScale="85" zoomScaleNormal="85" workbookViewId="0">
      <pane xSplit="4" ySplit="5" topLeftCell="E123" activePane="bottomRight" state="frozen"/>
      <selection activeCell="B3" sqref="B3"/>
      <selection pane="topRight" activeCell="B3" sqref="B3"/>
      <selection pane="bottomLeft" activeCell="B3" sqref="B3"/>
      <selection pane="bottomRight" activeCell="A95" sqref="A95:XFD95"/>
    </sheetView>
  </sheetViews>
  <sheetFormatPr defaultColWidth="9.109375" defaultRowHeight="13.2" x14ac:dyDescent="0.25"/>
  <cols>
    <col min="1" max="1" width="10.44140625" style="2" bestFit="1" customWidth="1"/>
    <col min="2" max="2" width="1.44140625" style="2" customWidth="1"/>
    <col min="3" max="3" width="54.33203125" style="2" bestFit="1" customWidth="1"/>
    <col min="4" max="4" width="1.44140625" style="2" customWidth="1"/>
    <col min="5" max="5" width="18" style="2" bestFit="1" customWidth="1"/>
    <col min="6" max="6" width="1.44140625" style="2" customWidth="1"/>
    <col min="7" max="7" width="10.44140625" style="2" bestFit="1" customWidth="1"/>
    <col min="8" max="8" width="1.33203125" style="2" customWidth="1"/>
    <col min="9" max="9" width="16.109375" style="2" customWidth="1"/>
    <col min="10" max="10" width="1.33203125" style="2" customWidth="1"/>
    <col min="11" max="11" width="14.6640625" style="2" customWidth="1"/>
    <col min="12" max="12" width="1.44140625" style="2" customWidth="1"/>
    <col min="13" max="13" width="10.44140625" style="2" bestFit="1" customWidth="1"/>
    <col min="14" max="14" width="1.44140625" style="2" customWidth="1"/>
    <col min="15" max="15" width="15.5546875" style="2" customWidth="1"/>
    <col min="16" max="16" width="2.33203125" style="2" customWidth="1"/>
    <col min="17" max="18" width="18" style="2" bestFit="1" customWidth="1"/>
    <col min="19" max="20" width="16.33203125" style="2" bestFit="1" customWidth="1"/>
    <col min="21" max="22" width="18" style="2" bestFit="1" customWidth="1"/>
    <col min="23" max="16384" width="9.109375" style="2"/>
  </cols>
  <sheetData>
    <row r="1" spans="1:22" ht="15.6" x14ac:dyDescent="0.3">
      <c r="A1" s="1" t="s">
        <v>0</v>
      </c>
      <c r="E1" s="3" t="s">
        <v>1</v>
      </c>
      <c r="F1" s="3"/>
      <c r="G1" s="3" t="s">
        <v>2</v>
      </c>
      <c r="H1" s="3"/>
      <c r="I1" s="3" t="s">
        <v>3</v>
      </c>
      <c r="J1" s="3"/>
      <c r="K1" s="3" t="s">
        <v>4</v>
      </c>
      <c r="L1" s="3"/>
      <c r="M1" s="3" t="s">
        <v>5</v>
      </c>
      <c r="N1" s="3"/>
      <c r="O1" s="3" t="s">
        <v>6</v>
      </c>
      <c r="Q1" s="3" t="s">
        <v>7</v>
      </c>
      <c r="R1" s="3" t="s">
        <v>8</v>
      </c>
      <c r="S1" s="3" t="s">
        <v>9</v>
      </c>
      <c r="T1" s="3" t="s">
        <v>10</v>
      </c>
      <c r="U1" s="3" t="s">
        <v>11</v>
      </c>
      <c r="V1" s="3" t="s">
        <v>12</v>
      </c>
    </row>
    <row r="2" spans="1:22" x14ac:dyDescent="0.25">
      <c r="E2" s="201" t="s">
        <v>115</v>
      </c>
      <c r="F2" s="201"/>
      <c r="G2" s="201"/>
      <c r="H2" s="201"/>
      <c r="I2" s="201"/>
      <c r="J2" s="4"/>
      <c r="K2" s="201" t="s">
        <v>116</v>
      </c>
      <c r="L2" s="201"/>
      <c r="M2" s="201"/>
      <c r="N2" s="201"/>
      <c r="O2" s="201"/>
    </row>
    <row r="3" spans="1:22" x14ac:dyDescent="0.25">
      <c r="E3" s="5" t="s">
        <v>13</v>
      </c>
      <c r="G3" s="5" t="s">
        <v>14</v>
      </c>
      <c r="I3" s="5" t="s">
        <v>15</v>
      </c>
      <c r="K3" s="5" t="s">
        <v>13</v>
      </c>
      <c r="M3" s="5" t="s">
        <v>14</v>
      </c>
      <c r="O3" s="5" t="s">
        <v>15</v>
      </c>
      <c r="Q3" s="202" t="s">
        <v>16</v>
      </c>
      <c r="R3" s="202"/>
      <c r="S3" s="202"/>
      <c r="T3" s="202" t="s">
        <v>17</v>
      </c>
      <c r="U3" s="202"/>
      <c r="V3" s="202"/>
    </row>
    <row r="4" spans="1:22" s="10" customFormat="1" x14ac:dyDescent="0.25">
      <c r="A4" s="6" t="s">
        <v>18</v>
      </c>
      <c r="B4" s="7"/>
      <c r="C4" s="6" t="s">
        <v>13</v>
      </c>
      <c r="D4" s="8"/>
      <c r="E4" s="9" t="s">
        <v>19</v>
      </c>
      <c r="F4" s="7"/>
      <c r="G4" s="9" t="s">
        <v>20</v>
      </c>
      <c r="H4" s="2"/>
      <c r="I4" s="9" t="s">
        <v>21</v>
      </c>
      <c r="J4" s="2"/>
      <c r="K4" s="9" t="s">
        <v>19</v>
      </c>
      <c r="L4" s="7"/>
      <c r="M4" s="9" t="s">
        <v>20</v>
      </c>
      <c r="N4" s="7"/>
      <c r="O4" s="9" t="s">
        <v>21</v>
      </c>
      <c r="Q4" s="9" t="s">
        <v>22</v>
      </c>
      <c r="R4" s="9" t="s">
        <v>23</v>
      </c>
      <c r="S4" s="9" t="s">
        <v>24</v>
      </c>
      <c r="T4" s="9" t="s">
        <v>22</v>
      </c>
      <c r="U4" s="9" t="s">
        <v>23</v>
      </c>
      <c r="V4" s="9" t="s">
        <v>24</v>
      </c>
    </row>
    <row r="5" spans="1:22" x14ac:dyDescent="0.25">
      <c r="D5" s="11"/>
      <c r="E5" s="12"/>
      <c r="F5" s="12"/>
      <c r="G5" s="12"/>
      <c r="H5" s="12"/>
      <c r="I5" s="12"/>
      <c r="J5" s="12"/>
      <c r="K5" s="12"/>
      <c r="L5" s="12"/>
      <c r="M5" s="12"/>
      <c r="N5" s="12"/>
      <c r="O5" s="12"/>
      <c r="P5" s="12"/>
      <c r="Q5" s="12"/>
      <c r="R5" s="12"/>
      <c r="S5" s="12"/>
      <c r="T5" s="12"/>
      <c r="U5" s="12"/>
      <c r="V5" s="12"/>
    </row>
    <row r="6" spans="1:22" x14ac:dyDescent="0.25">
      <c r="A6" s="13">
        <v>5</v>
      </c>
      <c r="B6" s="14"/>
      <c r="C6" s="14" t="s">
        <v>117</v>
      </c>
      <c r="D6" s="10"/>
      <c r="E6" s="15">
        <v>0</v>
      </c>
      <c r="F6" s="10"/>
      <c r="G6" s="16">
        <v>0</v>
      </c>
      <c r="I6" s="15">
        <v>0</v>
      </c>
      <c r="K6" s="15">
        <v>0</v>
      </c>
      <c r="L6" s="10"/>
      <c r="M6" s="16">
        <v>0</v>
      </c>
      <c r="N6" s="10"/>
      <c r="O6" s="15">
        <v>0</v>
      </c>
      <c r="Q6" s="15">
        <v>0</v>
      </c>
      <c r="R6" s="15">
        <v>0</v>
      </c>
      <c r="S6" s="15">
        <v>0</v>
      </c>
      <c r="T6" s="15">
        <v>0</v>
      </c>
      <c r="U6" s="15">
        <v>0</v>
      </c>
      <c r="V6" s="15">
        <v>0</v>
      </c>
    </row>
    <row r="7" spans="1:22" x14ac:dyDescent="0.25">
      <c r="A7" s="13">
        <v>6</v>
      </c>
      <c r="B7" s="14"/>
      <c r="C7" s="14" t="s">
        <v>118</v>
      </c>
      <c r="D7" s="10"/>
      <c r="E7" s="18">
        <v>0</v>
      </c>
      <c r="F7" s="10"/>
      <c r="G7" s="16">
        <v>0</v>
      </c>
      <c r="I7" s="18">
        <v>0</v>
      </c>
      <c r="K7" s="18">
        <v>0</v>
      </c>
      <c r="L7" s="10"/>
      <c r="M7" s="16">
        <v>0</v>
      </c>
      <c r="N7" s="10"/>
      <c r="O7" s="18">
        <v>0</v>
      </c>
      <c r="Q7" s="18">
        <v>0</v>
      </c>
      <c r="R7" s="18">
        <v>0</v>
      </c>
      <c r="S7" s="18">
        <v>0</v>
      </c>
      <c r="T7" s="18">
        <v>0</v>
      </c>
      <c r="U7" s="18">
        <v>0</v>
      </c>
      <c r="V7" s="18">
        <v>0</v>
      </c>
    </row>
    <row r="8" spans="1:22" x14ac:dyDescent="0.25">
      <c r="A8" s="13">
        <v>7</v>
      </c>
      <c r="B8" s="14"/>
      <c r="C8" s="14" t="s">
        <v>119</v>
      </c>
      <c r="D8" s="10"/>
      <c r="E8" s="18">
        <v>0</v>
      </c>
      <c r="F8" s="10"/>
      <c r="G8" s="16">
        <v>0</v>
      </c>
      <c r="I8" s="18">
        <v>0</v>
      </c>
      <c r="K8" s="18">
        <v>0</v>
      </c>
      <c r="L8" s="10"/>
      <c r="M8" s="16">
        <v>0</v>
      </c>
      <c r="N8" s="10"/>
      <c r="O8" s="18">
        <v>0</v>
      </c>
      <c r="Q8" s="18">
        <v>0</v>
      </c>
      <c r="R8" s="18">
        <v>0</v>
      </c>
      <c r="S8" s="18">
        <v>0</v>
      </c>
      <c r="T8" s="18">
        <v>0</v>
      </c>
      <c r="U8" s="18">
        <v>0</v>
      </c>
      <c r="V8" s="18">
        <v>0</v>
      </c>
    </row>
    <row r="9" spans="1:22" x14ac:dyDescent="0.25">
      <c r="A9" s="13">
        <v>47</v>
      </c>
      <c r="B9" s="14"/>
      <c r="C9" s="14" t="s">
        <v>120</v>
      </c>
      <c r="D9" s="10"/>
      <c r="E9" s="18">
        <v>0</v>
      </c>
      <c r="F9" s="10"/>
      <c r="G9" s="16">
        <v>0</v>
      </c>
      <c r="I9" s="18">
        <v>0</v>
      </c>
      <c r="K9" s="18">
        <v>0</v>
      </c>
      <c r="L9" s="10"/>
      <c r="M9" s="16">
        <v>0</v>
      </c>
      <c r="N9" s="10"/>
      <c r="O9" s="18">
        <v>0</v>
      </c>
      <c r="Q9" s="18">
        <v>0</v>
      </c>
      <c r="R9" s="18">
        <v>0</v>
      </c>
      <c r="S9" s="18">
        <v>0</v>
      </c>
      <c r="T9" s="18">
        <v>0</v>
      </c>
      <c r="U9" s="18">
        <v>0</v>
      </c>
      <c r="V9" s="18">
        <v>0</v>
      </c>
    </row>
    <row r="10" spans="1:22" x14ac:dyDescent="0.25">
      <c r="A10" s="13">
        <v>48</v>
      </c>
      <c r="B10" s="14"/>
      <c r="C10" s="14" t="s">
        <v>121</v>
      </c>
      <c r="D10" s="10"/>
      <c r="E10" s="18">
        <v>0</v>
      </c>
      <c r="F10" s="10"/>
      <c r="G10" s="16">
        <v>0</v>
      </c>
      <c r="I10" s="18">
        <v>0</v>
      </c>
      <c r="K10" s="18">
        <v>0</v>
      </c>
      <c r="L10" s="10"/>
      <c r="M10" s="16">
        <v>0</v>
      </c>
      <c r="N10" s="10"/>
      <c r="O10" s="18">
        <v>0</v>
      </c>
      <c r="Q10" s="18">
        <v>0</v>
      </c>
      <c r="R10" s="18">
        <v>0</v>
      </c>
      <c r="S10" s="18">
        <v>0</v>
      </c>
      <c r="T10" s="18">
        <v>0</v>
      </c>
      <c r="U10" s="18">
        <v>0</v>
      </c>
      <c r="V10" s="18">
        <v>0</v>
      </c>
    </row>
    <row r="11" spans="1:22" x14ac:dyDescent="0.25">
      <c r="A11" s="13">
        <v>90</v>
      </c>
      <c r="B11" s="14"/>
      <c r="C11" s="14" t="s">
        <v>122</v>
      </c>
      <c r="D11" s="10"/>
      <c r="E11" s="18">
        <v>62949.601679989762</v>
      </c>
      <c r="F11" s="10"/>
      <c r="G11" s="16">
        <v>4.9283081468749643E-5</v>
      </c>
      <c r="I11" s="18">
        <v>17569</v>
      </c>
      <c r="K11" s="18">
        <v>58331.971098544949</v>
      </c>
      <c r="L11" s="10"/>
      <c r="M11" s="16">
        <v>4.85036823994008E-5</v>
      </c>
      <c r="N11" s="10"/>
      <c r="O11" s="18">
        <v>17070</v>
      </c>
      <c r="Q11" s="18">
        <v>18638</v>
      </c>
      <c r="R11" s="18">
        <v>17569</v>
      </c>
      <c r="S11" s="18">
        <v>16555</v>
      </c>
      <c r="T11" s="18">
        <v>15968</v>
      </c>
      <c r="U11" s="18">
        <v>17569</v>
      </c>
      <c r="V11" s="18">
        <v>19427</v>
      </c>
    </row>
    <row r="12" spans="1:22" x14ac:dyDescent="0.25">
      <c r="A12" s="13">
        <v>91</v>
      </c>
      <c r="B12" s="14"/>
      <c r="C12" s="14" t="s">
        <v>123</v>
      </c>
      <c r="D12" s="10"/>
      <c r="E12" s="18">
        <v>46642.72611555818</v>
      </c>
      <c r="F12" s="10"/>
      <c r="G12" s="16">
        <v>3.6516470473685835E-5</v>
      </c>
      <c r="I12" s="18">
        <v>13018</v>
      </c>
      <c r="K12" s="18">
        <v>44805.702376391178</v>
      </c>
      <c r="L12" s="10"/>
      <c r="M12" s="16">
        <v>3.7256439595965671E-5</v>
      </c>
      <c r="N12" s="10"/>
      <c r="O12" s="18">
        <v>13112</v>
      </c>
      <c r="Q12" s="18">
        <v>13810</v>
      </c>
      <c r="R12" s="18">
        <v>13018</v>
      </c>
      <c r="S12" s="18">
        <v>12267</v>
      </c>
      <c r="T12" s="18">
        <v>11831</v>
      </c>
      <c r="U12" s="18">
        <v>13018</v>
      </c>
      <c r="V12" s="18">
        <v>14394</v>
      </c>
    </row>
    <row r="13" spans="1:22" x14ac:dyDescent="0.25">
      <c r="A13" s="13">
        <v>100</v>
      </c>
      <c r="B13" s="14"/>
      <c r="C13" s="14" t="s">
        <v>124</v>
      </c>
      <c r="D13" s="10"/>
      <c r="E13" s="18">
        <v>1473480.2768886441</v>
      </c>
      <c r="F13" s="10"/>
      <c r="G13" s="16">
        <v>1.1535839241312042E-3</v>
      </c>
      <c r="I13" s="18">
        <v>411253</v>
      </c>
      <c r="K13" s="18">
        <v>1306534.7231663989</v>
      </c>
      <c r="L13" s="10"/>
      <c r="M13" s="16">
        <v>1.086398146038868E-3</v>
      </c>
      <c r="N13" s="10"/>
      <c r="O13" s="18">
        <v>382325</v>
      </c>
      <c r="Q13" s="18">
        <v>436283</v>
      </c>
      <c r="R13" s="18">
        <v>411253</v>
      </c>
      <c r="S13" s="18">
        <v>387526</v>
      </c>
      <c r="T13" s="18">
        <v>373770</v>
      </c>
      <c r="U13" s="18">
        <v>411253</v>
      </c>
      <c r="V13" s="18">
        <v>454733</v>
      </c>
    </row>
    <row r="14" spans="1:22" x14ac:dyDescent="0.25">
      <c r="A14" s="13">
        <v>101</v>
      </c>
      <c r="B14" s="14"/>
      <c r="C14" s="14" t="s">
        <v>125</v>
      </c>
      <c r="D14" s="10"/>
      <c r="E14" s="18">
        <v>2907852.5763981408</v>
      </c>
      <c r="F14" s="10"/>
      <c r="G14" s="16">
        <v>2.2765503132214011E-3</v>
      </c>
      <c r="I14" s="18">
        <v>811591</v>
      </c>
      <c r="K14" s="18">
        <v>2931864.1879249057</v>
      </c>
      <c r="L14" s="10"/>
      <c r="M14" s="16">
        <v>2.4378776635037109E-3</v>
      </c>
      <c r="N14" s="10"/>
      <c r="O14" s="18">
        <v>857937</v>
      </c>
      <c r="Q14" s="18">
        <v>860987</v>
      </c>
      <c r="R14" s="18">
        <v>811591</v>
      </c>
      <c r="S14" s="18">
        <v>764766</v>
      </c>
      <c r="T14" s="18">
        <v>737619</v>
      </c>
      <c r="U14" s="18">
        <v>811591</v>
      </c>
      <c r="V14" s="18">
        <v>897398</v>
      </c>
    </row>
    <row r="15" spans="1:22" x14ac:dyDescent="0.25">
      <c r="A15" s="13">
        <v>102</v>
      </c>
      <c r="B15" s="14"/>
      <c r="C15" s="14" t="s">
        <v>126</v>
      </c>
      <c r="D15" s="10"/>
      <c r="E15" s="18">
        <v>0</v>
      </c>
      <c r="F15" s="10"/>
      <c r="G15" s="16">
        <v>0</v>
      </c>
      <c r="I15" s="18">
        <v>0</v>
      </c>
      <c r="K15" s="18">
        <v>0</v>
      </c>
      <c r="L15" s="10"/>
      <c r="M15" s="16">
        <v>0</v>
      </c>
      <c r="N15" s="10"/>
      <c r="O15" s="18">
        <v>0</v>
      </c>
      <c r="Q15" s="18">
        <v>0</v>
      </c>
      <c r="R15" s="18">
        <v>0</v>
      </c>
      <c r="S15" s="18">
        <v>0</v>
      </c>
      <c r="T15" s="18">
        <v>0</v>
      </c>
      <c r="U15" s="18">
        <v>0</v>
      </c>
      <c r="V15" s="18">
        <v>0</v>
      </c>
    </row>
    <row r="16" spans="1:22" x14ac:dyDescent="0.25">
      <c r="A16" s="13">
        <v>103</v>
      </c>
      <c r="B16" s="14"/>
      <c r="C16" s="14" t="s">
        <v>127</v>
      </c>
      <c r="D16" s="10"/>
      <c r="E16" s="18">
        <v>4928663.7508347109</v>
      </c>
      <c r="F16" s="10"/>
      <c r="G16" s="16">
        <v>3.8586381912194454E-3</v>
      </c>
      <c r="I16" s="18">
        <v>1375605</v>
      </c>
      <c r="K16" s="18">
        <v>4584123.6713969978</v>
      </c>
      <c r="L16" s="10"/>
      <c r="M16" s="16">
        <v>3.811749790888884E-3</v>
      </c>
      <c r="N16" s="10"/>
      <c r="O16" s="18">
        <v>1341433</v>
      </c>
      <c r="Q16" s="18">
        <v>1459328</v>
      </c>
      <c r="R16" s="18">
        <v>1375605</v>
      </c>
      <c r="S16" s="18">
        <v>1296240</v>
      </c>
      <c r="T16" s="18">
        <v>1250226</v>
      </c>
      <c r="U16" s="18">
        <v>1375605</v>
      </c>
      <c r="V16" s="18">
        <v>1521043</v>
      </c>
    </row>
    <row r="17" spans="1:22" x14ac:dyDescent="0.25">
      <c r="A17" s="13">
        <v>107</v>
      </c>
      <c r="B17" s="14"/>
      <c r="C17" s="14" t="s">
        <v>128</v>
      </c>
      <c r="D17" s="10"/>
      <c r="E17" s="18">
        <v>723808.93476779724</v>
      </c>
      <c r="F17" s="10"/>
      <c r="G17" s="16">
        <v>5.6666815592114241E-4</v>
      </c>
      <c r="I17" s="18">
        <v>202017</v>
      </c>
      <c r="K17" s="18">
        <v>712655.30354530842</v>
      </c>
      <c r="L17" s="10"/>
      <c r="M17" s="16">
        <v>5.9258080693029157E-4</v>
      </c>
      <c r="N17" s="10"/>
      <c r="O17" s="18">
        <v>208539</v>
      </c>
      <c r="Q17" s="18">
        <v>214312</v>
      </c>
      <c r="R17" s="18">
        <v>202017</v>
      </c>
      <c r="S17" s="18">
        <v>190362</v>
      </c>
      <c r="T17" s="18">
        <v>183604</v>
      </c>
      <c r="U17" s="18">
        <v>202017</v>
      </c>
      <c r="V17" s="18">
        <v>223376</v>
      </c>
    </row>
    <row r="18" spans="1:22" x14ac:dyDescent="0.25">
      <c r="A18" s="13">
        <v>109</v>
      </c>
      <c r="B18" s="14"/>
      <c r="C18" s="14" t="s">
        <v>129</v>
      </c>
      <c r="D18" s="10"/>
      <c r="E18" s="18">
        <v>406611.27931798098</v>
      </c>
      <c r="F18" s="10"/>
      <c r="G18" s="16">
        <v>3.1833492619398943E-4</v>
      </c>
      <c r="I18" s="18">
        <v>113486</v>
      </c>
      <c r="K18" s="18">
        <v>371959.83671058918</v>
      </c>
      <c r="L18" s="10"/>
      <c r="M18" s="16">
        <v>3.0928873901182863E-4</v>
      </c>
      <c r="N18" s="10"/>
      <c r="O18" s="18">
        <v>108846</v>
      </c>
      <c r="Q18" s="18">
        <v>120393</v>
      </c>
      <c r="R18" s="18">
        <v>113486</v>
      </c>
      <c r="S18" s="18">
        <v>106938</v>
      </c>
      <c r="T18" s="18">
        <v>103142</v>
      </c>
      <c r="U18" s="18">
        <v>113486</v>
      </c>
      <c r="V18" s="18">
        <v>125484</v>
      </c>
    </row>
    <row r="19" spans="1:22" x14ac:dyDescent="0.25">
      <c r="A19" s="13">
        <v>110</v>
      </c>
      <c r="B19" s="14"/>
      <c r="C19" s="14" t="s">
        <v>130</v>
      </c>
      <c r="D19" s="10"/>
      <c r="E19" s="18">
        <v>445745.37019581493</v>
      </c>
      <c r="F19" s="10"/>
      <c r="G19" s="16">
        <v>3.4897290542604574E-4</v>
      </c>
      <c r="I19" s="18">
        <v>124409</v>
      </c>
      <c r="K19" s="18">
        <v>424863.82633736625</v>
      </c>
      <c r="L19" s="10"/>
      <c r="M19" s="16">
        <v>3.5327899447882411E-4</v>
      </c>
      <c r="N19" s="10"/>
      <c r="O19" s="18">
        <v>124329</v>
      </c>
      <c r="Q19" s="18">
        <v>131981</v>
      </c>
      <c r="R19" s="18">
        <v>124409</v>
      </c>
      <c r="S19" s="18">
        <v>117231</v>
      </c>
      <c r="T19" s="18">
        <v>113070</v>
      </c>
      <c r="U19" s="18">
        <v>124409</v>
      </c>
      <c r="V19" s="18">
        <v>137562</v>
      </c>
    </row>
    <row r="20" spans="1:22" x14ac:dyDescent="0.25">
      <c r="A20" s="13">
        <v>111</v>
      </c>
      <c r="B20" s="14"/>
      <c r="C20" s="14" t="s">
        <v>131</v>
      </c>
      <c r="D20" s="10"/>
      <c r="E20" s="18">
        <v>4242869.0395972272</v>
      </c>
      <c r="F20" s="10"/>
      <c r="G20" s="16">
        <v>3.3217312732603732E-3</v>
      </c>
      <c r="I20" s="18">
        <v>1184198</v>
      </c>
      <c r="K20" s="18">
        <v>4044323.2161153522</v>
      </c>
      <c r="L20" s="10"/>
      <c r="M20" s="16">
        <v>3.3628997117821626E-3</v>
      </c>
      <c r="N20" s="10"/>
      <c r="O20" s="18">
        <v>1183473</v>
      </c>
      <c r="Q20" s="18">
        <v>1256271</v>
      </c>
      <c r="R20" s="18">
        <v>1184198</v>
      </c>
      <c r="S20" s="18">
        <v>1115876</v>
      </c>
      <c r="T20" s="18">
        <v>1076265</v>
      </c>
      <c r="U20" s="18">
        <v>1184198</v>
      </c>
      <c r="V20" s="18">
        <v>1309399</v>
      </c>
    </row>
    <row r="21" spans="1:22" x14ac:dyDescent="0.25">
      <c r="A21" s="13">
        <v>112</v>
      </c>
      <c r="B21" s="14"/>
      <c r="C21" s="14" t="s">
        <v>132</v>
      </c>
      <c r="D21" s="10"/>
      <c r="E21" s="18">
        <v>39230.509949907464</v>
      </c>
      <c r="F21" s="10"/>
      <c r="G21" s="16">
        <v>3.0713465475929565E-5</v>
      </c>
      <c r="I21" s="18">
        <v>10949</v>
      </c>
      <c r="K21" s="18">
        <v>37683.547964221412</v>
      </c>
      <c r="L21" s="10"/>
      <c r="M21" s="16">
        <v>3.13342890308189E-5</v>
      </c>
      <c r="N21" s="10"/>
      <c r="O21" s="18">
        <v>11028</v>
      </c>
      <c r="Q21" s="18">
        <v>11615</v>
      </c>
      <c r="R21" s="18">
        <v>10949</v>
      </c>
      <c r="S21" s="18">
        <v>10317</v>
      </c>
      <c r="T21" s="18">
        <v>9951</v>
      </c>
      <c r="U21" s="18">
        <v>10949</v>
      </c>
      <c r="V21" s="18">
        <v>12107</v>
      </c>
    </row>
    <row r="22" spans="1:22" x14ac:dyDescent="0.25">
      <c r="A22" s="13">
        <v>113</v>
      </c>
      <c r="B22" s="14"/>
      <c r="C22" s="14" t="s">
        <v>133</v>
      </c>
      <c r="D22" s="10"/>
      <c r="E22" s="18">
        <v>2885486.36477309</v>
      </c>
      <c r="F22" s="10"/>
      <c r="G22" s="16">
        <v>2.2590398635879277E-3</v>
      </c>
      <c r="I22" s="18">
        <v>805348</v>
      </c>
      <c r="K22" s="18">
        <v>2806503.4243502934</v>
      </c>
      <c r="L22" s="10"/>
      <c r="M22" s="16">
        <v>2.3336387950537293E-3</v>
      </c>
      <c r="N22" s="10"/>
      <c r="O22" s="18">
        <v>821253</v>
      </c>
      <c r="Q22" s="18">
        <v>854364</v>
      </c>
      <c r="R22" s="18">
        <v>805348</v>
      </c>
      <c r="S22" s="18">
        <v>758884</v>
      </c>
      <c r="T22" s="18">
        <v>731945</v>
      </c>
      <c r="U22" s="18">
        <v>805348</v>
      </c>
      <c r="V22" s="18">
        <v>890495</v>
      </c>
    </row>
    <row r="23" spans="1:22" x14ac:dyDescent="0.25">
      <c r="A23" s="13">
        <v>114</v>
      </c>
      <c r="B23" s="14"/>
      <c r="C23" s="14" t="s">
        <v>134</v>
      </c>
      <c r="D23" s="10"/>
      <c r="E23" s="18">
        <v>13069209.499622006</v>
      </c>
      <c r="F23" s="10"/>
      <c r="G23" s="16">
        <v>1.0231850548893463E-2</v>
      </c>
      <c r="I23" s="18">
        <v>3647657</v>
      </c>
      <c r="K23" s="18">
        <v>12328268.522125453</v>
      </c>
      <c r="L23" s="10"/>
      <c r="M23" s="16">
        <v>1.0251092319879092E-2</v>
      </c>
      <c r="N23" s="10"/>
      <c r="O23" s="18">
        <v>3607563</v>
      </c>
      <c r="Q23" s="18">
        <v>3869663</v>
      </c>
      <c r="R23" s="18">
        <v>3647657</v>
      </c>
      <c r="S23" s="18">
        <v>3437206</v>
      </c>
      <c r="T23" s="18">
        <v>3315194</v>
      </c>
      <c r="U23" s="18">
        <v>3647657</v>
      </c>
      <c r="V23" s="18">
        <v>4033311</v>
      </c>
    </row>
    <row r="24" spans="1:22" x14ac:dyDescent="0.25">
      <c r="A24" s="13">
        <v>115</v>
      </c>
      <c r="B24" s="14"/>
      <c r="C24" s="14" t="s">
        <v>135</v>
      </c>
      <c r="D24" s="10"/>
      <c r="E24" s="18">
        <v>8747424.4626286179</v>
      </c>
      <c r="F24" s="10"/>
      <c r="G24" s="16">
        <v>6.8483361439679548E-3</v>
      </c>
      <c r="I24" s="18">
        <v>2441433</v>
      </c>
      <c r="K24" s="18">
        <v>8163344.6963996282</v>
      </c>
      <c r="L24" s="10"/>
      <c r="M24" s="16">
        <v>6.787911860583043E-3</v>
      </c>
      <c r="N24" s="10"/>
      <c r="O24" s="18">
        <v>2388801</v>
      </c>
      <c r="Q24" s="18">
        <v>2590025</v>
      </c>
      <c r="R24" s="18">
        <v>2441433</v>
      </c>
      <c r="S24" s="18">
        <v>2300575</v>
      </c>
      <c r="T24" s="18">
        <v>2218910</v>
      </c>
      <c r="U24" s="18">
        <v>2441433</v>
      </c>
      <c r="V24" s="18">
        <v>2699557</v>
      </c>
    </row>
    <row r="25" spans="1:22" x14ac:dyDescent="0.25">
      <c r="A25" s="13">
        <v>116</v>
      </c>
      <c r="B25" s="14"/>
      <c r="C25" s="14" t="s">
        <v>136</v>
      </c>
      <c r="D25" s="10"/>
      <c r="E25" s="18">
        <v>2153574.210489782</v>
      </c>
      <c r="F25" s="10"/>
      <c r="G25" s="16">
        <v>1.6860277179212707E-3</v>
      </c>
      <c r="I25" s="18">
        <v>601069</v>
      </c>
      <c r="K25" s="18">
        <v>2046272.6917127499</v>
      </c>
      <c r="L25" s="10"/>
      <c r="M25" s="16">
        <v>1.7014984899743593E-3</v>
      </c>
      <c r="N25" s="10"/>
      <c r="O25" s="18">
        <v>598791</v>
      </c>
      <c r="Q25" s="18">
        <v>637652</v>
      </c>
      <c r="R25" s="18">
        <v>601069</v>
      </c>
      <c r="S25" s="18">
        <v>566390</v>
      </c>
      <c r="T25" s="18">
        <v>546285</v>
      </c>
      <c r="U25" s="18">
        <v>601069</v>
      </c>
      <c r="V25" s="18">
        <v>664618</v>
      </c>
    </row>
    <row r="26" spans="1:22" x14ac:dyDescent="0.25">
      <c r="A26" s="13">
        <v>117</v>
      </c>
      <c r="B26" s="14"/>
      <c r="C26" s="14" t="s">
        <v>137</v>
      </c>
      <c r="D26" s="10"/>
      <c r="E26" s="18">
        <v>1106330.5115474134</v>
      </c>
      <c r="F26" s="10"/>
      <c r="G26" s="16">
        <v>8.6614331587242402E-4</v>
      </c>
      <c r="I26" s="18">
        <v>308780</v>
      </c>
      <c r="K26" s="18">
        <v>1080389.248297859</v>
      </c>
      <c r="L26" s="10"/>
      <c r="M26" s="16">
        <v>8.9835566980307096E-4</v>
      </c>
      <c r="N26" s="10"/>
      <c r="O26" s="18">
        <v>316147</v>
      </c>
      <c r="Q26" s="18">
        <v>327573</v>
      </c>
      <c r="R26" s="18">
        <v>308780</v>
      </c>
      <c r="S26" s="18">
        <v>290965</v>
      </c>
      <c r="T26" s="18">
        <v>280636</v>
      </c>
      <c r="U26" s="18">
        <v>308780</v>
      </c>
      <c r="V26" s="18">
        <v>341426</v>
      </c>
    </row>
    <row r="27" spans="1:22" x14ac:dyDescent="0.25">
      <c r="A27" s="13">
        <v>119</v>
      </c>
      <c r="B27" s="14"/>
      <c r="C27" s="14" t="s">
        <v>138</v>
      </c>
      <c r="D27" s="10"/>
      <c r="E27" s="18">
        <v>57881.57420412614</v>
      </c>
      <c r="F27" s="10"/>
      <c r="G27" s="16">
        <v>4.5315335775161814E-5</v>
      </c>
      <c r="I27" s="18">
        <v>16155</v>
      </c>
      <c r="K27" s="18">
        <v>45007.557006516123</v>
      </c>
      <c r="L27" s="10"/>
      <c r="M27" s="16">
        <v>3.7424283964774823E-5</v>
      </c>
      <c r="N27" s="10"/>
      <c r="O27" s="18">
        <v>13172</v>
      </c>
      <c r="Q27" s="18">
        <v>17138</v>
      </c>
      <c r="R27" s="18">
        <v>16155</v>
      </c>
      <c r="S27" s="18">
        <v>15223</v>
      </c>
      <c r="T27" s="18">
        <v>14683</v>
      </c>
      <c r="U27" s="18">
        <v>16155</v>
      </c>
      <c r="V27" s="18">
        <v>17863</v>
      </c>
    </row>
    <row r="28" spans="1:22" x14ac:dyDescent="0.25">
      <c r="A28" s="13">
        <v>121</v>
      </c>
      <c r="B28" s="14"/>
      <c r="C28" s="14" t="s">
        <v>139</v>
      </c>
      <c r="D28" s="10"/>
      <c r="E28" s="18">
        <v>671715.51798408374</v>
      </c>
      <c r="F28" s="10"/>
      <c r="G28" s="16">
        <v>5.2588435372349679E-4</v>
      </c>
      <c r="I28" s="18">
        <v>187478</v>
      </c>
      <c r="K28" s="18">
        <v>649986.97278069623</v>
      </c>
      <c r="L28" s="10"/>
      <c r="M28" s="16">
        <v>5.404713932646325E-4</v>
      </c>
      <c r="N28" s="10"/>
      <c r="O28" s="18">
        <v>190202</v>
      </c>
      <c r="Q28" s="18">
        <v>198888</v>
      </c>
      <c r="R28" s="18">
        <v>187478</v>
      </c>
      <c r="S28" s="18">
        <v>176661</v>
      </c>
      <c r="T28" s="18">
        <v>170390</v>
      </c>
      <c r="U28" s="18">
        <v>187478</v>
      </c>
      <c r="V28" s="18">
        <v>207299</v>
      </c>
    </row>
    <row r="29" spans="1:22" x14ac:dyDescent="0.25">
      <c r="A29" s="13">
        <v>122</v>
      </c>
      <c r="B29" s="14"/>
      <c r="C29" s="14" t="s">
        <v>140</v>
      </c>
      <c r="D29" s="10"/>
      <c r="E29" s="18">
        <v>649024.89635611884</v>
      </c>
      <c r="F29" s="10"/>
      <c r="G29" s="16">
        <v>5.081199243319915E-4</v>
      </c>
      <c r="I29" s="18">
        <v>181145</v>
      </c>
      <c r="K29" s="18">
        <v>599146.72079027118</v>
      </c>
      <c r="L29" s="10"/>
      <c r="M29" s="16">
        <v>4.9819715858322308E-4</v>
      </c>
      <c r="N29" s="10"/>
      <c r="O29" s="18">
        <v>175328</v>
      </c>
      <c r="Q29" s="18">
        <v>192170</v>
      </c>
      <c r="R29" s="18">
        <v>181145</v>
      </c>
      <c r="S29" s="18">
        <v>170694</v>
      </c>
      <c r="T29" s="18">
        <v>164635</v>
      </c>
      <c r="U29" s="18">
        <v>181145</v>
      </c>
      <c r="V29" s="18">
        <v>200297</v>
      </c>
    </row>
    <row r="30" spans="1:22" x14ac:dyDescent="0.25">
      <c r="A30" s="13">
        <v>123</v>
      </c>
      <c r="B30" s="14"/>
      <c r="C30" s="14" t="s">
        <v>141</v>
      </c>
      <c r="D30" s="10"/>
      <c r="E30" s="18">
        <v>3689174.4832924502</v>
      </c>
      <c r="F30" s="10"/>
      <c r="G30" s="16">
        <v>2.8882452272978986E-3</v>
      </c>
      <c r="I30" s="18">
        <v>1029660</v>
      </c>
      <c r="K30" s="18">
        <v>3450454.8432650645</v>
      </c>
      <c r="L30" s="10"/>
      <c r="M30" s="16">
        <v>2.8690915581863069E-3</v>
      </c>
      <c r="N30" s="10"/>
      <c r="O30" s="18">
        <v>1009693</v>
      </c>
      <c r="Q30" s="18">
        <v>1092328</v>
      </c>
      <c r="R30" s="18">
        <v>1029660</v>
      </c>
      <c r="S30" s="18">
        <v>970254</v>
      </c>
      <c r="T30" s="18">
        <v>935812</v>
      </c>
      <c r="U30" s="18">
        <v>1029660</v>
      </c>
      <c r="V30" s="18">
        <v>1138522</v>
      </c>
    </row>
    <row r="31" spans="1:22" x14ac:dyDescent="0.25">
      <c r="A31" s="13">
        <v>124</v>
      </c>
      <c r="B31" s="14"/>
      <c r="C31" s="14" t="s">
        <v>142</v>
      </c>
      <c r="D31" s="10"/>
      <c r="E31" s="18">
        <v>0</v>
      </c>
      <c r="F31" s="10"/>
      <c r="G31" s="16">
        <v>0</v>
      </c>
      <c r="I31" s="18">
        <v>0</v>
      </c>
      <c r="K31" s="18">
        <v>0</v>
      </c>
      <c r="L31" s="10"/>
      <c r="M31" s="16">
        <v>0</v>
      </c>
      <c r="N31" s="10"/>
      <c r="O31" s="18">
        <v>0</v>
      </c>
      <c r="Q31" s="18">
        <v>0</v>
      </c>
      <c r="R31" s="18">
        <v>0</v>
      </c>
      <c r="S31" s="18">
        <v>0</v>
      </c>
      <c r="T31" s="18">
        <v>0</v>
      </c>
      <c r="U31" s="18">
        <v>0</v>
      </c>
      <c r="V31" s="18">
        <v>0</v>
      </c>
    </row>
    <row r="32" spans="1:22" x14ac:dyDescent="0.25">
      <c r="A32" s="13">
        <v>125</v>
      </c>
      <c r="B32" s="14"/>
      <c r="C32" s="14" t="s">
        <v>143</v>
      </c>
      <c r="D32" s="10"/>
      <c r="E32" s="18">
        <v>1514699.4302000676</v>
      </c>
      <c r="F32" s="10"/>
      <c r="G32" s="16">
        <v>1.1858542933870196E-3</v>
      </c>
      <c r="I32" s="18">
        <v>422757</v>
      </c>
      <c r="K32" s="18">
        <v>1454160.7554201167</v>
      </c>
      <c r="L32" s="10"/>
      <c r="M32" s="16">
        <v>1.209150832901127E-3</v>
      </c>
      <c r="N32" s="10"/>
      <c r="O32" s="18">
        <v>425524</v>
      </c>
      <c r="Q32" s="18">
        <v>448487</v>
      </c>
      <c r="R32" s="18">
        <v>422757</v>
      </c>
      <c r="S32" s="18">
        <v>398366</v>
      </c>
      <c r="T32" s="18">
        <v>384225</v>
      </c>
      <c r="U32" s="18">
        <v>422757</v>
      </c>
      <c r="V32" s="18">
        <v>467454</v>
      </c>
    </row>
    <row r="33" spans="1:22" x14ac:dyDescent="0.25">
      <c r="A33" s="13">
        <v>126</v>
      </c>
      <c r="B33" s="14"/>
      <c r="C33" s="14" t="s">
        <v>144</v>
      </c>
      <c r="D33" s="10"/>
      <c r="E33" s="18">
        <v>0</v>
      </c>
      <c r="F33" s="10"/>
      <c r="G33" s="16">
        <v>0</v>
      </c>
      <c r="I33" s="18">
        <v>0</v>
      </c>
      <c r="K33" s="18">
        <v>0</v>
      </c>
      <c r="L33" s="10"/>
      <c r="M33" s="16">
        <v>0</v>
      </c>
      <c r="N33" s="10"/>
      <c r="O33" s="18">
        <v>0</v>
      </c>
      <c r="Q33" s="18">
        <v>0</v>
      </c>
      <c r="R33" s="18">
        <v>0</v>
      </c>
      <c r="S33" s="18">
        <v>0</v>
      </c>
      <c r="T33" s="18">
        <v>0</v>
      </c>
      <c r="U33" s="18">
        <v>0</v>
      </c>
      <c r="V33" s="18">
        <v>0</v>
      </c>
    </row>
    <row r="34" spans="1:22" x14ac:dyDescent="0.25">
      <c r="A34" s="13">
        <v>127</v>
      </c>
      <c r="B34" s="14"/>
      <c r="C34" s="14" t="s">
        <v>145</v>
      </c>
      <c r="D34" s="10"/>
      <c r="E34" s="18">
        <v>2316596.7653287291</v>
      </c>
      <c r="F34" s="10"/>
      <c r="G34" s="16">
        <v>1.8136576573800527E-3</v>
      </c>
      <c r="I34" s="18">
        <v>646569</v>
      </c>
      <c r="K34" s="18">
        <v>2109991.4699555249</v>
      </c>
      <c r="L34" s="10"/>
      <c r="M34" s="16">
        <v>1.754481362395115E-3</v>
      </c>
      <c r="N34" s="10"/>
      <c r="O34" s="18">
        <v>617437</v>
      </c>
      <c r="Q34" s="18">
        <v>685921</v>
      </c>
      <c r="R34" s="18">
        <v>646569</v>
      </c>
      <c r="S34" s="18">
        <v>609265</v>
      </c>
      <c r="T34" s="18">
        <v>587638</v>
      </c>
      <c r="U34" s="18">
        <v>646569</v>
      </c>
      <c r="V34" s="18">
        <v>714928</v>
      </c>
    </row>
    <row r="35" spans="1:22" x14ac:dyDescent="0.25">
      <c r="A35" s="13">
        <v>128</v>
      </c>
      <c r="B35" s="14"/>
      <c r="C35" s="14" t="s">
        <v>146</v>
      </c>
      <c r="D35" s="10"/>
      <c r="E35" s="18">
        <v>3051511.9719609935</v>
      </c>
      <c r="F35" s="10"/>
      <c r="G35" s="16">
        <v>2.3890208850173454E-3</v>
      </c>
      <c r="I35" s="18">
        <v>851686</v>
      </c>
      <c r="K35" s="18">
        <v>2702421.7540976587</v>
      </c>
      <c r="L35" s="10"/>
      <c r="M35" s="16">
        <v>2.2470937292440318E-3</v>
      </c>
      <c r="N35" s="10"/>
      <c r="O35" s="18">
        <v>790800</v>
      </c>
      <c r="Q35" s="18">
        <v>903522</v>
      </c>
      <c r="R35" s="18">
        <v>851686</v>
      </c>
      <c r="S35" s="18">
        <v>802548</v>
      </c>
      <c r="T35" s="18">
        <v>774060</v>
      </c>
      <c r="U35" s="18">
        <v>851686</v>
      </c>
      <c r="V35" s="18">
        <v>941732</v>
      </c>
    </row>
    <row r="36" spans="1:22" x14ac:dyDescent="0.25">
      <c r="A36" s="13">
        <v>129</v>
      </c>
      <c r="B36" s="14"/>
      <c r="C36" s="14" t="s">
        <v>147</v>
      </c>
      <c r="D36" s="10"/>
      <c r="E36" s="18">
        <v>1396894.407067592</v>
      </c>
      <c r="F36" s="10"/>
      <c r="G36" s="16">
        <v>1.0936250433596717E-3</v>
      </c>
      <c r="I36" s="18">
        <v>389878</v>
      </c>
      <c r="K36" s="18">
        <v>1333085.134665122</v>
      </c>
      <c r="L36" s="10"/>
      <c r="M36" s="16">
        <v>1.1084751083402429E-3</v>
      </c>
      <c r="N36" s="10"/>
      <c r="O36" s="18">
        <v>390095</v>
      </c>
      <c r="Q36" s="18">
        <v>413607</v>
      </c>
      <c r="R36" s="18">
        <v>389878</v>
      </c>
      <c r="S36" s="18">
        <v>367384</v>
      </c>
      <c r="T36" s="18">
        <v>354343</v>
      </c>
      <c r="U36" s="18">
        <v>389878</v>
      </c>
      <c r="V36" s="18">
        <v>431098</v>
      </c>
    </row>
    <row r="37" spans="1:22" x14ac:dyDescent="0.25">
      <c r="A37" s="13">
        <v>131</v>
      </c>
      <c r="B37" s="14"/>
      <c r="C37" s="14" t="s">
        <v>148</v>
      </c>
      <c r="D37" s="10"/>
      <c r="E37" s="18">
        <v>0</v>
      </c>
      <c r="F37" s="10"/>
      <c r="G37" s="16">
        <v>0</v>
      </c>
      <c r="I37" s="18">
        <v>0</v>
      </c>
      <c r="K37" s="18">
        <v>0</v>
      </c>
      <c r="L37" s="10"/>
      <c r="M37" s="16">
        <v>0</v>
      </c>
      <c r="N37" s="10"/>
      <c r="O37" s="18">
        <v>0</v>
      </c>
      <c r="Q37" s="18">
        <v>0</v>
      </c>
      <c r="R37" s="18">
        <v>0</v>
      </c>
      <c r="S37" s="18">
        <v>0</v>
      </c>
      <c r="T37" s="18">
        <v>0</v>
      </c>
      <c r="U37" s="18">
        <v>0</v>
      </c>
      <c r="V37" s="18">
        <v>0</v>
      </c>
    </row>
    <row r="38" spans="1:22" x14ac:dyDescent="0.25">
      <c r="A38" s="13">
        <v>132</v>
      </c>
      <c r="B38" s="14"/>
      <c r="C38" s="14" t="s">
        <v>149</v>
      </c>
      <c r="D38" s="10"/>
      <c r="E38" s="18">
        <v>838924.26753555564</v>
      </c>
      <c r="F38" s="10"/>
      <c r="G38" s="16">
        <v>6.5679165427044261E-4</v>
      </c>
      <c r="I38" s="18">
        <v>234146</v>
      </c>
      <c r="K38" s="18">
        <v>793138.05860736559</v>
      </c>
      <c r="L38" s="10"/>
      <c r="M38" s="16">
        <v>6.5950311242831653E-4</v>
      </c>
      <c r="N38" s="10"/>
      <c r="O38" s="18">
        <v>232093</v>
      </c>
      <c r="Q38" s="18">
        <v>248397</v>
      </c>
      <c r="R38" s="18">
        <v>234146</v>
      </c>
      <c r="S38" s="18">
        <v>220637</v>
      </c>
      <c r="T38" s="18">
        <v>212805</v>
      </c>
      <c r="U38" s="18">
        <v>234146</v>
      </c>
      <c r="V38" s="18">
        <v>258901</v>
      </c>
    </row>
    <row r="39" spans="1:22" x14ac:dyDescent="0.25">
      <c r="A39" s="13">
        <v>133</v>
      </c>
      <c r="B39" s="14"/>
      <c r="C39" s="14" t="s">
        <v>150</v>
      </c>
      <c r="D39" s="10"/>
      <c r="E39" s="18">
        <v>1506711.7126979781</v>
      </c>
      <c r="F39" s="10"/>
      <c r="G39" s="16">
        <v>1.1796007298711447E-3</v>
      </c>
      <c r="I39" s="18">
        <v>420528</v>
      </c>
      <c r="K39" s="18">
        <v>1480481.1932357622</v>
      </c>
      <c r="L39" s="10"/>
      <c r="M39" s="16">
        <v>1.2310365695285849E-3</v>
      </c>
      <c r="N39" s="10"/>
      <c r="O39" s="18">
        <v>433223</v>
      </c>
      <c r="Q39" s="18">
        <v>446122</v>
      </c>
      <c r="R39" s="18">
        <v>420528</v>
      </c>
      <c r="S39" s="18">
        <v>396266</v>
      </c>
      <c r="T39" s="18">
        <v>382199</v>
      </c>
      <c r="U39" s="18">
        <v>420528</v>
      </c>
      <c r="V39" s="18">
        <v>464989</v>
      </c>
    </row>
    <row r="40" spans="1:22" x14ac:dyDescent="0.25">
      <c r="A40" s="13">
        <v>135</v>
      </c>
      <c r="B40" s="14"/>
      <c r="C40" s="14" t="s">
        <v>151</v>
      </c>
      <c r="D40" s="10"/>
      <c r="E40" s="18">
        <v>0</v>
      </c>
      <c r="F40" s="10"/>
      <c r="G40" s="16">
        <v>0</v>
      </c>
      <c r="I40" s="18">
        <v>0</v>
      </c>
      <c r="K40" s="18">
        <v>0</v>
      </c>
      <c r="L40" s="10"/>
      <c r="M40" s="16">
        <v>0</v>
      </c>
      <c r="N40" s="10"/>
      <c r="O40" s="18">
        <v>0</v>
      </c>
      <c r="Q40" s="18">
        <v>0</v>
      </c>
      <c r="R40" s="18">
        <v>0</v>
      </c>
      <c r="S40" s="18">
        <v>0</v>
      </c>
      <c r="T40" s="18">
        <v>0</v>
      </c>
      <c r="U40" s="18">
        <v>0</v>
      </c>
      <c r="V40" s="18">
        <v>0</v>
      </c>
    </row>
    <row r="41" spans="1:22" x14ac:dyDescent="0.25">
      <c r="A41" s="13">
        <v>136</v>
      </c>
      <c r="B41" s="14"/>
      <c r="C41" s="14" t="s">
        <v>152</v>
      </c>
      <c r="D41" s="10"/>
      <c r="E41" s="18">
        <v>4150734.5900389878</v>
      </c>
      <c r="F41" s="10"/>
      <c r="G41" s="16">
        <v>3.2495994493492381E-3</v>
      </c>
      <c r="I41" s="18">
        <v>1158483</v>
      </c>
      <c r="K41" s="18">
        <v>3308769.9651995017</v>
      </c>
      <c r="L41" s="10"/>
      <c r="M41" s="16">
        <v>2.7512790070746695E-3</v>
      </c>
      <c r="N41" s="10"/>
      <c r="O41" s="18">
        <v>968227</v>
      </c>
      <c r="Q41" s="18">
        <v>1228991</v>
      </c>
      <c r="R41" s="18">
        <v>1158483</v>
      </c>
      <c r="S41" s="18">
        <v>1091644</v>
      </c>
      <c r="T41" s="18">
        <v>1052894</v>
      </c>
      <c r="U41" s="18">
        <v>1158483</v>
      </c>
      <c r="V41" s="18">
        <v>1280965</v>
      </c>
    </row>
    <row r="42" spans="1:22" x14ac:dyDescent="0.25">
      <c r="A42" s="13">
        <v>137</v>
      </c>
      <c r="B42" s="14"/>
      <c r="C42" s="14" t="s">
        <v>153</v>
      </c>
      <c r="D42" s="10"/>
      <c r="E42" s="18">
        <v>0</v>
      </c>
      <c r="F42" s="10"/>
      <c r="G42" s="16">
        <v>0</v>
      </c>
      <c r="I42" s="18">
        <v>0</v>
      </c>
      <c r="K42" s="18">
        <v>0</v>
      </c>
      <c r="L42" s="10"/>
      <c r="M42" s="16">
        <v>0</v>
      </c>
      <c r="N42" s="10"/>
      <c r="O42" s="18">
        <v>0</v>
      </c>
      <c r="Q42" s="18">
        <v>0</v>
      </c>
      <c r="R42" s="18">
        <v>0</v>
      </c>
      <c r="S42" s="18">
        <v>0</v>
      </c>
      <c r="T42" s="18">
        <v>0</v>
      </c>
      <c r="U42" s="18">
        <v>0</v>
      </c>
      <c r="V42" s="18">
        <v>0</v>
      </c>
    </row>
    <row r="43" spans="1:22" x14ac:dyDescent="0.25">
      <c r="A43" s="13">
        <v>138</v>
      </c>
      <c r="B43" s="14"/>
      <c r="C43" s="14" t="s">
        <v>154</v>
      </c>
      <c r="D43" s="10"/>
      <c r="E43" s="18">
        <v>0</v>
      </c>
      <c r="F43" s="10"/>
      <c r="G43" s="16">
        <v>0</v>
      </c>
      <c r="I43" s="18">
        <v>0</v>
      </c>
      <c r="K43" s="18">
        <v>0</v>
      </c>
      <c r="L43" s="10"/>
      <c r="M43" s="16">
        <v>0</v>
      </c>
      <c r="N43" s="10"/>
      <c r="O43" s="18">
        <v>0</v>
      </c>
      <c r="Q43" s="18">
        <v>0</v>
      </c>
      <c r="R43" s="18">
        <v>0</v>
      </c>
      <c r="S43" s="18">
        <v>0</v>
      </c>
      <c r="T43" s="18">
        <v>0</v>
      </c>
      <c r="U43" s="18">
        <v>0</v>
      </c>
      <c r="V43" s="18">
        <v>0</v>
      </c>
    </row>
    <row r="44" spans="1:22" x14ac:dyDescent="0.25">
      <c r="A44" s="13">
        <v>140</v>
      </c>
      <c r="B44" s="14"/>
      <c r="C44" s="14" t="s">
        <v>155</v>
      </c>
      <c r="D44" s="10"/>
      <c r="E44" s="18">
        <v>2253691.3557234397</v>
      </c>
      <c r="F44" s="10"/>
      <c r="G44" s="16">
        <v>1.7644091737730784E-3</v>
      </c>
      <c r="I44" s="18">
        <v>629012</v>
      </c>
      <c r="K44" s="18">
        <v>2047962.8476455871</v>
      </c>
      <c r="L44" s="10"/>
      <c r="M44" s="16">
        <v>1.7029038734206569E-3</v>
      </c>
      <c r="N44" s="10"/>
      <c r="O44" s="18">
        <v>599283</v>
      </c>
      <c r="Q44" s="18">
        <v>667295</v>
      </c>
      <c r="R44" s="18">
        <v>629012</v>
      </c>
      <c r="S44" s="18">
        <v>592721</v>
      </c>
      <c r="T44" s="18">
        <v>571681</v>
      </c>
      <c r="U44" s="18">
        <v>629012</v>
      </c>
      <c r="V44" s="18">
        <v>695515</v>
      </c>
    </row>
    <row r="45" spans="1:22" x14ac:dyDescent="0.25">
      <c r="A45" s="13">
        <v>141</v>
      </c>
      <c r="B45" s="14"/>
      <c r="C45" s="14" t="s">
        <v>156</v>
      </c>
      <c r="D45" s="10"/>
      <c r="E45" s="18">
        <v>6909517.2548194854</v>
      </c>
      <c r="F45" s="10"/>
      <c r="G45" s="16">
        <v>5.4094433116523488E-3</v>
      </c>
      <c r="I45" s="18">
        <v>1928468</v>
      </c>
      <c r="K45" s="18">
        <v>6130136.3175390949</v>
      </c>
      <c r="L45" s="10"/>
      <c r="M45" s="16">
        <v>5.0972764919710633E-3</v>
      </c>
      <c r="N45" s="10"/>
      <c r="O45" s="18">
        <v>1793831</v>
      </c>
      <c r="Q45" s="18">
        <v>2045840</v>
      </c>
      <c r="R45" s="18">
        <v>1928468</v>
      </c>
      <c r="S45" s="18">
        <v>1817205</v>
      </c>
      <c r="T45" s="18">
        <v>1752699</v>
      </c>
      <c r="U45" s="18">
        <v>1928468</v>
      </c>
      <c r="V45" s="18">
        <v>2132358</v>
      </c>
    </row>
    <row r="46" spans="1:22" x14ac:dyDescent="0.25">
      <c r="A46" s="13">
        <v>142</v>
      </c>
      <c r="B46" s="14"/>
      <c r="C46" s="14" t="s">
        <v>157</v>
      </c>
      <c r="D46" s="10"/>
      <c r="E46" s="18">
        <v>119571.70175515574</v>
      </c>
      <c r="F46" s="10"/>
      <c r="G46" s="16">
        <v>9.3612378183317098E-5</v>
      </c>
      <c r="I46" s="18">
        <v>33373</v>
      </c>
      <c r="K46" s="18">
        <v>124674.85953294413</v>
      </c>
      <c r="L46" s="10"/>
      <c r="M46" s="16">
        <v>1.0366853161467524E-4</v>
      </c>
      <c r="N46" s="10"/>
      <c r="O46" s="18">
        <v>36485</v>
      </c>
      <c r="Q46" s="18">
        <v>35404</v>
      </c>
      <c r="R46" s="18">
        <v>33373</v>
      </c>
      <c r="S46" s="18">
        <v>31448</v>
      </c>
      <c r="T46" s="18">
        <v>30331</v>
      </c>
      <c r="U46" s="18">
        <v>33373</v>
      </c>
      <c r="V46" s="18">
        <v>36901</v>
      </c>
    </row>
    <row r="47" spans="1:22" x14ac:dyDescent="0.25">
      <c r="A47" s="13">
        <v>143</v>
      </c>
      <c r="B47" s="14"/>
      <c r="C47" s="14" t="s">
        <v>158</v>
      </c>
      <c r="D47" s="10"/>
      <c r="E47" s="18">
        <v>322069.8316855306</v>
      </c>
      <c r="F47" s="10"/>
      <c r="G47" s="16">
        <v>2.5214764398787332E-4</v>
      </c>
      <c r="I47" s="18">
        <v>89891</v>
      </c>
      <c r="K47" s="18">
        <v>292069.59026432165</v>
      </c>
      <c r="L47" s="10"/>
      <c r="M47" s="16">
        <v>2.4285911101428826E-4</v>
      </c>
      <c r="N47" s="10"/>
      <c r="O47" s="18">
        <v>85466</v>
      </c>
      <c r="Q47" s="18">
        <v>95362</v>
      </c>
      <c r="R47" s="18">
        <v>89891</v>
      </c>
      <c r="S47" s="18">
        <v>84705</v>
      </c>
      <c r="T47" s="18">
        <v>81698</v>
      </c>
      <c r="U47" s="18">
        <v>89891</v>
      </c>
      <c r="V47" s="18">
        <v>99395</v>
      </c>
    </row>
    <row r="48" spans="1:22" x14ac:dyDescent="0.25">
      <c r="A48" s="13">
        <v>146</v>
      </c>
      <c r="B48" s="14"/>
      <c r="C48" s="14" t="s">
        <v>159</v>
      </c>
      <c r="D48" s="10"/>
      <c r="E48" s="18">
        <v>715715.75890562742</v>
      </c>
      <c r="F48" s="10"/>
      <c r="G48" s="16">
        <v>5.6033202932603138E-4</v>
      </c>
      <c r="I48" s="18">
        <v>199758</v>
      </c>
      <c r="K48" s="18">
        <v>656983.59570646985</v>
      </c>
      <c r="L48" s="10"/>
      <c r="M48" s="16">
        <v>5.4628916300340541E-4</v>
      </c>
      <c r="N48" s="10"/>
      <c r="O48" s="18">
        <v>192249</v>
      </c>
      <c r="Q48" s="18">
        <v>211916</v>
      </c>
      <c r="R48" s="18">
        <v>199758</v>
      </c>
      <c r="S48" s="18">
        <v>188233</v>
      </c>
      <c r="T48" s="18">
        <v>181551</v>
      </c>
      <c r="U48" s="18">
        <v>199758</v>
      </c>
      <c r="V48" s="18">
        <v>220878</v>
      </c>
    </row>
    <row r="49" spans="1:22" x14ac:dyDescent="0.25">
      <c r="A49" s="13">
        <v>147</v>
      </c>
      <c r="B49" s="14"/>
      <c r="C49" s="14" t="s">
        <v>160</v>
      </c>
      <c r="D49" s="10"/>
      <c r="E49" s="18">
        <v>520635.87133290787</v>
      </c>
      <c r="F49" s="10"/>
      <c r="G49" s="16">
        <v>4.0760448640947351E-4</v>
      </c>
      <c r="I49" s="18">
        <v>145311</v>
      </c>
      <c r="K49" s="18">
        <v>524033.70059029409</v>
      </c>
      <c r="L49" s="10"/>
      <c r="M49" s="16">
        <v>4.3573984731416592E-4</v>
      </c>
      <c r="N49" s="10"/>
      <c r="O49" s="18">
        <v>153344</v>
      </c>
      <c r="Q49" s="18">
        <v>154155</v>
      </c>
      <c r="R49" s="18">
        <v>145311</v>
      </c>
      <c r="S49" s="18">
        <v>136927</v>
      </c>
      <c r="T49" s="18">
        <v>132067</v>
      </c>
      <c r="U49" s="18">
        <v>145311</v>
      </c>
      <c r="V49" s="18">
        <v>160674</v>
      </c>
    </row>
    <row r="50" spans="1:22" x14ac:dyDescent="0.25">
      <c r="A50" s="13">
        <v>148</v>
      </c>
      <c r="B50" s="14"/>
      <c r="C50" s="14" t="s">
        <v>161</v>
      </c>
      <c r="D50" s="10"/>
      <c r="E50" s="18">
        <v>90124.714524706767</v>
      </c>
      <c r="F50" s="10"/>
      <c r="G50" s="16">
        <v>7.0558407515401616E-5</v>
      </c>
      <c r="I50" s="18">
        <v>25154</v>
      </c>
      <c r="K50" s="18">
        <v>114471.66031866822</v>
      </c>
      <c r="L50" s="10"/>
      <c r="M50" s="16">
        <v>9.5184458047008677E-5</v>
      </c>
      <c r="N50" s="10"/>
      <c r="O50" s="18">
        <v>33498</v>
      </c>
      <c r="Q50" s="18">
        <v>26685</v>
      </c>
      <c r="R50" s="18">
        <v>25154</v>
      </c>
      <c r="S50" s="18">
        <v>23703</v>
      </c>
      <c r="T50" s="18">
        <v>22861</v>
      </c>
      <c r="U50" s="18">
        <v>25154</v>
      </c>
      <c r="V50" s="18">
        <v>27813</v>
      </c>
    </row>
    <row r="51" spans="1:22" x14ac:dyDescent="0.25">
      <c r="A51" s="13">
        <v>149</v>
      </c>
      <c r="B51" s="14"/>
      <c r="C51" s="14" t="s">
        <v>162</v>
      </c>
      <c r="D51" s="10"/>
      <c r="E51" s="18">
        <v>0</v>
      </c>
      <c r="F51" s="10"/>
      <c r="G51" s="16">
        <v>0</v>
      </c>
      <c r="I51" s="18">
        <v>0</v>
      </c>
      <c r="K51" s="18">
        <v>0</v>
      </c>
      <c r="L51" s="10"/>
      <c r="M51" s="16">
        <v>0</v>
      </c>
      <c r="N51" s="10"/>
      <c r="O51" s="18">
        <v>0</v>
      </c>
      <c r="Q51" s="18">
        <v>0</v>
      </c>
      <c r="R51" s="18">
        <v>0</v>
      </c>
      <c r="S51" s="18">
        <v>0</v>
      </c>
      <c r="T51" s="18">
        <v>0</v>
      </c>
      <c r="U51" s="18">
        <v>0</v>
      </c>
      <c r="V51" s="18">
        <v>0</v>
      </c>
    </row>
    <row r="52" spans="1:22" x14ac:dyDescent="0.25">
      <c r="A52" s="13">
        <v>150</v>
      </c>
      <c r="B52" s="14"/>
      <c r="C52" s="14" t="s">
        <v>163</v>
      </c>
      <c r="D52" s="10"/>
      <c r="E52" s="18">
        <v>0</v>
      </c>
      <c r="F52" s="10"/>
      <c r="G52" s="16">
        <v>0</v>
      </c>
      <c r="I52" s="18">
        <v>0</v>
      </c>
      <c r="K52" s="18">
        <v>0</v>
      </c>
      <c r="L52" s="10"/>
      <c r="M52" s="16">
        <v>0</v>
      </c>
      <c r="N52" s="10"/>
      <c r="O52" s="18">
        <v>0</v>
      </c>
      <c r="Q52" s="18">
        <v>0</v>
      </c>
      <c r="R52" s="18">
        <v>0</v>
      </c>
      <c r="S52" s="18">
        <v>0</v>
      </c>
      <c r="T52" s="18">
        <v>0</v>
      </c>
      <c r="U52" s="18">
        <v>0</v>
      </c>
      <c r="V52" s="18">
        <v>0</v>
      </c>
    </row>
    <row r="53" spans="1:22" x14ac:dyDescent="0.25">
      <c r="A53" s="13">
        <v>151</v>
      </c>
      <c r="B53" s="14"/>
      <c r="C53" s="14" t="s">
        <v>164</v>
      </c>
      <c r="D53" s="10"/>
      <c r="E53" s="18">
        <v>2076758.341007221</v>
      </c>
      <c r="F53" s="10"/>
      <c r="G53" s="16">
        <v>1.6258887710054986E-3</v>
      </c>
      <c r="I53" s="18">
        <v>579630</v>
      </c>
      <c r="K53" s="18">
        <v>1942868.8914866541</v>
      </c>
      <c r="L53" s="10"/>
      <c r="M53" s="16">
        <v>1.6155170806270804E-3</v>
      </c>
      <c r="N53" s="10"/>
      <c r="O53" s="18">
        <v>568530</v>
      </c>
      <c r="Q53" s="18">
        <v>614908</v>
      </c>
      <c r="R53" s="18">
        <v>579630</v>
      </c>
      <c r="S53" s="18">
        <v>546188</v>
      </c>
      <c r="T53" s="18">
        <v>526800</v>
      </c>
      <c r="U53" s="18">
        <v>579630</v>
      </c>
      <c r="V53" s="18">
        <v>640912</v>
      </c>
    </row>
    <row r="54" spans="1:22" x14ac:dyDescent="0.25">
      <c r="A54" s="13">
        <v>152</v>
      </c>
      <c r="B54" s="14"/>
      <c r="C54" s="14" t="s">
        <v>165</v>
      </c>
      <c r="D54" s="10"/>
      <c r="E54" s="18">
        <v>1545766.4587144183</v>
      </c>
      <c r="F54" s="10"/>
      <c r="G54" s="16">
        <v>1.2101765902150139E-3</v>
      </c>
      <c r="I54" s="18">
        <v>431428</v>
      </c>
      <c r="K54" s="18">
        <v>1448892.4499990449</v>
      </c>
      <c r="L54" s="10"/>
      <c r="M54" s="16">
        <v>1.2047701783798692E-3</v>
      </c>
      <c r="N54" s="10"/>
      <c r="O54" s="18">
        <v>423982</v>
      </c>
      <c r="Q54" s="18">
        <v>457686</v>
      </c>
      <c r="R54" s="18">
        <v>431428</v>
      </c>
      <c r="S54" s="18">
        <v>406537</v>
      </c>
      <c r="T54" s="18">
        <v>392106</v>
      </c>
      <c r="U54" s="18">
        <v>431428</v>
      </c>
      <c r="V54" s="18">
        <v>477041</v>
      </c>
    </row>
    <row r="55" spans="1:22" x14ac:dyDescent="0.25">
      <c r="A55" s="13">
        <v>154</v>
      </c>
      <c r="B55" s="14"/>
      <c r="C55" s="14" t="s">
        <v>166</v>
      </c>
      <c r="D55" s="10"/>
      <c r="E55" s="18">
        <v>23636752.855627529</v>
      </c>
      <c r="F55" s="10"/>
      <c r="G55" s="16">
        <v>1.8505153099497448E-2</v>
      </c>
      <c r="I55" s="18">
        <v>6597091</v>
      </c>
      <c r="K55" s="18">
        <v>23268407.859178927</v>
      </c>
      <c r="L55" s="10"/>
      <c r="M55" s="16">
        <v>1.9347939791622925E-2</v>
      </c>
      <c r="N55" s="10"/>
      <c r="O55" s="18">
        <v>6808926</v>
      </c>
      <c r="Q55" s="18">
        <v>6998607</v>
      </c>
      <c r="R55" s="18">
        <v>6597091</v>
      </c>
      <c r="S55" s="18">
        <v>6216473</v>
      </c>
      <c r="T55" s="18">
        <v>5995804</v>
      </c>
      <c r="U55" s="18">
        <v>6597091</v>
      </c>
      <c r="V55" s="18">
        <v>7294578</v>
      </c>
    </row>
    <row r="56" spans="1:22" x14ac:dyDescent="0.25">
      <c r="A56" s="13">
        <v>156</v>
      </c>
      <c r="B56" s="14"/>
      <c r="C56" s="14" t="s">
        <v>167</v>
      </c>
      <c r="D56" s="10"/>
      <c r="E56" s="18">
        <v>41764930.45579958</v>
      </c>
      <c r="F56" s="10"/>
      <c r="G56" s="16">
        <v>3.2697656780314811E-2</v>
      </c>
      <c r="I56" s="18">
        <v>11656721</v>
      </c>
      <c r="K56" s="18">
        <v>39818298.260301813</v>
      </c>
      <c r="L56" s="10"/>
      <c r="M56" s="16">
        <v>3.3109357632361378E-2</v>
      </c>
      <c r="N56" s="10"/>
      <c r="O56" s="18">
        <v>11651836</v>
      </c>
      <c r="Q56" s="18">
        <v>12366180</v>
      </c>
      <c r="R56" s="18">
        <v>11656721</v>
      </c>
      <c r="S56" s="18">
        <v>10984188</v>
      </c>
      <c r="T56" s="18">
        <v>10594278</v>
      </c>
      <c r="U56" s="18">
        <v>11656721</v>
      </c>
      <c r="V56" s="18">
        <v>12889145</v>
      </c>
    </row>
    <row r="57" spans="1:22" x14ac:dyDescent="0.25">
      <c r="A57" s="13">
        <v>157</v>
      </c>
      <c r="B57" s="14"/>
      <c r="C57" s="14" t="s">
        <v>168</v>
      </c>
      <c r="D57" s="10"/>
      <c r="E57" s="18">
        <v>179499.16814484156</v>
      </c>
      <c r="F57" s="10"/>
      <c r="G57" s="16">
        <v>1.4052943769566448E-4</v>
      </c>
      <c r="I57" s="18">
        <v>50099</v>
      </c>
      <c r="K57" s="18">
        <v>196151.48363499867</v>
      </c>
      <c r="L57" s="10"/>
      <c r="M57" s="16">
        <v>1.6310213910533466E-4</v>
      </c>
      <c r="N57" s="10"/>
      <c r="O57" s="18">
        <v>57401</v>
      </c>
      <c r="Q57" s="18">
        <v>53148</v>
      </c>
      <c r="R57" s="18">
        <v>50099</v>
      </c>
      <c r="S57" s="18">
        <v>47209</v>
      </c>
      <c r="T57" s="18">
        <v>45533</v>
      </c>
      <c r="U57" s="18">
        <v>50099</v>
      </c>
      <c r="V57" s="18">
        <v>55396</v>
      </c>
    </row>
    <row r="58" spans="1:22" x14ac:dyDescent="0.25">
      <c r="A58" s="13">
        <v>158</v>
      </c>
      <c r="B58" s="14"/>
      <c r="C58" s="14" t="s">
        <v>169</v>
      </c>
      <c r="D58" s="10"/>
      <c r="E58" s="18">
        <v>0</v>
      </c>
      <c r="F58" s="10"/>
      <c r="G58" s="16">
        <v>0</v>
      </c>
      <c r="I58" s="18">
        <v>0</v>
      </c>
      <c r="K58" s="18">
        <v>0</v>
      </c>
      <c r="L58" s="10"/>
      <c r="M58" s="16">
        <v>0</v>
      </c>
      <c r="N58" s="10"/>
      <c r="O58" s="18">
        <v>0</v>
      </c>
      <c r="Q58" s="18">
        <v>0</v>
      </c>
      <c r="R58" s="18">
        <v>0</v>
      </c>
      <c r="S58" s="18">
        <v>0</v>
      </c>
      <c r="T58" s="18">
        <v>0</v>
      </c>
      <c r="U58" s="18">
        <v>0</v>
      </c>
      <c r="V58" s="18">
        <v>0</v>
      </c>
    </row>
    <row r="59" spans="1:22" x14ac:dyDescent="0.25">
      <c r="A59" s="13">
        <v>160</v>
      </c>
      <c r="B59" s="14"/>
      <c r="C59" s="14" t="s">
        <v>170</v>
      </c>
      <c r="D59" s="10"/>
      <c r="E59" s="18">
        <v>138843.46378584762</v>
      </c>
      <c r="F59" s="10"/>
      <c r="G59" s="16">
        <v>1.0870019117748343E-4</v>
      </c>
      <c r="I59" s="18">
        <v>38752</v>
      </c>
      <c r="K59" s="18">
        <v>107640.73895493743</v>
      </c>
      <c r="L59" s="10"/>
      <c r="M59" s="16">
        <v>8.950447099904924E-5</v>
      </c>
      <c r="N59" s="10"/>
      <c r="O59" s="18">
        <v>31499</v>
      </c>
      <c r="Q59" s="18">
        <v>41111</v>
      </c>
      <c r="R59" s="18">
        <v>38752</v>
      </c>
      <c r="S59" s="18">
        <v>36516</v>
      </c>
      <c r="T59" s="18">
        <v>35220</v>
      </c>
      <c r="U59" s="18">
        <v>38752</v>
      </c>
      <c r="V59" s="18">
        <v>42849</v>
      </c>
    </row>
    <row r="60" spans="1:22" x14ac:dyDescent="0.25">
      <c r="A60" s="13">
        <v>161</v>
      </c>
      <c r="B60" s="14"/>
      <c r="C60" s="14" t="s">
        <v>171</v>
      </c>
      <c r="D60" s="10"/>
      <c r="E60" s="18">
        <v>10624963.926521298</v>
      </c>
      <c r="F60" s="10"/>
      <c r="G60" s="16">
        <v>8.3182569677756283E-3</v>
      </c>
      <c r="I60" s="18">
        <v>2965460</v>
      </c>
      <c r="K60" s="18">
        <v>10104990.409082839</v>
      </c>
      <c r="L60" s="10"/>
      <c r="M60" s="16">
        <v>8.4024118544379373E-3</v>
      </c>
      <c r="N60" s="10"/>
      <c r="O60" s="18">
        <v>2956975</v>
      </c>
      <c r="Q60" s="18">
        <v>3145946</v>
      </c>
      <c r="R60" s="18">
        <v>2965460</v>
      </c>
      <c r="S60" s="18">
        <v>2794368</v>
      </c>
      <c r="T60" s="18">
        <v>2695175</v>
      </c>
      <c r="U60" s="18">
        <v>2965460</v>
      </c>
      <c r="V60" s="18">
        <v>3278988</v>
      </c>
    </row>
    <row r="61" spans="1:22" x14ac:dyDescent="0.25">
      <c r="A61" s="13">
        <v>162</v>
      </c>
      <c r="B61" s="14"/>
      <c r="C61" s="14" t="s">
        <v>172</v>
      </c>
      <c r="D61" s="10"/>
      <c r="E61" s="18">
        <v>34521.040898317187</v>
      </c>
      <c r="F61" s="10"/>
      <c r="G61" s="16">
        <v>2.7026434251745391E-5</v>
      </c>
      <c r="I61" s="18">
        <v>9635</v>
      </c>
      <c r="K61" s="18">
        <v>22402.851188195589</v>
      </c>
      <c r="L61" s="10"/>
      <c r="M61" s="16">
        <v>1.8628219797982836E-5</v>
      </c>
      <c r="N61" s="10"/>
      <c r="O61" s="18">
        <v>6558</v>
      </c>
      <c r="Q61" s="18">
        <v>10221</v>
      </c>
      <c r="R61" s="18">
        <v>9635</v>
      </c>
      <c r="S61" s="18">
        <v>9079</v>
      </c>
      <c r="T61" s="18">
        <v>8757</v>
      </c>
      <c r="U61" s="18">
        <v>9635</v>
      </c>
      <c r="V61" s="18">
        <v>10654</v>
      </c>
    </row>
    <row r="62" spans="1:22" x14ac:dyDescent="0.25">
      <c r="A62" s="13">
        <v>163</v>
      </c>
      <c r="B62" s="14"/>
      <c r="C62" s="14" t="s">
        <v>173</v>
      </c>
      <c r="D62" s="10"/>
      <c r="E62" s="18">
        <v>0</v>
      </c>
      <c r="F62" s="10"/>
      <c r="G62" s="16">
        <v>0</v>
      </c>
      <c r="I62" s="18">
        <v>0</v>
      </c>
      <c r="K62" s="18">
        <v>0</v>
      </c>
      <c r="L62" s="10"/>
      <c r="M62" s="16">
        <v>0</v>
      </c>
      <c r="N62" s="10"/>
      <c r="O62" s="18">
        <v>0</v>
      </c>
      <c r="Q62" s="18">
        <v>0</v>
      </c>
      <c r="R62" s="18">
        <v>0</v>
      </c>
      <c r="S62" s="18">
        <v>0</v>
      </c>
      <c r="T62" s="18">
        <v>0</v>
      </c>
      <c r="U62" s="18">
        <v>0</v>
      </c>
      <c r="V62" s="18">
        <v>0</v>
      </c>
    </row>
    <row r="63" spans="1:22" x14ac:dyDescent="0.25">
      <c r="A63" s="13">
        <v>164</v>
      </c>
      <c r="B63" s="14"/>
      <c r="C63" s="14" t="s">
        <v>174</v>
      </c>
      <c r="D63" s="10"/>
      <c r="E63" s="18">
        <v>113681.09907066502</v>
      </c>
      <c r="F63" s="10"/>
      <c r="G63" s="16">
        <v>8.9000640471685583E-5</v>
      </c>
      <c r="I63" s="18">
        <v>31729</v>
      </c>
      <c r="K63" s="18">
        <v>96533.713038609509</v>
      </c>
      <c r="L63" s="10"/>
      <c r="M63" s="16">
        <v>8.0268855481490956E-5</v>
      </c>
      <c r="N63" s="10"/>
      <c r="O63" s="18">
        <v>28248</v>
      </c>
      <c r="Q63" s="18">
        <v>33660</v>
      </c>
      <c r="R63" s="18">
        <v>31729</v>
      </c>
      <c r="S63" s="18">
        <v>29898</v>
      </c>
      <c r="T63" s="18">
        <v>28837</v>
      </c>
      <c r="U63" s="18">
        <v>31729</v>
      </c>
      <c r="V63" s="18">
        <v>35084</v>
      </c>
    </row>
    <row r="64" spans="1:22" x14ac:dyDescent="0.25">
      <c r="A64" s="13">
        <v>165</v>
      </c>
      <c r="B64" s="14"/>
      <c r="C64" s="14" t="s">
        <v>175</v>
      </c>
      <c r="D64" s="10"/>
      <c r="E64" s="18">
        <v>2036206.0862776393</v>
      </c>
      <c r="F64" s="10"/>
      <c r="G64" s="16">
        <v>1.5941405149364734E-3</v>
      </c>
      <c r="I64" s="18">
        <v>568311</v>
      </c>
      <c r="K64" s="18">
        <v>1837269.7966264631</v>
      </c>
      <c r="L64" s="10"/>
      <c r="M64" s="16">
        <v>1.5277102593881755E-3</v>
      </c>
      <c r="N64" s="10"/>
      <c r="O64" s="18">
        <v>537633</v>
      </c>
      <c r="Q64" s="18">
        <v>602900</v>
      </c>
      <c r="R64" s="18">
        <v>568311</v>
      </c>
      <c r="S64" s="18">
        <v>535522</v>
      </c>
      <c r="T64" s="18">
        <v>516513</v>
      </c>
      <c r="U64" s="18">
        <v>568311</v>
      </c>
      <c r="V64" s="18">
        <v>628397</v>
      </c>
    </row>
    <row r="65" spans="1:22" x14ac:dyDescent="0.25">
      <c r="A65" s="13">
        <v>166</v>
      </c>
      <c r="B65" s="14"/>
      <c r="C65" s="14" t="s">
        <v>176</v>
      </c>
      <c r="D65" s="10"/>
      <c r="E65" s="18">
        <v>235063.67152320128</v>
      </c>
      <c r="F65" s="10"/>
      <c r="G65" s="16">
        <v>1.840307446727472E-4</v>
      </c>
      <c r="I65" s="18">
        <v>65607</v>
      </c>
      <c r="K65" s="18">
        <v>312521.18002797611</v>
      </c>
      <c r="L65" s="10"/>
      <c r="M65" s="16">
        <v>2.5986483524711594E-4</v>
      </c>
      <c r="N65" s="10"/>
      <c r="O65" s="18">
        <v>91451</v>
      </c>
      <c r="Q65" s="18">
        <v>69600</v>
      </c>
      <c r="R65" s="18">
        <v>65607</v>
      </c>
      <c r="S65" s="18">
        <v>61822</v>
      </c>
      <c r="T65" s="18">
        <v>59627</v>
      </c>
      <c r="U65" s="18">
        <v>65607</v>
      </c>
      <c r="V65" s="18">
        <v>72543</v>
      </c>
    </row>
    <row r="66" spans="1:22" x14ac:dyDescent="0.25">
      <c r="A66" s="13">
        <v>169</v>
      </c>
      <c r="B66" s="14"/>
      <c r="C66" s="14" t="s">
        <v>177</v>
      </c>
      <c r="D66" s="10"/>
      <c r="E66" s="18">
        <v>0</v>
      </c>
      <c r="F66" s="10"/>
      <c r="G66" s="16">
        <v>0</v>
      </c>
      <c r="I66" s="18">
        <v>0</v>
      </c>
      <c r="K66" s="18">
        <v>0</v>
      </c>
      <c r="L66" s="10"/>
      <c r="M66" s="16">
        <v>0</v>
      </c>
      <c r="N66" s="10"/>
      <c r="O66" s="18">
        <v>0</v>
      </c>
      <c r="Q66" s="18">
        <v>0</v>
      </c>
      <c r="R66" s="18">
        <v>0</v>
      </c>
      <c r="S66" s="18">
        <v>0</v>
      </c>
      <c r="T66" s="18">
        <v>0</v>
      </c>
      <c r="U66" s="18">
        <v>0</v>
      </c>
      <c r="V66" s="18">
        <v>0</v>
      </c>
    </row>
    <row r="67" spans="1:22" x14ac:dyDescent="0.25">
      <c r="A67" s="13">
        <v>170</v>
      </c>
      <c r="B67" s="14"/>
      <c r="C67" s="14" t="s">
        <v>178</v>
      </c>
      <c r="D67" s="10"/>
      <c r="E67" s="18">
        <v>0</v>
      </c>
      <c r="F67" s="10"/>
      <c r="G67" s="16">
        <v>0</v>
      </c>
      <c r="I67" s="18">
        <v>0</v>
      </c>
      <c r="K67" s="18">
        <v>0</v>
      </c>
      <c r="L67" s="10"/>
      <c r="M67" s="16">
        <v>0</v>
      </c>
      <c r="N67" s="10"/>
      <c r="O67" s="18">
        <v>0</v>
      </c>
      <c r="Q67" s="18">
        <v>0</v>
      </c>
      <c r="R67" s="18">
        <v>0</v>
      </c>
      <c r="S67" s="18">
        <v>0</v>
      </c>
      <c r="T67" s="18">
        <v>0</v>
      </c>
      <c r="U67" s="18">
        <v>0</v>
      </c>
      <c r="V67" s="18">
        <v>0</v>
      </c>
    </row>
    <row r="68" spans="1:22" x14ac:dyDescent="0.25">
      <c r="A68" s="13">
        <v>171</v>
      </c>
      <c r="B68" s="14"/>
      <c r="C68" s="14" t="s">
        <v>179</v>
      </c>
      <c r="D68" s="10"/>
      <c r="E68" s="18">
        <v>9938023.2344376072</v>
      </c>
      <c r="F68" s="10"/>
      <c r="G68" s="16">
        <v>7.7804528643555205E-3</v>
      </c>
      <c r="I68" s="18">
        <v>2773733</v>
      </c>
      <c r="K68" s="18">
        <v>9173593.9798625782</v>
      </c>
      <c r="L68" s="10"/>
      <c r="M68" s="16">
        <v>7.6279453699346824E-3</v>
      </c>
      <c r="N68" s="10"/>
      <c r="O68" s="18">
        <v>2684422</v>
      </c>
      <c r="Q68" s="18">
        <v>2942550</v>
      </c>
      <c r="R68" s="18">
        <v>2773733</v>
      </c>
      <c r="S68" s="18">
        <v>2613703</v>
      </c>
      <c r="T68" s="18">
        <v>2520923</v>
      </c>
      <c r="U68" s="18">
        <v>2773733</v>
      </c>
      <c r="V68" s="18">
        <v>3066990</v>
      </c>
    </row>
    <row r="69" spans="1:22" x14ac:dyDescent="0.25">
      <c r="A69" s="13">
        <v>172</v>
      </c>
      <c r="B69" s="14"/>
      <c r="C69" s="14" t="s">
        <v>180</v>
      </c>
      <c r="D69" s="10"/>
      <c r="E69" s="18">
        <v>5322868.1051805662</v>
      </c>
      <c r="F69" s="10"/>
      <c r="G69" s="16">
        <v>4.1672597677200355E-3</v>
      </c>
      <c r="I69" s="18">
        <v>1485629</v>
      </c>
      <c r="K69" s="18">
        <v>4908093.3229842996</v>
      </c>
      <c r="L69" s="10"/>
      <c r="M69" s="16">
        <v>4.0811341575012951E-3</v>
      </c>
      <c r="N69" s="10"/>
      <c r="O69" s="18">
        <v>1436230</v>
      </c>
      <c r="Q69" s="18">
        <v>1576048</v>
      </c>
      <c r="R69" s="18">
        <v>1485629</v>
      </c>
      <c r="S69" s="18">
        <v>1399916</v>
      </c>
      <c r="T69" s="18">
        <v>1350222</v>
      </c>
      <c r="U69" s="18">
        <v>1485629</v>
      </c>
      <c r="V69" s="18">
        <v>1642699</v>
      </c>
    </row>
    <row r="70" spans="1:22" x14ac:dyDescent="0.25">
      <c r="A70" s="13">
        <v>173</v>
      </c>
      <c r="B70" s="14"/>
      <c r="C70" s="14" t="s">
        <v>181</v>
      </c>
      <c r="D70" s="10"/>
      <c r="E70" s="18">
        <v>0</v>
      </c>
      <c r="F70" s="10"/>
      <c r="G70" s="16">
        <v>0</v>
      </c>
      <c r="I70" s="18">
        <v>0</v>
      </c>
      <c r="K70" s="18">
        <v>0</v>
      </c>
      <c r="L70" s="10"/>
      <c r="M70" s="16">
        <v>0</v>
      </c>
      <c r="N70" s="10"/>
      <c r="O70" s="18">
        <v>0</v>
      </c>
      <c r="Q70" s="18">
        <v>0</v>
      </c>
      <c r="R70" s="18">
        <v>0</v>
      </c>
      <c r="S70" s="18">
        <v>0</v>
      </c>
      <c r="T70" s="18">
        <v>0</v>
      </c>
      <c r="U70" s="18">
        <v>0</v>
      </c>
      <c r="V70" s="18">
        <v>0</v>
      </c>
    </row>
    <row r="71" spans="1:22" x14ac:dyDescent="0.25">
      <c r="A71" s="13">
        <v>174</v>
      </c>
      <c r="B71" s="14"/>
      <c r="C71" s="14" t="s">
        <v>182</v>
      </c>
      <c r="D71" s="10"/>
      <c r="E71" s="18">
        <v>2196794.0595467305</v>
      </c>
      <c r="F71" s="10"/>
      <c r="G71" s="16">
        <v>1.7198644267374559E-3</v>
      </c>
      <c r="I71" s="18">
        <v>613132</v>
      </c>
      <c r="K71" s="18">
        <v>2009721.9398817669</v>
      </c>
      <c r="L71" s="10"/>
      <c r="M71" s="16">
        <v>1.671106133520738E-3</v>
      </c>
      <c r="N71" s="10"/>
      <c r="O71" s="18">
        <v>588095</v>
      </c>
      <c r="Q71" s="18">
        <v>650449</v>
      </c>
      <c r="R71" s="18">
        <v>613132</v>
      </c>
      <c r="S71" s="18">
        <v>577757</v>
      </c>
      <c r="T71" s="18">
        <v>557249</v>
      </c>
      <c r="U71" s="18">
        <v>613132</v>
      </c>
      <c r="V71" s="18">
        <v>677956</v>
      </c>
    </row>
    <row r="72" spans="1:22" x14ac:dyDescent="0.25">
      <c r="A72" s="13">
        <v>175</v>
      </c>
      <c r="B72" s="14"/>
      <c r="C72" s="14" t="s">
        <v>183</v>
      </c>
      <c r="D72" s="10"/>
      <c r="E72" s="18">
        <v>0</v>
      </c>
      <c r="F72" s="10"/>
      <c r="G72" s="16">
        <v>0</v>
      </c>
      <c r="I72" s="18">
        <v>0</v>
      </c>
      <c r="K72" s="18">
        <v>0</v>
      </c>
      <c r="L72" s="10"/>
      <c r="M72" s="16">
        <v>0</v>
      </c>
      <c r="N72" s="10"/>
      <c r="O72" s="18">
        <v>0</v>
      </c>
      <c r="Q72" s="18">
        <v>0</v>
      </c>
      <c r="R72" s="18">
        <v>0</v>
      </c>
      <c r="S72" s="18">
        <v>0</v>
      </c>
      <c r="T72" s="18">
        <v>0</v>
      </c>
      <c r="U72" s="18">
        <v>0</v>
      </c>
      <c r="V72" s="18">
        <v>0</v>
      </c>
    </row>
    <row r="73" spans="1:22" x14ac:dyDescent="0.25">
      <c r="A73" s="13">
        <v>180</v>
      </c>
      <c r="B73" s="14"/>
      <c r="C73" s="14" t="s">
        <v>184</v>
      </c>
      <c r="D73" s="10"/>
      <c r="E73" s="18">
        <v>302532.91720663663</v>
      </c>
      <c r="F73" s="10"/>
      <c r="G73" s="16">
        <v>2.3685224382305559E-4</v>
      </c>
      <c r="I73" s="18">
        <v>84438</v>
      </c>
      <c r="K73" s="18">
        <v>245416.06440817972</v>
      </c>
      <c r="L73" s="10"/>
      <c r="M73" s="16">
        <v>2.040661856540995E-4</v>
      </c>
      <c r="N73" s="10"/>
      <c r="O73" s="18">
        <v>71814</v>
      </c>
      <c r="Q73" s="18">
        <v>89577</v>
      </c>
      <c r="R73" s="18">
        <v>84438</v>
      </c>
      <c r="S73" s="18">
        <v>79566</v>
      </c>
      <c r="T73" s="18">
        <v>76742</v>
      </c>
      <c r="U73" s="18">
        <v>84438</v>
      </c>
      <c r="V73" s="18">
        <v>93365</v>
      </c>
    </row>
    <row r="74" spans="1:22" x14ac:dyDescent="0.25">
      <c r="A74" s="13">
        <v>181</v>
      </c>
      <c r="B74" s="14"/>
      <c r="C74" s="14" t="s">
        <v>185</v>
      </c>
      <c r="D74" s="10"/>
      <c r="E74" s="18">
        <v>1912696.2680474813</v>
      </c>
      <c r="F74" s="10"/>
      <c r="G74" s="16">
        <v>1.4974449954799581E-3</v>
      </c>
      <c r="I74" s="18">
        <v>533839</v>
      </c>
      <c r="K74" s="18">
        <v>1945703.8945754238</v>
      </c>
      <c r="L74" s="10"/>
      <c r="M74" s="16">
        <v>1.6178744172099075E-3</v>
      </c>
      <c r="N74" s="10"/>
      <c r="O74" s="18">
        <v>569362</v>
      </c>
      <c r="Q74" s="18">
        <v>566330</v>
      </c>
      <c r="R74" s="18">
        <v>533839</v>
      </c>
      <c r="S74" s="18">
        <v>503039</v>
      </c>
      <c r="T74" s="18">
        <v>485183</v>
      </c>
      <c r="U74" s="18">
        <v>533839</v>
      </c>
      <c r="V74" s="18">
        <v>590280</v>
      </c>
    </row>
    <row r="75" spans="1:22" x14ac:dyDescent="0.25">
      <c r="A75" s="13">
        <v>182</v>
      </c>
      <c r="B75" s="14"/>
      <c r="C75" s="14" t="s">
        <v>186</v>
      </c>
      <c r="D75" s="10"/>
      <c r="E75" s="18">
        <v>9067953.5978916399</v>
      </c>
      <c r="F75" s="10"/>
      <c r="G75" s="16">
        <v>7.099277580683936E-3</v>
      </c>
      <c r="I75" s="18">
        <v>2530894</v>
      </c>
      <c r="K75" s="18">
        <v>10497307.435879312</v>
      </c>
      <c r="L75" s="10"/>
      <c r="M75" s="16">
        <v>8.7286278233011591E-3</v>
      </c>
      <c r="N75" s="10"/>
      <c r="O75" s="18">
        <v>3071779</v>
      </c>
      <c r="Q75" s="18">
        <v>2684931</v>
      </c>
      <c r="R75" s="18">
        <v>2530894</v>
      </c>
      <c r="S75" s="18">
        <v>2384874</v>
      </c>
      <c r="T75" s="18">
        <v>2300218</v>
      </c>
      <c r="U75" s="18">
        <v>2530894</v>
      </c>
      <c r="V75" s="18">
        <v>2798477</v>
      </c>
    </row>
    <row r="76" spans="1:22" x14ac:dyDescent="0.25">
      <c r="A76" s="13">
        <v>183</v>
      </c>
      <c r="B76" s="14"/>
      <c r="C76" s="14" t="s">
        <v>187</v>
      </c>
      <c r="D76" s="10"/>
      <c r="E76" s="18">
        <v>34439.687306255168</v>
      </c>
      <c r="F76" s="10"/>
      <c r="G76" s="16">
        <v>2.6962742733477332E-5</v>
      </c>
      <c r="I76" s="18">
        <v>9612</v>
      </c>
      <c r="K76" s="18">
        <v>44514.469327952196</v>
      </c>
      <c r="L76" s="10"/>
      <c r="M76" s="16">
        <v>3.7014276078778337E-5</v>
      </c>
      <c r="N76" s="10"/>
      <c r="O76" s="18">
        <v>13027</v>
      </c>
      <c r="Q76" s="18">
        <v>10197</v>
      </c>
      <c r="R76" s="18">
        <v>9612</v>
      </c>
      <c r="S76" s="18">
        <v>9057</v>
      </c>
      <c r="T76" s="18">
        <v>8736</v>
      </c>
      <c r="U76" s="18">
        <v>9612</v>
      </c>
      <c r="V76" s="18">
        <v>10628</v>
      </c>
    </row>
    <row r="77" spans="1:22" x14ac:dyDescent="0.25">
      <c r="A77" s="13">
        <v>184</v>
      </c>
      <c r="B77" s="14"/>
      <c r="C77" s="14" t="s">
        <v>188</v>
      </c>
      <c r="D77" s="10"/>
      <c r="E77" s="18">
        <v>0</v>
      </c>
      <c r="F77" s="10"/>
      <c r="G77" s="16">
        <v>0</v>
      </c>
      <c r="I77" s="18">
        <v>0</v>
      </c>
      <c r="K77" s="18">
        <v>0</v>
      </c>
      <c r="L77" s="10"/>
      <c r="M77" s="16">
        <v>0</v>
      </c>
      <c r="N77" s="10"/>
      <c r="O77" s="18">
        <v>0</v>
      </c>
      <c r="Q77" s="18">
        <v>0</v>
      </c>
      <c r="R77" s="18">
        <v>0</v>
      </c>
      <c r="S77" s="18">
        <v>0</v>
      </c>
      <c r="T77" s="18">
        <v>0</v>
      </c>
      <c r="U77" s="18">
        <v>0</v>
      </c>
      <c r="V77" s="18">
        <v>0</v>
      </c>
    </row>
    <row r="78" spans="1:22" x14ac:dyDescent="0.25">
      <c r="A78" s="13">
        <v>185</v>
      </c>
      <c r="B78" s="14"/>
      <c r="C78" s="14" t="s">
        <v>189</v>
      </c>
      <c r="D78" s="10"/>
      <c r="E78" s="18">
        <v>81118.570573840916</v>
      </c>
      <c r="F78" s="10"/>
      <c r="G78" s="16">
        <v>6.3507520548615647E-5</v>
      </c>
      <c r="I78" s="18">
        <v>22640</v>
      </c>
      <c r="K78" s="18">
        <v>68816.360842348164</v>
      </c>
      <c r="L78" s="10"/>
      <c r="M78" s="16">
        <v>5.722156901814479E-5</v>
      </c>
      <c r="N78" s="10"/>
      <c r="O78" s="18">
        <v>20137</v>
      </c>
      <c r="Q78" s="18">
        <v>24018</v>
      </c>
      <c r="R78" s="18">
        <v>22640</v>
      </c>
      <c r="S78" s="18">
        <v>21334</v>
      </c>
      <c r="T78" s="18">
        <v>20576</v>
      </c>
      <c r="U78" s="18">
        <v>22640</v>
      </c>
      <c r="V78" s="18">
        <v>25034</v>
      </c>
    </row>
    <row r="79" spans="1:22" x14ac:dyDescent="0.25">
      <c r="A79" s="13">
        <v>186</v>
      </c>
      <c r="B79" s="14"/>
      <c r="C79" s="14" t="s">
        <v>190</v>
      </c>
      <c r="D79" s="10"/>
      <c r="E79" s="18">
        <v>79913.332172922092</v>
      </c>
      <c r="F79" s="10"/>
      <c r="G79" s="16">
        <v>6.2563942500199987E-5</v>
      </c>
      <c r="I79" s="18">
        <v>22304</v>
      </c>
      <c r="K79" s="18">
        <v>71148.233733642322</v>
      </c>
      <c r="L79" s="10"/>
      <c r="M79" s="16">
        <v>5.9160547248865435E-5</v>
      </c>
      <c r="N79" s="10"/>
      <c r="O79" s="18">
        <v>20820</v>
      </c>
      <c r="Q79" s="18">
        <v>23661</v>
      </c>
      <c r="R79" s="18">
        <v>22304</v>
      </c>
      <c r="S79" s="18">
        <v>21017</v>
      </c>
      <c r="T79" s="18">
        <v>20271</v>
      </c>
      <c r="U79" s="18">
        <v>22304</v>
      </c>
      <c r="V79" s="18">
        <v>24662</v>
      </c>
    </row>
    <row r="80" spans="1:22" x14ac:dyDescent="0.25">
      <c r="A80" s="13">
        <v>187</v>
      </c>
      <c r="B80" s="14"/>
      <c r="C80" s="14" t="s">
        <v>191</v>
      </c>
      <c r="D80" s="10"/>
      <c r="E80" s="18">
        <v>62750.737343838155</v>
      </c>
      <c r="F80" s="10"/>
      <c r="G80" s="16">
        <v>4.912739109076106E-5</v>
      </c>
      <c r="I80" s="18">
        <v>17514</v>
      </c>
      <c r="K80" s="18">
        <v>49709.464360968865</v>
      </c>
      <c r="L80" s="10"/>
      <c r="M80" s="16">
        <v>4.1333972197433762E-5</v>
      </c>
      <c r="N80" s="10"/>
      <c r="O80" s="18">
        <v>14547</v>
      </c>
      <c r="Q80" s="18">
        <v>18580</v>
      </c>
      <c r="R80" s="18">
        <v>17514</v>
      </c>
      <c r="S80" s="18">
        <v>16504</v>
      </c>
      <c r="T80" s="18">
        <v>15918</v>
      </c>
      <c r="U80" s="18">
        <v>17514</v>
      </c>
      <c r="V80" s="18">
        <v>19366</v>
      </c>
    </row>
    <row r="81" spans="1:22" x14ac:dyDescent="0.25">
      <c r="A81" s="13">
        <v>188</v>
      </c>
      <c r="B81" s="14"/>
      <c r="C81" s="14" t="s">
        <v>192</v>
      </c>
      <c r="D81" s="10"/>
      <c r="E81" s="18">
        <v>91733.707789933382</v>
      </c>
      <c r="F81" s="10"/>
      <c r="G81" s="16">
        <v>7.1818084210036509E-5</v>
      </c>
      <c r="I81" s="18">
        <v>25603</v>
      </c>
      <c r="K81" s="18">
        <v>66898.239730215573</v>
      </c>
      <c r="L81" s="10"/>
      <c r="M81" s="16">
        <v>5.562662999115235E-5</v>
      </c>
      <c r="N81" s="10"/>
      <c r="O81" s="18">
        <v>19577</v>
      </c>
      <c r="Q81" s="18">
        <v>27161</v>
      </c>
      <c r="R81" s="18">
        <v>25603</v>
      </c>
      <c r="S81" s="18">
        <v>24126</v>
      </c>
      <c r="T81" s="18">
        <v>23269</v>
      </c>
      <c r="U81" s="18">
        <v>25603</v>
      </c>
      <c r="V81" s="18">
        <v>28310</v>
      </c>
    </row>
    <row r="82" spans="1:22" x14ac:dyDescent="0.25">
      <c r="A82" s="13">
        <v>190</v>
      </c>
      <c r="B82" s="14"/>
      <c r="C82" s="14" t="s">
        <v>193</v>
      </c>
      <c r="D82" s="10"/>
      <c r="E82" s="18">
        <v>50891.191478797009</v>
      </c>
      <c r="F82" s="10"/>
      <c r="G82" s="16">
        <v>3.9842583094351024E-5</v>
      </c>
      <c r="I82" s="18">
        <v>14204</v>
      </c>
      <c r="K82" s="18">
        <v>67205.540808913254</v>
      </c>
      <c r="L82" s="10"/>
      <c r="M82" s="16">
        <v>5.5882154254115535E-5</v>
      </c>
      <c r="N82" s="10"/>
      <c r="O82" s="18">
        <v>19667</v>
      </c>
      <c r="Q82" s="18">
        <v>15068</v>
      </c>
      <c r="R82" s="18">
        <v>14204</v>
      </c>
      <c r="S82" s="18">
        <v>13385</v>
      </c>
      <c r="T82" s="18">
        <v>12909</v>
      </c>
      <c r="U82" s="18">
        <v>14204</v>
      </c>
      <c r="V82" s="18">
        <v>15706</v>
      </c>
    </row>
    <row r="83" spans="1:22" x14ac:dyDescent="0.25">
      <c r="A83" s="13">
        <v>191</v>
      </c>
      <c r="B83" s="14"/>
      <c r="C83" s="14" t="s">
        <v>194</v>
      </c>
      <c r="D83" s="10"/>
      <c r="E83" s="18">
        <v>3735817.209408008</v>
      </c>
      <c r="F83" s="10"/>
      <c r="G83" s="16">
        <v>2.9247616977715841E-3</v>
      </c>
      <c r="I83" s="18">
        <v>1042678</v>
      </c>
      <c r="K83" s="18">
        <v>3503020.4000045178</v>
      </c>
      <c r="L83" s="10"/>
      <c r="M83" s="16">
        <v>2.9128004029453985E-3</v>
      </c>
      <c r="N83" s="10"/>
      <c r="O83" s="18">
        <v>1025074</v>
      </c>
      <c r="Q83" s="18">
        <v>1106138</v>
      </c>
      <c r="R83" s="18">
        <v>1042678</v>
      </c>
      <c r="S83" s="18">
        <v>982521</v>
      </c>
      <c r="T83" s="18">
        <v>947644</v>
      </c>
      <c r="U83" s="18">
        <v>1042678</v>
      </c>
      <c r="V83" s="18">
        <v>1152917</v>
      </c>
    </row>
    <row r="84" spans="1:22" x14ac:dyDescent="0.25">
      <c r="A84" s="13">
        <v>192</v>
      </c>
      <c r="B84" s="14"/>
      <c r="C84" s="14" t="s">
        <v>195</v>
      </c>
      <c r="D84" s="10"/>
      <c r="E84" s="18">
        <v>81543.417110164795</v>
      </c>
      <c r="F84" s="10"/>
      <c r="G84" s="16">
        <v>6.3840131810682159E-5</v>
      </c>
      <c r="I84" s="18">
        <v>22759</v>
      </c>
      <c r="K84" s="18">
        <v>97133.251417637337</v>
      </c>
      <c r="L84" s="10"/>
      <c r="M84" s="16">
        <v>8.0767378308252462E-5</v>
      </c>
      <c r="N84" s="10"/>
      <c r="O84" s="18">
        <v>28425</v>
      </c>
      <c r="Q84" s="18">
        <v>24144</v>
      </c>
      <c r="R84" s="18">
        <v>22759</v>
      </c>
      <c r="S84" s="18">
        <v>21446</v>
      </c>
      <c r="T84" s="18">
        <v>20685</v>
      </c>
      <c r="U84" s="18">
        <v>22759</v>
      </c>
      <c r="V84" s="18">
        <v>25165</v>
      </c>
    </row>
    <row r="85" spans="1:22" x14ac:dyDescent="0.25">
      <c r="A85" s="13">
        <v>193</v>
      </c>
      <c r="B85" s="14"/>
      <c r="C85" s="14" t="s">
        <v>196</v>
      </c>
      <c r="D85" s="10"/>
      <c r="E85" s="18">
        <v>44238.275505725142</v>
      </c>
      <c r="F85" s="10"/>
      <c r="G85" s="16">
        <v>3.4634032267096602E-5</v>
      </c>
      <c r="I85" s="18">
        <v>12347</v>
      </c>
      <c r="K85" s="18">
        <v>35931.128414131701</v>
      </c>
      <c r="L85" s="10"/>
      <c r="M85" s="16">
        <v>2.9877132694639946E-5</v>
      </c>
      <c r="N85" s="10"/>
      <c r="O85" s="18">
        <v>10515</v>
      </c>
      <c r="Q85" s="18">
        <v>13098</v>
      </c>
      <c r="R85" s="18">
        <v>12347</v>
      </c>
      <c r="S85" s="18">
        <v>11635</v>
      </c>
      <c r="T85" s="18">
        <v>11222</v>
      </c>
      <c r="U85" s="18">
        <v>12347</v>
      </c>
      <c r="V85" s="18">
        <v>13652</v>
      </c>
    </row>
    <row r="86" spans="1:22" x14ac:dyDescent="0.25">
      <c r="A86" s="13">
        <v>194</v>
      </c>
      <c r="B86" s="14"/>
      <c r="C86" s="14" t="s">
        <v>197</v>
      </c>
      <c r="D86" s="10"/>
      <c r="E86" s="18">
        <v>8161864.4073688816</v>
      </c>
      <c r="F86" s="10"/>
      <c r="G86" s="16">
        <v>6.3899026807204109E-3</v>
      </c>
      <c r="I86" s="18">
        <v>2278002</v>
      </c>
      <c r="K86" s="18">
        <v>7682463.6995728612</v>
      </c>
      <c r="L86" s="10"/>
      <c r="M86" s="16">
        <v>6.388053966143151E-3</v>
      </c>
      <c r="N86" s="10"/>
      <c r="O86" s="18">
        <v>2248083</v>
      </c>
      <c r="Q86" s="18">
        <v>2416647</v>
      </c>
      <c r="R86" s="18">
        <v>2278002</v>
      </c>
      <c r="S86" s="18">
        <v>2146573</v>
      </c>
      <c r="T86" s="18">
        <v>2070375</v>
      </c>
      <c r="U86" s="18">
        <v>2278002</v>
      </c>
      <c r="V86" s="18">
        <v>2518847</v>
      </c>
    </row>
    <row r="87" spans="1:22" x14ac:dyDescent="0.25">
      <c r="A87" s="13">
        <v>195</v>
      </c>
      <c r="B87" s="14"/>
      <c r="C87" s="14" t="s">
        <v>198</v>
      </c>
      <c r="D87" s="10"/>
      <c r="E87" s="18">
        <v>31788.162824233772</v>
      </c>
      <c r="F87" s="10"/>
      <c r="G87" s="16">
        <v>2.4886871026962893E-5</v>
      </c>
      <c r="I87" s="18">
        <v>8872</v>
      </c>
      <c r="K87" s="18">
        <v>40893.137008397185</v>
      </c>
      <c r="L87" s="10"/>
      <c r="M87" s="16">
        <v>3.4003097999545503E-5</v>
      </c>
      <c r="N87" s="10"/>
      <c r="O87" s="18">
        <v>11965</v>
      </c>
      <c r="Q87" s="18">
        <v>9412</v>
      </c>
      <c r="R87" s="18">
        <v>8872</v>
      </c>
      <c r="S87" s="18">
        <v>8360</v>
      </c>
      <c r="T87" s="18">
        <v>8063</v>
      </c>
      <c r="U87" s="18">
        <v>8872</v>
      </c>
      <c r="V87" s="18">
        <v>9810</v>
      </c>
    </row>
    <row r="88" spans="1:22" x14ac:dyDescent="0.25">
      <c r="A88" s="13">
        <v>197</v>
      </c>
      <c r="B88" s="14"/>
      <c r="C88" s="14" t="s">
        <v>199</v>
      </c>
      <c r="D88" s="10"/>
      <c r="E88" s="18">
        <v>0</v>
      </c>
      <c r="F88" s="10"/>
      <c r="G88" s="16">
        <v>0</v>
      </c>
      <c r="I88" s="18">
        <v>0</v>
      </c>
      <c r="K88" s="18">
        <v>0</v>
      </c>
      <c r="L88" s="10"/>
      <c r="M88" s="16">
        <v>0</v>
      </c>
      <c r="N88" s="10"/>
      <c r="O88" s="18">
        <v>0</v>
      </c>
      <c r="Q88" s="18">
        <v>0</v>
      </c>
      <c r="R88" s="18">
        <v>0</v>
      </c>
      <c r="S88" s="18">
        <v>0</v>
      </c>
      <c r="T88" s="18">
        <v>0</v>
      </c>
      <c r="U88" s="18">
        <v>0</v>
      </c>
      <c r="V88" s="18">
        <v>0</v>
      </c>
    </row>
    <row r="89" spans="1:22" x14ac:dyDescent="0.25">
      <c r="A89" s="13">
        <v>199</v>
      </c>
      <c r="B89" s="14"/>
      <c r="C89" s="14" t="s">
        <v>200</v>
      </c>
      <c r="D89" s="10"/>
      <c r="E89" s="18">
        <v>6592507.4156871457</v>
      </c>
      <c r="F89" s="10"/>
      <c r="G89" s="16">
        <v>5.1612571228377407E-3</v>
      </c>
      <c r="I89" s="18">
        <v>1839989</v>
      </c>
      <c r="K89" s="18">
        <v>6190488.8434426719</v>
      </c>
      <c r="L89" s="10"/>
      <c r="M89" s="16">
        <v>5.1474602881517771E-3</v>
      </c>
      <c r="N89" s="10"/>
      <c r="O89" s="18">
        <v>1811491</v>
      </c>
      <c r="Q89" s="18">
        <v>1951976</v>
      </c>
      <c r="R89" s="18">
        <v>1839989</v>
      </c>
      <c r="S89" s="18">
        <v>1733831</v>
      </c>
      <c r="T89" s="18">
        <v>1672285</v>
      </c>
      <c r="U89" s="18">
        <v>1839989</v>
      </c>
      <c r="V89" s="18">
        <v>2034525</v>
      </c>
    </row>
    <row r="90" spans="1:22" x14ac:dyDescent="0.25">
      <c r="A90" s="13">
        <v>200</v>
      </c>
      <c r="B90" s="14"/>
      <c r="C90" s="14" t="s">
        <v>201</v>
      </c>
      <c r="D90" s="10"/>
      <c r="E90" s="18">
        <v>201488.74276960536</v>
      </c>
      <c r="F90" s="10"/>
      <c r="G90" s="16">
        <v>1.5774501918900812E-4</v>
      </c>
      <c r="I90" s="18">
        <v>56236</v>
      </c>
      <c r="K90" s="18">
        <v>187526.96839364024</v>
      </c>
      <c r="L90" s="10"/>
      <c r="M90" s="16">
        <v>1.5593075881014564E-4</v>
      </c>
      <c r="N90" s="10"/>
      <c r="O90" s="18">
        <v>54878</v>
      </c>
      <c r="Q90" s="18">
        <v>59659</v>
      </c>
      <c r="R90" s="18">
        <v>56236</v>
      </c>
      <c r="S90" s="18">
        <v>52991</v>
      </c>
      <c r="T90" s="18">
        <v>51110</v>
      </c>
      <c r="U90" s="18">
        <v>56236</v>
      </c>
      <c r="V90" s="18">
        <v>62182</v>
      </c>
    </row>
    <row r="91" spans="1:22" x14ac:dyDescent="0.25">
      <c r="A91" s="13">
        <v>201</v>
      </c>
      <c r="B91" s="14"/>
      <c r="C91" s="14" t="s">
        <v>202</v>
      </c>
      <c r="D91" s="10"/>
      <c r="E91" s="18">
        <v>7344103.1217881255</v>
      </c>
      <c r="F91" s="10"/>
      <c r="G91" s="16">
        <v>5.7496794706651056E-3</v>
      </c>
      <c r="I91" s="18">
        <v>2049762</v>
      </c>
      <c r="K91" s="18">
        <v>6755031.0525670452</v>
      </c>
      <c r="L91" s="10"/>
      <c r="M91" s="16">
        <v>5.6168834106134794E-3</v>
      </c>
      <c r="N91" s="10"/>
      <c r="O91" s="18">
        <v>1976693</v>
      </c>
      <c r="Q91" s="18">
        <v>2174516</v>
      </c>
      <c r="R91" s="18">
        <v>2049762</v>
      </c>
      <c r="S91" s="18">
        <v>1931501</v>
      </c>
      <c r="T91" s="18">
        <v>1862938</v>
      </c>
      <c r="U91" s="18">
        <v>2049762</v>
      </c>
      <c r="V91" s="18">
        <v>2266476</v>
      </c>
    </row>
    <row r="92" spans="1:22" x14ac:dyDescent="0.25">
      <c r="A92" s="13">
        <v>202</v>
      </c>
      <c r="B92" s="14"/>
      <c r="C92" s="14" t="s">
        <v>203</v>
      </c>
      <c r="D92" s="10"/>
      <c r="E92" s="18">
        <v>1545665.0178156744</v>
      </c>
      <c r="F92" s="10"/>
      <c r="G92" s="16">
        <v>1.2100971723959389E-3</v>
      </c>
      <c r="I92" s="18">
        <v>431400</v>
      </c>
      <c r="K92" s="18">
        <v>1480348.6319861279</v>
      </c>
      <c r="L92" s="10"/>
      <c r="M92" s="16">
        <v>1.230926343375934E-3</v>
      </c>
      <c r="N92" s="10"/>
      <c r="O92" s="18">
        <v>433189</v>
      </c>
      <c r="Q92" s="18">
        <v>457656</v>
      </c>
      <c r="R92" s="18">
        <v>431400</v>
      </c>
      <c r="S92" s="18">
        <v>406510</v>
      </c>
      <c r="T92" s="18">
        <v>392080</v>
      </c>
      <c r="U92" s="18">
        <v>431400</v>
      </c>
      <c r="V92" s="18">
        <v>477010</v>
      </c>
    </row>
    <row r="93" spans="1:22" x14ac:dyDescent="0.25">
      <c r="A93" s="13">
        <v>203</v>
      </c>
      <c r="B93" s="14"/>
      <c r="C93" s="14" t="s">
        <v>204</v>
      </c>
      <c r="D93" s="10"/>
      <c r="E93" s="18">
        <v>2535218.9763327297</v>
      </c>
      <c r="F93" s="10"/>
      <c r="G93" s="16">
        <v>1.9848164248423296E-3</v>
      </c>
      <c r="I93" s="18">
        <v>707587</v>
      </c>
      <c r="K93" s="18">
        <v>2283044.1558417478</v>
      </c>
      <c r="L93" s="10"/>
      <c r="M93" s="16">
        <v>1.8983765944010501E-3</v>
      </c>
      <c r="N93" s="10"/>
      <c r="O93" s="18">
        <v>668078</v>
      </c>
      <c r="Q93" s="18">
        <v>750653</v>
      </c>
      <c r="R93" s="18">
        <v>707587</v>
      </c>
      <c r="S93" s="18">
        <v>666763</v>
      </c>
      <c r="T93" s="18">
        <v>643095</v>
      </c>
      <c r="U93" s="18">
        <v>707587</v>
      </c>
      <c r="V93" s="18">
        <v>782398</v>
      </c>
    </row>
    <row r="94" spans="1:22" x14ac:dyDescent="0.25">
      <c r="A94" s="13">
        <v>204</v>
      </c>
      <c r="B94" s="14"/>
      <c r="C94" s="14" t="s">
        <v>205</v>
      </c>
      <c r="D94" s="10"/>
      <c r="E94" s="18">
        <v>29240463.604259528</v>
      </c>
      <c r="F94" s="10"/>
      <c r="G94" s="16">
        <v>2.2892283851429218E-2</v>
      </c>
      <c r="I94" s="18">
        <v>8161103</v>
      </c>
      <c r="K94" s="18">
        <v>27413985.776473273</v>
      </c>
      <c r="L94" s="10"/>
      <c r="M94" s="16">
        <v>2.2795033913004845E-2</v>
      </c>
      <c r="N94" s="10"/>
      <c r="O94" s="18">
        <v>8022021</v>
      </c>
      <c r="Q94" s="18">
        <v>8657809</v>
      </c>
      <c r="R94" s="18">
        <v>8161103</v>
      </c>
      <c r="S94" s="18">
        <v>7690249</v>
      </c>
      <c r="T94" s="18">
        <v>7417265</v>
      </c>
      <c r="U94" s="18">
        <v>8161103</v>
      </c>
      <c r="V94" s="18">
        <v>9023948</v>
      </c>
    </row>
    <row r="95" spans="1:22" x14ac:dyDescent="0.25">
      <c r="A95" s="13">
        <v>206</v>
      </c>
      <c r="B95" s="14"/>
      <c r="C95" s="14" t="s">
        <v>206</v>
      </c>
      <c r="D95" s="10"/>
      <c r="E95" s="18">
        <v>2384464.744049802</v>
      </c>
      <c r="F95" s="10"/>
      <c r="G95" s="16">
        <v>1.8667913236013788E-3</v>
      </c>
      <c r="I95" s="18">
        <v>665511</v>
      </c>
      <c r="K95" s="18">
        <v>2544118.515737033</v>
      </c>
      <c r="L95" s="10"/>
      <c r="M95" s="16">
        <v>2.1154628268137184E-3</v>
      </c>
      <c r="N95" s="10"/>
      <c r="O95" s="18">
        <v>744472</v>
      </c>
      <c r="Q95" s="18">
        <v>706016</v>
      </c>
      <c r="R95" s="18">
        <v>665511</v>
      </c>
      <c r="S95" s="18">
        <v>627114</v>
      </c>
      <c r="T95" s="18">
        <v>604853</v>
      </c>
      <c r="U95" s="18">
        <v>665511</v>
      </c>
      <c r="V95" s="18">
        <v>735873</v>
      </c>
    </row>
    <row r="96" spans="1:22" x14ac:dyDescent="0.25">
      <c r="A96" s="13">
        <v>207</v>
      </c>
      <c r="B96" s="14"/>
      <c r="C96" s="14" t="s">
        <v>207</v>
      </c>
      <c r="D96" s="10"/>
      <c r="E96" s="18">
        <v>0</v>
      </c>
      <c r="F96" s="10"/>
      <c r="G96" s="16">
        <v>0</v>
      </c>
      <c r="I96" s="18">
        <v>0</v>
      </c>
      <c r="K96" s="18">
        <v>0</v>
      </c>
      <c r="L96" s="10"/>
      <c r="M96" s="16">
        <v>0</v>
      </c>
      <c r="N96" s="10"/>
      <c r="O96" s="18">
        <v>0</v>
      </c>
      <c r="Q96" s="18">
        <v>0</v>
      </c>
      <c r="R96" s="18">
        <v>0</v>
      </c>
      <c r="S96" s="18">
        <v>0</v>
      </c>
      <c r="T96" s="18">
        <v>0</v>
      </c>
      <c r="U96" s="18">
        <v>0</v>
      </c>
      <c r="V96" s="18">
        <v>0</v>
      </c>
    </row>
    <row r="97" spans="1:22" x14ac:dyDescent="0.25">
      <c r="A97" s="13">
        <v>208</v>
      </c>
      <c r="B97" s="14"/>
      <c r="C97" s="14" t="s">
        <v>208</v>
      </c>
      <c r="D97" s="10"/>
      <c r="E97" s="18">
        <v>108147857.60696942</v>
      </c>
      <c r="F97" s="10"/>
      <c r="G97" s="16">
        <v>8.4668679941929642E-2</v>
      </c>
      <c r="I97" s="18">
        <v>30184400</v>
      </c>
      <c r="K97" s="18">
        <v>100294040.84966554</v>
      </c>
      <c r="L97" s="10"/>
      <c r="M97" s="16">
        <v>8.3395609857011194E-2</v>
      </c>
      <c r="N97" s="10"/>
      <c r="O97" s="18">
        <v>29348567</v>
      </c>
      <c r="Q97" s="18">
        <v>32021502</v>
      </c>
      <c r="R97" s="18">
        <v>30184400</v>
      </c>
      <c r="S97" s="18">
        <v>28442915</v>
      </c>
      <c r="T97" s="18">
        <v>27433265</v>
      </c>
      <c r="U97" s="18">
        <v>30184400</v>
      </c>
      <c r="V97" s="18">
        <v>33375691</v>
      </c>
    </row>
    <row r="98" spans="1:22" x14ac:dyDescent="0.25">
      <c r="A98" s="13">
        <v>209</v>
      </c>
      <c r="B98" s="14"/>
      <c r="C98" s="14" t="s">
        <v>209</v>
      </c>
      <c r="D98" s="10"/>
      <c r="E98" s="18">
        <v>0</v>
      </c>
      <c r="F98" s="10"/>
      <c r="G98" s="16">
        <v>0</v>
      </c>
      <c r="I98" s="18">
        <v>0</v>
      </c>
      <c r="K98" s="18">
        <v>0</v>
      </c>
      <c r="L98" s="10"/>
      <c r="M98" s="16">
        <v>0</v>
      </c>
      <c r="N98" s="10"/>
      <c r="O98" s="18">
        <v>0</v>
      </c>
      <c r="Q98" s="18">
        <v>0</v>
      </c>
      <c r="R98" s="18">
        <v>0</v>
      </c>
      <c r="S98" s="18">
        <v>0</v>
      </c>
      <c r="T98" s="18">
        <v>0</v>
      </c>
      <c r="U98" s="18">
        <v>0</v>
      </c>
      <c r="V98" s="18">
        <v>0</v>
      </c>
    </row>
    <row r="99" spans="1:22" x14ac:dyDescent="0.25">
      <c r="A99" s="13">
        <v>211</v>
      </c>
      <c r="B99" s="14"/>
      <c r="C99" s="14" t="s">
        <v>210</v>
      </c>
      <c r="D99" s="10"/>
      <c r="E99" s="18">
        <v>8127152.537057085</v>
      </c>
      <c r="F99" s="10"/>
      <c r="G99" s="16">
        <v>6.3627268466109992E-3</v>
      </c>
      <c r="I99" s="18">
        <v>2268313</v>
      </c>
      <c r="K99" s="18">
        <v>7849689.7159865228</v>
      </c>
      <c r="L99" s="10"/>
      <c r="M99" s="16">
        <v>6.5271042577121187E-3</v>
      </c>
      <c r="N99" s="10"/>
      <c r="O99" s="18">
        <v>2297017</v>
      </c>
      <c r="Q99" s="18">
        <v>2406368</v>
      </c>
      <c r="R99" s="18">
        <v>2268313</v>
      </c>
      <c r="S99" s="18">
        <v>2137443</v>
      </c>
      <c r="T99" s="18">
        <v>2061569</v>
      </c>
      <c r="U99" s="18">
        <v>2268313</v>
      </c>
      <c r="V99" s="18">
        <v>2508134</v>
      </c>
    </row>
    <row r="100" spans="1:22" x14ac:dyDescent="0.25">
      <c r="A100" s="13">
        <v>212</v>
      </c>
      <c r="B100" s="14"/>
      <c r="C100" s="14" t="s">
        <v>211</v>
      </c>
      <c r="D100" s="10"/>
      <c r="E100" s="18">
        <v>9292375.0143347289</v>
      </c>
      <c r="F100" s="10"/>
      <c r="G100" s="16">
        <v>7.2749765311891741E-3</v>
      </c>
      <c r="I100" s="18">
        <v>2593531</v>
      </c>
      <c r="K100" s="18">
        <v>7994483.7579071447</v>
      </c>
      <c r="L100" s="10"/>
      <c r="M100" s="16">
        <v>6.6475021131313832E-3</v>
      </c>
      <c r="N100" s="10"/>
      <c r="O100" s="18">
        <v>2339385</v>
      </c>
      <c r="Q100" s="18">
        <v>2751380</v>
      </c>
      <c r="R100" s="18">
        <v>2593531</v>
      </c>
      <c r="S100" s="18">
        <v>2443898</v>
      </c>
      <c r="T100" s="18">
        <v>2357146</v>
      </c>
      <c r="U100" s="18">
        <v>2593531</v>
      </c>
      <c r="V100" s="18">
        <v>2867736</v>
      </c>
    </row>
    <row r="101" spans="1:22" x14ac:dyDescent="0.25">
      <c r="A101" s="13">
        <v>213</v>
      </c>
      <c r="B101" s="14"/>
      <c r="C101" s="14" t="s">
        <v>212</v>
      </c>
      <c r="D101" s="10"/>
      <c r="E101" s="18">
        <v>10459511.811939165</v>
      </c>
      <c r="F101" s="10"/>
      <c r="G101" s="16">
        <v>8.1887249322342478E-3</v>
      </c>
      <c r="I101" s="18">
        <v>2919282</v>
      </c>
      <c r="K101" s="18">
        <v>10100523.49667092</v>
      </c>
      <c r="L101" s="10"/>
      <c r="M101" s="16">
        <v>8.3986975671122496E-3</v>
      </c>
      <c r="N101" s="10"/>
      <c r="O101" s="18">
        <v>2955669</v>
      </c>
      <c r="Q101" s="18">
        <v>3096957</v>
      </c>
      <c r="R101" s="18">
        <v>2919282</v>
      </c>
      <c r="S101" s="18">
        <v>2750854</v>
      </c>
      <c r="T101" s="18">
        <v>2653206</v>
      </c>
      <c r="U101" s="18">
        <v>2919282</v>
      </c>
      <c r="V101" s="18">
        <v>3227927</v>
      </c>
    </row>
    <row r="102" spans="1:22" x14ac:dyDescent="0.25">
      <c r="A102" s="13">
        <v>214</v>
      </c>
      <c r="B102" s="14"/>
      <c r="C102" s="14" t="s">
        <v>213</v>
      </c>
      <c r="D102" s="10"/>
      <c r="E102" s="18">
        <v>10052095.031623237</v>
      </c>
      <c r="F102" s="10"/>
      <c r="G102" s="16">
        <v>7.869759381377902E-3</v>
      </c>
      <c r="I102" s="18">
        <v>2805571</v>
      </c>
      <c r="K102" s="18">
        <v>9713206.6400405765</v>
      </c>
      <c r="L102" s="10"/>
      <c r="M102" s="16">
        <v>8.0766392953251498E-3</v>
      </c>
      <c r="N102" s="10"/>
      <c r="O102" s="18">
        <v>2842330</v>
      </c>
      <c r="Q102" s="18">
        <v>2976325</v>
      </c>
      <c r="R102" s="18">
        <v>2805571</v>
      </c>
      <c r="S102" s="18">
        <v>2643704</v>
      </c>
      <c r="T102" s="18">
        <v>2549859</v>
      </c>
      <c r="U102" s="18">
        <v>2805571</v>
      </c>
      <c r="V102" s="18">
        <v>3102194</v>
      </c>
    </row>
    <row r="103" spans="1:22" x14ac:dyDescent="0.25">
      <c r="A103" s="13">
        <v>215</v>
      </c>
      <c r="B103" s="14"/>
      <c r="C103" s="14" t="s">
        <v>214</v>
      </c>
      <c r="D103" s="10"/>
      <c r="E103" s="18">
        <v>8535727.3506032303</v>
      </c>
      <c r="F103" s="10"/>
      <c r="G103" s="16">
        <v>6.6825990187088661E-3</v>
      </c>
      <c r="I103" s="18">
        <v>2382348</v>
      </c>
      <c r="K103" s="18">
        <v>8154385.7652785107</v>
      </c>
      <c r="L103" s="10"/>
      <c r="M103" s="16">
        <v>6.7804624097663937E-3</v>
      </c>
      <c r="N103" s="10"/>
      <c r="O103" s="18">
        <v>2386175</v>
      </c>
      <c r="Q103" s="18">
        <v>2527344</v>
      </c>
      <c r="R103" s="18">
        <v>2382348</v>
      </c>
      <c r="S103" s="18">
        <v>2244899</v>
      </c>
      <c r="T103" s="18">
        <v>2165211</v>
      </c>
      <c r="U103" s="18">
        <v>2382348</v>
      </c>
      <c r="V103" s="18">
        <v>2634225</v>
      </c>
    </row>
    <row r="104" spans="1:22" x14ac:dyDescent="0.25">
      <c r="A104" s="13">
        <v>216</v>
      </c>
      <c r="B104" s="14"/>
      <c r="C104" s="14" t="s">
        <v>215</v>
      </c>
      <c r="D104" s="10"/>
      <c r="E104" s="18">
        <v>46608850.881569691</v>
      </c>
      <c r="F104" s="10"/>
      <c r="G104" s="16">
        <v>3.6489949640005036E-2</v>
      </c>
      <c r="I104" s="18">
        <v>13008674</v>
      </c>
      <c r="K104" s="18">
        <v>43676815.79576499</v>
      </c>
      <c r="L104" s="10"/>
      <c r="M104" s="16">
        <v>3.6317757855224633E-2</v>
      </c>
      <c r="N104" s="10"/>
      <c r="O104" s="18">
        <v>12780936</v>
      </c>
      <c r="Q104" s="18">
        <v>13800416</v>
      </c>
      <c r="R104" s="18">
        <v>13008674</v>
      </c>
      <c r="S104" s="18">
        <v>12258140</v>
      </c>
      <c r="T104" s="18">
        <v>11823008</v>
      </c>
      <c r="U104" s="18">
        <v>13008674</v>
      </c>
      <c r="V104" s="18">
        <v>14384036</v>
      </c>
    </row>
    <row r="105" spans="1:22" x14ac:dyDescent="0.25">
      <c r="A105" s="13">
        <v>217</v>
      </c>
      <c r="B105" s="14"/>
      <c r="C105" s="14" t="s">
        <v>216</v>
      </c>
      <c r="D105" s="10"/>
      <c r="E105" s="18">
        <v>16834964.830908839</v>
      </c>
      <c r="F105" s="10"/>
      <c r="G105" s="16">
        <v>1.3180050725387693E-2</v>
      </c>
      <c r="I105" s="18">
        <v>4698691</v>
      </c>
      <c r="K105" s="18">
        <v>16835068.81491001</v>
      </c>
      <c r="L105" s="10"/>
      <c r="M105" s="16">
        <v>1.3998546861908125E-2</v>
      </c>
      <c r="N105" s="10"/>
      <c r="O105" s="18">
        <v>4926366</v>
      </c>
      <c r="Q105" s="18">
        <v>4984666</v>
      </c>
      <c r="R105" s="18">
        <v>4698691</v>
      </c>
      <c r="S105" s="18">
        <v>4427601</v>
      </c>
      <c r="T105" s="18">
        <v>4270432</v>
      </c>
      <c r="U105" s="18">
        <v>4698691</v>
      </c>
      <c r="V105" s="18">
        <v>5195467</v>
      </c>
    </row>
    <row r="106" spans="1:22" x14ac:dyDescent="0.25">
      <c r="A106" s="13">
        <v>218</v>
      </c>
      <c r="B106" s="14"/>
      <c r="C106" s="14" t="s">
        <v>217</v>
      </c>
      <c r="D106" s="10"/>
      <c r="E106" s="18">
        <v>1890982.8938895948</v>
      </c>
      <c r="F106" s="10"/>
      <c r="G106" s="16">
        <v>1.4804456506227097E-3</v>
      </c>
      <c r="I106" s="18">
        <v>527779</v>
      </c>
      <c r="K106" s="18">
        <v>1882678.0501375555</v>
      </c>
      <c r="L106" s="10"/>
      <c r="M106" s="16">
        <v>1.5654677269507356E-3</v>
      </c>
      <c r="N106" s="10"/>
      <c r="O106" s="18">
        <v>550921</v>
      </c>
      <c r="Q106" s="18">
        <v>559901</v>
      </c>
      <c r="R106" s="18">
        <v>527779</v>
      </c>
      <c r="S106" s="18">
        <v>497329</v>
      </c>
      <c r="T106" s="18">
        <v>479675</v>
      </c>
      <c r="U106" s="18">
        <v>527779</v>
      </c>
      <c r="V106" s="18">
        <v>583579</v>
      </c>
    </row>
    <row r="107" spans="1:22" x14ac:dyDescent="0.25">
      <c r="A107" s="13">
        <v>219</v>
      </c>
      <c r="B107" s="14"/>
      <c r="C107" s="14" t="s">
        <v>218</v>
      </c>
      <c r="D107" s="10"/>
      <c r="E107" s="18">
        <v>0</v>
      </c>
      <c r="F107" s="10"/>
      <c r="G107" s="16">
        <v>0</v>
      </c>
      <c r="I107" s="18">
        <v>0</v>
      </c>
      <c r="K107" s="18">
        <v>0</v>
      </c>
      <c r="L107" s="10"/>
      <c r="M107" s="16">
        <v>0</v>
      </c>
      <c r="N107" s="10"/>
      <c r="O107" s="18">
        <v>0</v>
      </c>
      <c r="Q107" s="18">
        <v>0</v>
      </c>
      <c r="R107" s="18">
        <v>0</v>
      </c>
      <c r="S107" s="18">
        <v>0</v>
      </c>
      <c r="T107" s="18">
        <v>0</v>
      </c>
      <c r="U107" s="18">
        <v>0</v>
      </c>
      <c r="V107" s="18">
        <v>0</v>
      </c>
    </row>
    <row r="108" spans="1:22" x14ac:dyDescent="0.25">
      <c r="A108" s="13">
        <v>220</v>
      </c>
      <c r="B108" s="14"/>
      <c r="C108" s="14" t="s">
        <v>219</v>
      </c>
      <c r="D108" s="10"/>
      <c r="E108" s="18">
        <v>0</v>
      </c>
      <c r="F108" s="10"/>
      <c r="G108" s="16">
        <v>0</v>
      </c>
      <c r="I108" s="18">
        <v>0</v>
      </c>
      <c r="K108" s="18">
        <v>0</v>
      </c>
      <c r="L108" s="10"/>
      <c r="M108" s="16">
        <v>0</v>
      </c>
      <c r="N108" s="10"/>
      <c r="O108" s="18">
        <v>0</v>
      </c>
      <c r="Q108" s="18">
        <v>0</v>
      </c>
      <c r="R108" s="18">
        <v>0</v>
      </c>
      <c r="S108" s="18">
        <v>0</v>
      </c>
      <c r="T108" s="18">
        <v>0</v>
      </c>
      <c r="U108" s="18">
        <v>0</v>
      </c>
      <c r="V108" s="18">
        <v>0</v>
      </c>
    </row>
    <row r="109" spans="1:22" x14ac:dyDescent="0.25">
      <c r="A109" s="13">
        <v>221</v>
      </c>
      <c r="B109" s="14"/>
      <c r="C109" s="14" t="s">
        <v>220</v>
      </c>
      <c r="D109" s="10"/>
      <c r="E109" s="18">
        <v>31919511.713896573</v>
      </c>
      <c r="F109" s="10"/>
      <c r="G109" s="16">
        <v>2.4989703735309312E-2</v>
      </c>
      <c r="I109" s="18">
        <v>8908834</v>
      </c>
      <c r="K109" s="18">
        <v>29650940.796021715</v>
      </c>
      <c r="L109" s="10"/>
      <c r="M109" s="16">
        <v>2.465508687824108E-2</v>
      </c>
      <c r="N109" s="10"/>
      <c r="O109" s="18">
        <v>8676610</v>
      </c>
      <c r="Q109" s="18">
        <v>9451049</v>
      </c>
      <c r="R109" s="18">
        <v>8908834</v>
      </c>
      <c r="S109" s="18">
        <v>8394840</v>
      </c>
      <c r="T109" s="18">
        <v>8096845</v>
      </c>
      <c r="U109" s="18">
        <v>8908834</v>
      </c>
      <c r="V109" s="18">
        <v>9850734</v>
      </c>
    </row>
    <row r="110" spans="1:22" x14ac:dyDescent="0.25">
      <c r="A110" s="13">
        <v>222</v>
      </c>
      <c r="B110" s="14"/>
      <c r="C110" s="14" t="s">
        <v>221</v>
      </c>
      <c r="D110" s="10"/>
      <c r="E110" s="18">
        <v>2232786.4956595027</v>
      </c>
      <c r="F110" s="10"/>
      <c r="G110" s="16">
        <v>1.7480428125233086E-3</v>
      </c>
      <c r="I110" s="18">
        <v>623178</v>
      </c>
      <c r="K110" s="18">
        <v>2142784.3112097536</v>
      </c>
      <c r="L110" s="10"/>
      <c r="M110" s="16">
        <v>1.7817489744304084E-3</v>
      </c>
      <c r="N110" s="10"/>
      <c r="O110" s="18">
        <v>627031</v>
      </c>
      <c r="Q110" s="18">
        <v>661106</v>
      </c>
      <c r="R110" s="18">
        <v>623178</v>
      </c>
      <c r="S110" s="18">
        <v>587224</v>
      </c>
      <c r="T110" s="18">
        <v>566379</v>
      </c>
      <c r="U110" s="18">
        <v>623178</v>
      </c>
      <c r="V110" s="18">
        <v>689064</v>
      </c>
    </row>
    <row r="111" spans="1:22" x14ac:dyDescent="0.25">
      <c r="A111" s="13">
        <v>223</v>
      </c>
      <c r="B111" s="14"/>
      <c r="C111" s="14" t="s">
        <v>222</v>
      </c>
      <c r="D111" s="10"/>
      <c r="E111" s="18">
        <v>3951847.1534846989</v>
      </c>
      <c r="F111" s="10"/>
      <c r="G111" s="16">
        <v>3.0938909861147269E-3</v>
      </c>
      <c r="I111" s="18">
        <v>1102973</v>
      </c>
      <c r="K111" s="18">
        <v>3661271.4172668024</v>
      </c>
      <c r="L111" s="10"/>
      <c r="M111" s="16">
        <v>3.0443878829519403E-3</v>
      </c>
      <c r="N111" s="10"/>
      <c r="O111" s="18">
        <v>1071380</v>
      </c>
      <c r="Q111" s="18">
        <v>1170103</v>
      </c>
      <c r="R111" s="18">
        <v>1102973</v>
      </c>
      <c r="S111" s="18">
        <v>1039337</v>
      </c>
      <c r="T111" s="18">
        <v>1002443</v>
      </c>
      <c r="U111" s="18">
        <v>1102973</v>
      </c>
      <c r="V111" s="18">
        <v>1219586</v>
      </c>
    </row>
    <row r="112" spans="1:22" x14ac:dyDescent="0.25">
      <c r="A112" s="13">
        <v>226</v>
      </c>
      <c r="B112" s="14"/>
      <c r="C112" s="14" t="s">
        <v>223</v>
      </c>
      <c r="D112" s="10"/>
      <c r="E112" s="18">
        <v>115758.12658158179</v>
      </c>
      <c r="F112" s="10"/>
      <c r="G112" s="16">
        <v>9.0626739975121904E-5</v>
      </c>
      <c r="I112" s="18">
        <v>32308</v>
      </c>
      <c r="K112" s="18">
        <v>143108.90724724028</v>
      </c>
      <c r="L112" s="10"/>
      <c r="M112" s="16">
        <v>1.1899664720602243E-4</v>
      </c>
      <c r="N112" s="10"/>
      <c r="O112" s="18">
        <v>41878</v>
      </c>
      <c r="Q112" s="18">
        <v>34274</v>
      </c>
      <c r="R112" s="18">
        <v>32308</v>
      </c>
      <c r="S112" s="18">
        <v>30444</v>
      </c>
      <c r="T112" s="18">
        <v>29363</v>
      </c>
      <c r="U112" s="18">
        <v>32308</v>
      </c>
      <c r="V112" s="18">
        <v>35724</v>
      </c>
    </row>
    <row r="113" spans="1:22" x14ac:dyDescent="0.25">
      <c r="A113" s="13">
        <v>229</v>
      </c>
      <c r="B113" s="14"/>
      <c r="C113" s="14" t="s">
        <v>224</v>
      </c>
      <c r="D113" s="10"/>
      <c r="E113" s="18">
        <v>11386826.255067438</v>
      </c>
      <c r="F113" s="10"/>
      <c r="G113" s="16">
        <v>8.9147170279454142E-3</v>
      </c>
      <c r="I113" s="18">
        <v>3178098</v>
      </c>
      <c r="K113" s="18">
        <v>10970158.434584294</v>
      </c>
      <c r="L113" s="10"/>
      <c r="M113" s="16">
        <v>9.1218086850395688E-3</v>
      </c>
      <c r="N113" s="10"/>
      <c r="O113" s="18">
        <v>3210146</v>
      </c>
      <c r="Q113" s="18">
        <v>3371525</v>
      </c>
      <c r="R113" s="18">
        <v>3178098</v>
      </c>
      <c r="S113" s="18">
        <v>2994738</v>
      </c>
      <c r="T113" s="18">
        <v>2888433</v>
      </c>
      <c r="U113" s="18">
        <v>3178098</v>
      </c>
      <c r="V113" s="18">
        <v>3514107</v>
      </c>
    </row>
    <row r="114" spans="1:22" x14ac:dyDescent="0.25">
      <c r="A114" s="13">
        <v>230</v>
      </c>
      <c r="B114" s="14"/>
      <c r="C114" s="14" t="s">
        <v>225</v>
      </c>
      <c r="D114" s="10"/>
      <c r="E114" s="18">
        <v>0</v>
      </c>
      <c r="F114" s="10"/>
      <c r="G114" s="16">
        <v>0</v>
      </c>
      <c r="I114" s="18">
        <v>0</v>
      </c>
      <c r="K114" s="18">
        <v>0</v>
      </c>
      <c r="L114" s="10"/>
      <c r="M114" s="16">
        <v>0</v>
      </c>
      <c r="N114" s="10"/>
      <c r="O114" s="18">
        <v>0</v>
      </c>
      <c r="Q114" s="18">
        <v>0</v>
      </c>
      <c r="R114" s="18">
        <v>0</v>
      </c>
      <c r="S114" s="18">
        <v>0</v>
      </c>
      <c r="T114" s="18">
        <v>0</v>
      </c>
      <c r="U114" s="18">
        <v>0</v>
      </c>
      <c r="V114" s="18">
        <v>0</v>
      </c>
    </row>
    <row r="115" spans="1:22" x14ac:dyDescent="0.25">
      <c r="A115" s="13">
        <v>231</v>
      </c>
      <c r="B115" s="14"/>
      <c r="C115" s="14" t="s">
        <v>226</v>
      </c>
      <c r="D115" s="10"/>
      <c r="E115" s="18">
        <v>0</v>
      </c>
      <c r="F115" s="10"/>
      <c r="G115" s="16">
        <v>0</v>
      </c>
      <c r="I115" s="18">
        <v>0</v>
      </c>
      <c r="K115" s="18">
        <v>0</v>
      </c>
      <c r="L115" s="10"/>
      <c r="M115" s="16">
        <v>0</v>
      </c>
      <c r="N115" s="10"/>
      <c r="O115" s="18">
        <v>0</v>
      </c>
      <c r="Q115" s="18">
        <v>0</v>
      </c>
      <c r="R115" s="18">
        <v>0</v>
      </c>
      <c r="S115" s="18">
        <v>0</v>
      </c>
      <c r="T115" s="18">
        <v>0</v>
      </c>
      <c r="U115" s="18">
        <v>0</v>
      </c>
      <c r="V115" s="18">
        <v>0</v>
      </c>
    </row>
    <row r="116" spans="1:22" x14ac:dyDescent="0.25">
      <c r="A116" s="13">
        <v>232</v>
      </c>
      <c r="B116" s="14"/>
      <c r="C116" s="14" t="s">
        <v>227</v>
      </c>
      <c r="D116" s="10"/>
      <c r="E116" s="18">
        <v>0</v>
      </c>
      <c r="F116" s="10"/>
      <c r="G116" s="16">
        <v>0</v>
      </c>
      <c r="I116" s="18">
        <v>0</v>
      </c>
      <c r="K116" s="18">
        <v>0</v>
      </c>
      <c r="L116" s="10"/>
      <c r="M116" s="16">
        <v>0</v>
      </c>
      <c r="N116" s="10"/>
      <c r="O116" s="18">
        <v>0</v>
      </c>
      <c r="Q116" s="18">
        <v>0</v>
      </c>
      <c r="R116" s="18">
        <v>0</v>
      </c>
      <c r="S116" s="18">
        <v>0</v>
      </c>
      <c r="T116" s="18">
        <v>0</v>
      </c>
      <c r="U116" s="18">
        <v>0</v>
      </c>
      <c r="V116" s="18">
        <v>0</v>
      </c>
    </row>
    <row r="117" spans="1:22" x14ac:dyDescent="0.25">
      <c r="A117" s="13">
        <v>233</v>
      </c>
      <c r="B117" s="14"/>
      <c r="C117" s="14" t="s">
        <v>228</v>
      </c>
      <c r="D117" s="10"/>
      <c r="E117" s="18">
        <v>103539.01792693319</v>
      </c>
      <c r="F117" s="10"/>
      <c r="G117" s="16">
        <v>8.1060431194267859E-5</v>
      </c>
      <c r="I117" s="18">
        <v>28898</v>
      </c>
      <c r="K117" s="18">
        <v>98861.568922338993</v>
      </c>
      <c r="L117" s="10"/>
      <c r="M117" s="16">
        <v>8.2204493525767631E-5</v>
      </c>
      <c r="N117" s="10"/>
      <c r="O117" s="18">
        <v>28927</v>
      </c>
      <c r="Q117" s="18">
        <v>30657</v>
      </c>
      <c r="R117" s="18">
        <v>28898</v>
      </c>
      <c r="S117" s="18">
        <v>27231</v>
      </c>
      <c r="T117" s="18">
        <v>26264</v>
      </c>
      <c r="U117" s="18">
        <v>28898</v>
      </c>
      <c r="V117" s="18">
        <v>31953</v>
      </c>
    </row>
    <row r="118" spans="1:22" x14ac:dyDescent="0.25">
      <c r="A118" s="13">
        <v>234</v>
      </c>
      <c r="B118" s="14"/>
      <c r="C118" s="14" t="s">
        <v>229</v>
      </c>
      <c r="D118" s="10"/>
      <c r="E118" s="18">
        <v>1123256.07615765</v>
      </c>
      <c r="F118" s="10"/>
      <c r="G118" s="16">
        <v>8.7939429693234116E-4</v>
      </c>
      <c r="I118" s="18">
        <v>313504</v>
      </c>
      <c r="K118" s="18">
        <v>970865.53704697988</v>
      </c>
      <c r="L118" s="10"/>
      <c r="M118" s="16">
        <v>8.0728548640841391E-4</v>
      </c>
      <c r="N118" s="10"/>
      <c r="O118" s="18">
        <v>284099</v>
      </c>
      <c r="Q118" s="18">
        <v>332585</v>
      </c>
      <c r="R118" s="18">
        <v>313504</v>
      </c>
      <c r="S118" s="18">
        <v>295416</v>
      </c>
      <c r="T118" s="18">
        <v>284930</v>
      </c>
      <c r="U118" s="18">
        <v>313504</v>
      </c>
      <c r="V118" s="18">
        <v>346650</v>
      </c>
    </row>
    <row r="119" spans="1:22" x14ac:dyDescent="0.25">
      <c r="A119" s="13">
        <v>236</v>
      </c>
      <c r="B119" s="14"/>
      <c r="C119" s="14" t="s">
        <v>230</v>
      </c>
      <c r="D119" s="10"/>
      <c r="E119" s="18">
        <v>93680940.164359197</v>
      </c>
      <c r="F119" s="10"/>
      <c r="G119" s="16">
        <v>7.3342567434493827E-2</v>
      </c>
      <c r="I119" s="18">
        <v>26146639</v>
      </c>
      <c r="K119" s="18">
        <v>87388096.512183011</v>
      </c>
      <c r="L119" s="10"/>
      <c r="M119" s="16">
        <v>7.266417367509187E-2</v>
      </c>
      <c r="N119" s="10"/>
      <c r="O119" s="18">
        <v>25571964</v>
      </c>
      <c r="Q119" s="18">
        <v>27737992</v>
      </c>
      <c r="R119" s="18">
        <v>26146639</v>
      </c>
      <c r="S119" s="18">
        <v>24638112</v>
      </c>
      <c r="T119" s="18">
        <v>23763523</v>
      </c>
      <c r="U119" s="18">
        <v>26146639</v>
      </c>
      <c r="V119" s="18">
        <v>28911032</v>
      </c>
    </row>
    <row r="120" spans="1:22" x14ac:dyDescent="0.25">
      <c r="A120" s="13">
        <v>238</v>
      </c>
      <c r="B120" s="14"/>
      <c r="C120" s="14" t="s">
        <v>231</v>
      </c>
      <c r="D120" s="10"/>
      <c r="E120" s="18">
        <v>2949093.8257469144</v>
      </c>
      <c r="F120" s="10"/>
      <c r="G120" s="16">
        <v>2.3088379814081039E-3</v>
      </c>
      <c r="I120" s="18">
        <v>823101</v>
      </c>
      <c r="K120" s="18">
        <v>2686077.5545688849</v>
      </c>
      <c r="L120" s="10"/>
      <c r="M120" s="16">
        <v>2.233503345650156E-3</v>
      </c>
      <c r="N120" s="10"/>
      <c r="O120" s="18">
        <v>786015</v>
      </c>
      <c r="Q120" s="18">
        <v>873197</v>
      </c>
      <c r="R120" s="18">
        <v>823101</v>
      </c>
      <c r="S120" s="18">
        <v>775612</v>
      </c>
      <c r="T120" s="18">
        <v>748080</v>
      </c>
      <c r="U120" s="18">
        <v>823101</v>
      </c>
      <c r="V120" s="18">
        <v>910125</v>
      </c>
    </row>
    <row r="121" spans="1:22" x14ac:dyDescent="0.25">
      <c r="A121" s="13">
        <v>239</v>
      </c>
      <c r="B121" s="14"/>
      <c r="C121" s="14" t="s">
        <v>232</v>
      </c>
      <c r="D121" s="10"/>
      <c r="E121" s="18">
        <v>350685.20441934559</v>
      </c>
      <c r="F121" s="10"/>
      <c r="G121" s="16">
        <v>2.74550545802382E-4</v>
      </c>
      <c r="I121" s="18">
        <v>97877</v>
      </c>
      <c r="K121" s="18">
        <v>348333.80671894987</v>
      </c>
      <c r="L121" s="10"/>
      <c r="M121" s="16">
        <v>2.89643432441659E-4</v>
      </c>
      <c r="N121" s="10"/>
      <c r="O121" s="18">
        <v>101932</v>
      </c>
      <c r="Q121" s="18">
        <v>103834</v>
      </c>
      <c r="R121" s="18">
        <v>97877</v>
      </c>
      <c r="S121" s="18">
        <v>92230</v>
      </c>
      <c r="T121" s="18">
        <v>88956</v>
      </c>
      <c r="U121" s="18">
        <v>97877</v>
      </c>
      <c r="V121" s="18">
        <v>108225</v>
      </c>
    </row>
    <row r="122" spans="1:22" x14ac:dyDescent="0.25">
      <c r="A122" s="13">
        <v>241</v>
      </c>
      <c r="B122" s="14"/>
      <c r="C122" s="14" t="s">
        <v>233</v>
      </c>
      <c r="D122" s="10"/>
      <c r="E122" s="18">
        <v>1570991.094080315</v>
      </c>
      <c r="F122" s="10"/>
      <c r="G122" s="16">
        <v>1.2299248924533129E-3</v>
      </c>
      <c r="I122" s="18">
        <v>438468</v>
      </c>
      <c r="K122" s="18">
        <v>1422903.415307485</v>
      </c>
      <c r="L122" s="10"/>
      <c r="M122" s="16">
        <v>1.1831600071340381E-3</v>
      </c>
      <c r="N122" s="10"/>
      <c r="O122" s="18">
        <v>416379</v>
      </c>
      <c r="Q122" s="18">
        <v>465154</v>
      </c>
      <c r="R122" s="18">
        <v>438468</v>
      </c>
      <c r="S122" s="18">
        <v>413171</v>
      </c>
      <c r="T122" s="18">
        <v>398504</v>
      </c>
      <c r="U122" s="18">
        <v>438468</v>
      </c>
      <c r="V122" s="18">
        <v>484826</v>
      </c>
    </row>
    <row r="123" spans="1:22" x14ac:dyDescent="0.25">
      <c r="A123" s="13">
        <v>242</v>
      </c>
      <c r="B123" s="14"/>
      <c r="C123" s="14" t="s">
        <v>234</v>
      </c>
      <c r="D123" s="10"/>
      <c r="E123" s="18">
        <v>12376748.815662106</v>
      </c>
      <c r="F123" s="10"/>
      <c r="G123" s="16">
        <v>9.6897248580116117E-3</v>
      </c>
      <c r="I123" s="18">
        <v>3454389</v>
      </c>
      <c r="K123" s="18">
        <v>11752790.009906249</v>
      </c>
      <c r="L123" s="10"/>
      <c r="M123" s="16">
        <v>9.7725755398236983E-3</v>
      </c>
      <c r="N123" s="10"/>
      <c r="O123" s="18">
        <v>3439169</v>
      </c>
      <c r="Q123" s="18">
        <v>3664632</v>
      </c>
      <c r="R123" s="18">
        <v>3454389</v>
      </c>
      <c r="S123" s="18">
        <v>3255089</v>
      </c>
      <c r="T123" s="18">
        <v>3139541</v>
      </c>
      <c r="U123" s="18">
        <v>3454389</v>
      </c>
      <c r="V123" s="18">
        <v>3819609</v>
      </c>
    </row>
    <row r="124" spans="1:22" x14ac:dyDescent="0.25">
      <c r="A124" s="13">
        <v>245</v>
      </c>
      <c r="B124" s="14"/>
      <c r="C124" s="14" t="s">
        <v>235</v>
      </c>
      <c r="D124" s="10"/>
      <c r="E124" s="18">
        <v>662281.51440089173</v>
      </c>
      <c r="F124" s="10"/>
      <c r="G124" s="16">
        <v>5.1849849654952334E-4</v>
      </c>
      <c r="I124" s="18">
        <v>184845</v>
      </c>
      <c r="K124" s="18">
        <v>605111.97702381446</v>
      </c>
      <c r="L124" s="10"/>
      <c r="M124" s="16">
        <v>5.031573354525085E-4</v>
      </c>
      <c r="N124" s="10"/>
      <c r="O124" s="18">
        <v>177071</v>
      </c>
      <c r="Q124" s="18">
        <v>196095</v>
      </c>
      <c r="R124" s="18">
        <v>184845</v>
      </c>
      <c r="S124" s="18">
        <v>174180</v>
      </c>
      <c r="T124" s="18">
        <v>167997</v>
      </c>
      <c r="U124" s="18">
        <v>184845</v>
      </c>
      <c r="V124" s="18">
        <v>204388</v>
      </c>
    </row>
    <row r="125" spans="1:22" x14ac:dyDescent="0.25">
      <c r="A125" s="13">
        <v>246</v>
      </c>
      <c r="B125" s="14"/>
      <c r="C125" s="14" t="s">
        <v>236</v>
      </c>
      <c r="D125" s="10"/>
      <c r="E125" s="18">
        <v>0</v>
      </c>
      <c r="F125" s="10"/>
      <c r="G125" s="16">
        <v>0</v>
      </c>
      <c r="I125" s="18">
        <v>0</v>
      </c>
      <c r="K125" s="18">
        <v>0</v>
      </c>
      <c r="L125" s="10"/>
      <c r="M125" s="16">
        <v>0</v>
      </c>
      <c r="N125" s="10"/>
      <c r="O125" s="18">
        <v>0</v>
      </c>
      <c r="Q125" s="18">
        <v>0</v>
      </c>
      <c r="R125" s="18">
        <v>0</v>
      </c>
      <c r="S125" s="18">
        <v>0</v>
      </c>
      <c r="T125" s="18">
        <v>0</v>
      </c>
      <c r="U125" s="18">
        <v>0</v>
      </c>
      <c r="V125" s="18">
        <v>0</v>
      </c>
    </row>
    <row r="126" spans="1:22" x14ac:dyDescent="0.25">
      <c r="A126" s="13">
        <v>247</v>
      </c>
      <c r="B126" s="14"/>
      <c r="C126" s="14" t="s">
        <v>237</v>
      </c>
      <c r="D126" s="10"/>
      <c r="E126" s="18">
        <v>59877896.942986704</v>
      </c>
      <c r="F126" s="10"/>
      <c r="G126" s="16">
        <v>4.687825171984613E-2</v>
      </c>
      <c r="I126" s="18">
        <v>16712106</v>
      </c>
      <c r="K126" s="18">
        <v>56400327.734697782</v>
      </c>
      <c r="L126" s="10"/>
      <c r="M126" s="16">
        <v>4.6897499469791375E-2</v>
      </c>
      <c r="N126" s="10"/>
      <c r="O126" s="18">
        <v>16504159</v>
      </c>
      <c r="Q126" s="18">
        <v>17729249</v>
      </c>
      <c r="R126" s="18">
        <v>16712106</v>
      </c>
      <c r="S126" s="18">
        <v>15747903</v>
      </c>
      <c r="T126" s="18">
        <v>15188893</v>
      </c>
      <c r="U126" s="18">
        <v>16712106</v>
      </c>
      <c r="V126" s="18">
        <v>18479019</v>
      </c>
    </row>
    <row r="127" spans="1:22" x14ac:dyDescent="0.25">
      <c r="A127" s="13">
        <v>261</v>
      </c>
      <c r="B127" s="14"/>
      <c r="C127" s="14" t="s">
        <v>238</v>
      </c>
      <c r="D127" s="10"/>
      <c r="E127" s="18">
        <v>3225971.2348593259</v>
      </c>
      <c r="F127" s="10"/>
      <c r="G127" s="16">
        <v>2.5256045938405517E-3</v>
      </c>
      <c r="I127" s="18">
        <v>900379</v>
      </c>
      <c r="K127" s="18">
        <v>2942485.1559259081</v>
      </c>
      <c r="L127" s="10"/>
      <c r="M127" s="16">
        <v>2.4467091164615501E-3</v>
      </c>
      <c r="N127" s="10"/>
      <c r="O127" s="18">
        <v>861049</v>
      </c>
      <c r="Q127" s="18">
        <v>955178</v>
      </c>
      <c r="R127" s="18">
        <v>900379</v>
      </c>
      <c r="S127" s="18">
        <v>848432</v>
      </c>
      <c r="T127" s="18">
        <v>818315</v>
      </c>
      <c r="U127" s="18">
        <v>900379</v>
      </c>
      <c r="V127" s="18">
        <v>995573</v>
      </c>
    </row>
    <row r="128" spans="1:22" x14ac:dyDescent="0.25">
      <c r="A128" s="13">
        <v>262</v>
      </c>
      <c r="B128" s="14"/>
      <c r="C128" s="14" t="s">
        <v>239</v>
      </c>
      <c r="D128" s="10"/>
      <c r="E128" s="18">
        <v>12477739.758736432</v>
      </c>
      <c r="F128" s="10"/>
      <c r="G128" s="16">
        <v>9.7687904079485216E-3</v>
      </c>
      <c r="I128" s="18">
        <v>3482576</v>
      </c>
      <c r="K128" s="18">
        <v>11056397.561486531</v>
      </c>
      <c r="L128" s="10"/>
      <c r="M128" s="16">
        <v>9.1935174777117937E-3</v>
      </c>
      <c r="N128" s="10"/>
      <c r="O128" s="18">
        <v>3235382</v>
      </c>
      <c r="Q128" s="18">
        <v>3694535</v>
      </c>
      <c r="R128" s="18">
        <v>3482576</v>
      </c>
      <c r="S128" s="18">
        <v>3281649</v>
      </c>
      <c r="T128" s="18">
        <v>3165159</v>
      </c>
      <c r="U128" s="18">
        <v>3482576</v>
      </c>
      <c r="V128" s="18">
        <v>3850777</v>
      </c>
    </row>
    <row r="129" spans="1:22" x14ac:dyDescent="0.25">
      <c r="A129" s="13">
        <v>263</v>
      </c>
      <c r="B129" s="14"/>
      <c r="C129" s="14" t="s">
        <v>240</v>
      </c>
      <c r="D129" s="10"/>
      <c r="E129" s="18">
        <v>200355.81867274168</v>
      </c>
      <c r="F129" s="10"/>
      <c r="G129" s="16">
        <v>1.5685805582349739E-4</v>
      </c>
      <c r="I129" s="18">
        <v>55920</v>
      </c>
      <c r="K129" s="18">
        <v>184650.79097733257</v>
      </c>
      <c r="L129" s="10"/>
      <c r="M129" s="16">
        <v>1.5353918531626798E-4</v>
      </c>
      <c r="N129" s="10"/>
      <c r="O129" s="18">
        <v>54033</v>
      </c>
      <c r="Q129" s="18">
        <v>59323</v>
      </c>
      <c r="R129" s="18">
        <v>55920</v>
      </c>
      <c r="S129" s="18">
        <v>52694</v>
      </c>
      <c r="T129" s="18">
        <v>50823</v>
      </c>
      <c r="U129" s="18">
        <v>55920</v>
      </c>
      <c r="V129" s="18">
        <v>61832</v>
      </c>
    </row>
    <row r="130" spans="1:22" x14ac:dyDescent="0.25">
      <c r="A130" s="13">
        <v>268</v>
      </c>
      <c r="B130" s="14"/>
      <c r="C130" s="14" t="s">
        <v>241</v>
      </c>
      <c r="D130" s="10"/>
      <c r="E130" s="18">
        <v>4585427.9240983771</v>
      </c>
      <c r="F130" s="10"/>
      <c r="G130" s="16">
        <v>3.589919744071312E-3</v>
      </c>
      <c r="I130" s="18">
        <v>1279807</v>
      </c>
      <c r="K130" s="18">
        <v>4136486.4249235946</v>
      </c>
      <c r="L130" s="10"/>
      <c r="M130" s="16">
        <v>3.4395344444126215E-3</v>
      </c>
      <c r="N130" s="10"/>
      <c r="O130" s="18">
        <v>1210441</v>
      </c>
      <c r="Q130" s="18">
        <v>1357699</v>
      </c>
      <c r="R130" s="18">
        <v>1279807</v>
      </c>
      <c r="S130" s="18">
        <v>1205969</v>
      </c>
      <c r="T130" s="18">
        <v>1163160</v>
      </c>
      <c r="U130" s="18">
        <v>1279807</v>
      </c>
      <c r="V130" s="18">
        <v>1415117</v>
      </c>
    </row>
    <row r="131" spans="1:22" x14ac:dyDescent="0.25">
      <c r="A131" s="13">
        <v>270</v>
      </c>
      <c r="C131" s="14" t="s">
        <v>242</v>
      </c>
      <c r="D131" s="10"/>
      <c r="E131" s="18">
        <v>1347923.5621075924</v>
      </c>
      <c r="F131" s="10"/>
      <c r="G131" s="16">
        <v>1.0552858946224629E-3</v>
      </c>
      <c r="I131" s="18">
        <v>376210</v>
      </c>
      <c r="K131" s="18">
        <v>1228459.1598874736</v>
      </c>
      <c r="L131" s="10"/>
      <c r="M131" s="16">
        <v>1.0214774472673879E-3</v>
      </c>
      <c r="N131" s="10"/>
      <c r="O131" s="18">
        <v>359479</v>
      </c>
      <c r="Q131" s="18">
        <v>399107</v>
      </c>
      <c r="R131" s="18">
        <v>376210</v>
      </c>
      <c r="S131" s="18">
        <v>354505</v>
      </c>
      <c r="T131" s="18">
        <v>341921</v>
      </c>
      <c r="U131" s="18">
        <v>376210</v>
      </c>
      <c r="V131" s="18">
        <v>415985</v>
      </c>
    </row>
    <row r="132" spans="1:22" x14ac:dyDescent="0.25">
      <c r="A132" s="13">
        <v>275</v>
      </c>
      <c r="C132" s="14" t="s">
        <v>243</v>
      </c>
      <c r="D132" s="10"/>
      <c r="E132" s="18">
        <v>1890100.0567609218</v>
      </c>
      <c r="F132" s="10"/>
      <c r="G132" s="16">
        <v>1.4797544797022454E-3</v>
      </c>
      <c r="I132" s="18">
        <v>527533</v>
      </c>
      <c r="K132" s="18">
        <v>1786335.1449582682</v>
      </c>
      <c r="L132" s="10"/>
      <c r="M132" s="16">
        <v>1.485357530325333E-3</v>
      </c>
      <c r="N132" s="10"/>
      <c r="O132" s="18">
        <v>522731</v>
      </c>
      <c r="Q132" s="18">
        <v>559640</v>
      </c>
      <c r="R132" s="18">
        <v>527533</v>
      </c>
      <c r="S132" s="18">
        <v>497097</v>
      </c>
      <c r="T132" s="18">
        <v>479451</v>
      </c>
      <c r="U132" s="18">
        <v>527533</v>
      </c>
      <c r="V132" s="18">
        <v>583307</v>
      </c>
    </row>
    <row r="133" spans="1:22" x14ac:dyDescent="0.25">
      <c r="A133" s="13">
        <v>276</v>
      </c>
      <c r="C133" s="14" t="s">
        <v>244</v>
      </c>
      <c r="D133" s="10"/>
      <c r="E133" s="18">
        <v>2223050.1781107471</v>
      </c>
      <c r="F133" s="10"/>
      <c r="G133" s="16">
        <v>1.7404202745221911E-3</v>
      </c>
      <c r="I133" s="18">
        <v>620460</v>
      </c>
      <c r="K133" s="18">
        <v>2044618.6888479947</v>
      </c>
      <c r="L133" s="10"/>
      <c r="M133" s="16">
        <v>1.7001231682060576E-3</v>
      </c>
      <c r="N133" s="10"/>
      <c r="O133" s="18">
        <v>598308</v>
      </c>
      <c r="Q133" s="18">
        <v>658223</v>
      </c>
      <c r="R133" s="18">
        <v>620460</v>
      </c>
      <c r="S133" s="18">
        <v>584663</v>
      </c>
      <c r="T133" s="18">
        <v>563909</v>
      </c>
      <c r="U133" s="18">
        <v>620460</v>
      </c>
      <c r="V133" s="18">
        <v>686059</v>
      </c>
    </row>
    <row r="134" spans="1:22" x14ac:dyDescent="0.25">
      <c r="A134" s="13">
        <v>277</v>
      </c>
      <c r="C134" s="14" t="s">
        <v>245</v>
      </c>
      <c r="D134" s="10"/>
      <c r="E134" s="18">
        <v>845062.94845756888</v>
      </c>
      <c r="F134" s="10"/>
      <c r="G134" s="16">
        <v>6.6159761179703977E-4</v>
      </c>
      <c r="I134" s="18">
        <v>235860</v>
      </c>
      <c r="K134" s="18">
        <v>798300.91757986485</v>
      </c>
      <c r="L134" s="10"/>
      <c r="M134" s="16">
        <v>6.6379608705542019E-4</v>
      </c>
      <c r="N134" s="10"/>
      <c r="O134" s="18">
        <v>233603</v>
      </c>
      <c r="Q134" s="18">
        <v>250215</v>
      </c>
      <c r="R134" s="18">
        <v>235860</v>
      </c>
      <c r="S134" s="18">
        <v>222252</v>
      </c>
      <c r="T134" s="18">
        <v>214363</v>
      </c>
      <c r="U134" s="18">
        <v>235860</v>
      </c>
      <c r="V134" s="18">
        <v>260797</v>
      </c>
    </row>
    <row r="135" spans="1:22" x14ac:dyDescent="0.25">
      <c r="A135" s="13">
        <v>278</v>
      </c>
      <c r="C135" s="14" t="s">
        <v>246</v>
      </c>
      <c r="D135" s="10"/>
      <c r="E135" s="18">
        <v>1728375.1419336305</v>
      </c>
      <c r="F135" s="10"/>
      <c r="G135" s="16">
        <v>1.3531404592755907E-3</v>
      </c>
      <c r="I135" s="18">
        <v>482395</v>
      </c>
      <c r="K135" s="18">
        <v>1543863.5470949956</v>
      </c>
      <c r="L135" s="10"/>
      <c r="M135" s="16">
        <v>1.2837397013346586E-3</v>
      </c>
      <c r="N135" s="10"/>
      <c r="O135" s="18">
        <v>451773</v>
      </c>
      <c r="Q135" s="18">
        <v>511755</v>
      </c>
      <c r="R135" s="18">
        <v>482395</v>
      </c>
      <c r="S135" s="18">
        <v>454563</v>
      </c>
      <c r="T135" s="18">
        <v>438427</v>
      </c>
      <c r="U135" s="18">
        <v>482395</v>
      </c>
      <c r="V135" s="18">
        <v>533397</v>
      </c>
    </row>
    <row r="136" spans="1:22" x14ac:dyDescent="0.25">
      <c r="A136" s="13">
        <v>279</v>
      </c>
      <c r="C136" s="14" t="s">
        <v>247</v>
      </c>
      <c r="D136" s="10"/>
      <c r="E136" s="18">
        <v>1631644.7166065546</v>
      </c>
      <c r="F136" s="10"/>
      <c r="G136" s="16">
        <v>1.2774104577398309E-3</v>
      </c>
      <c r="I136" s="18">
        <v>455397</v>
      </c>
      <c r="K136" s="18">
        <v>1582636.7083611351</v>
      </c>
      <c r="L136" s="10"/>
      <c r="M136" s="16">
        <v>1.3159800159384023E-3</v>
      </c>
      <c r="N136" s="10"/>
      <c r="O136" s="18">
        <v>463119</v>
      </c>
      <c r="Q136" s="18">
        <v>483114</v>
      </c>
      <c r="R136" s="18">
        <v>455397</v>
      </c>
      <c r="S136" s="18">
        <v>429123</v>
      </c>
      <c r="T136" s="18">
        <v>413890</v>
      </c>
      <c r="U136" s="18">
        <v>455397</v>
      </c>
      <c r="V136" s="18">
        <v>503545</v>
      </c>
    </row>
    <row r="137" spans="1:22" x14ac:dyDescent="0.25">
      <c r="A137" s="13">
        <v>280</v>
      </c>
      <c r="C137" s="14" t="s">
        <v>248</v>
      </c>
      <c r="D137" s="10"/>
      <c r="E137" s="18">
        <v>19314781.006681997</v>
      </c>
      <c r="F137" s="10"/>
      <c r="G137" s="16">
        <v>1.5121492439974436E-2</v>
      </c>
      <c r="I137" s="18">
        <v>5390815</v>
      </c>
      <c r="K137" s="18">
        <v>18412896.160964336</v>
      </c>
      <c r="L137" s="10"/>
      <c r="M137" s="16">
        <v>1.5310527839626492E-2</v>
      </c>
      <c r="N137" s="10"/>
      <c r="O137" s="18">
        <v>5388078</v>
      </c>
      <c r="Q137" s="18">
        <v>5718914</v>
      </c>
      <c r="R137" s="18">
        <v>5390815</v>
      </c>
      <c r="S137" s="18">
        <v>5079793</v>
      </c>
      <c r="T137" s="18">
        <v>4899473</v>
      </c>
      <c r="U137" s="18">
        <v>5390815</v>
      </c>
      <c r="V137" s="18">
        <v>5960767</v>
      </c>
    </row>
    <row r="138" spans="1:22" x14ac:dyDescent="0.25">
      <c r="A138" s="13">
        <v>282</v>
      </c>
      <c r="C138" s="14" t="s">
        <v>249</v>
      </c>
      <c r="D138" s="10"/>
      <c r="E138" s="18">
        <v>2690917.6991554266</v>
      </c>
      <c r="F138" s="10"/>
      <c r="G138" s="16">
        <v>2.1067125550269057E-3</v>
      </c>
      <c r="I138" s="18">
        <v>751043</v>
      </c>
      <c r="K138" s="18">
        <v>2531786.3025134788</v>
      </c>
      <c r="L138" s="10"/>
      <c r="M138" s="16">
        <v>2.1052084544307512E-3</v>
      </c>
      <c r="N138" s="10"/>
      <c r="O138" s="18">
        <v>740863</v>
      </c>
      <c r="Q138" s="18">
        <v>796753</v>
      </c>
      <c r="R138" s="18">
        <v>751043</v>
      </c>
      <c r="S138" s="18">
        <v>707712</v>
      </c>
      <c r="T138" s="18">
        <v>682590</v>
      </c>
      <c r="U138" s="18">
        <v>751043</v>
      </c>
      <c r="V138" s="18">
        <v>830448</v>
      </c>
    </row>
    <row r="139" spans="1:22" x14ac:dyDescent="0.25">
      <c r="A139" s="13">
        <v>283</v>
      </c>
      <c r="C139" s="14" t="s">
        <v>250</v>
      </c>
      <c r="D139" s="10"/>
      <c r="E139" s="18">
        <v>4314662.0780439582</v>
      </c>
      <c r="F139" s="10"/>
      <c r="G139" s="16">
        <v>3.377937858659372E-3</v>
      </c>
      <c r="I139" s="18">
        <v>1204235</v>
      </c>
      <c r="K139" s="18">
        <v>4378817.4275221033</v>
      </c>
      <c r="L139" s="10"/>
      <c r="M139" s="16">
        <v>3.6410353668777568E-3</v>
      </c>
      <c r="N139" s="10"/>
      <c r="O139" s="18">
        <v>1281353</v>
      </c>
      <c r="Q139" s="18">
        <v>1277528</v>
      </c>
      <c r="R139" s="18">
        <v>1204235</v>
      </c>
      <c r="S139" s="18">
        <v>1134757</v>
      </c>
      <c r="T139" s="18">
        <v>1094476</v>
      </c>
      <c r="U139" s="18">
        <v>1204235</v>
      </c>
      <c r="V139" s="18">
        <v>1331555</v>
      </c>
    </row>
    <row r="140" spans="1:22" x14ac:dyDescent="0.25">
      <c r="A140" s="13">
        <v>284</v>
      </c>
      <c r="C140" s="14" t="s">
        <v>251</v>
      </c>
      <c r="D140" s="10"/>
      <c r="E140" s="18">
        <v>701872.59150574077</v>
      </c>
      <c r="F140" s="10"/>
      <c r="G140" s="16">
        <v>5.4949424912493724E-4</v>
      </c>
      <c r="I140" s="18">
        <v>195895</v>
      </c>
      <c r="K140" s="18">
        <v>661902.42146941507</v>
      </c>
      <c r="L140" s="10"/>
      <c r="M140" s="16">
        <v>5.5037922130403828E-4</v>
      </c>
      <c r="N140" s="10"/>
      <c r="O140" s="18">
        <v>193690</v>
      </c>
      <c r="Q140" s="18">
        <v>207818</v>
      </c>
      <c r="R140" s="18">
        <v>195895</v>
      </c>
      <c r="S140" s="18">
        <v>184593</v>
      </c>
      <c r="T140" s="18">
        <v>178040</v>
      </c>
      <c r="U140" s="18">
        <v>195895</v>
      </c>
      <c r="V140" s="18">
        <v>216606</v>
      </c>
    </row>
    <row r="141" spans="1:22" x14ac:dyDescent="0.25">
      <c r="A141" s="13">
        <v>285</v>
      </c>
      <c r="C141" s="14" t="s">
        <v>252</v>
      </c>
      <c r="D141" s="10"/>
      <c r="E141" s="18">
        <v>2839389.0090339477</v>
      </c>
      <c r="F141" s="10"/>
      <c r="G141" s="16">
        <v>2.2229503621811501E-3</v>
      </c>
      <c r="I141" s="18">
        <v>792482</v>
      </c>
      <c r="K141" s="18">
        <v>2636530.7790142852</v>
      </c>
      <c r="L141" s="10"/>
      <c r="M141" s="16">
        <v>2.1923046510037027E-3</v>
      </c>
      <c r="N141" s="10"/>
      <c r="O141" s="18">
        <v>771517</v>
      </c>
      <c r="Q141" s="18">
        <v>840715</v>
      </c>
      <c r="R141" s="18">
        <v>792482</v>
      </c>
      <c r="S141" s="18">
        <v>746760</v>
      </c>
      <c r="T141" s="18">
        <v>720252</v>
      </c>
      <c r="U141" s="18">
        <v>792482</v>
      </c>
      <c r="V141" s="18">
        <v>876268</v>
      </c>
    </row>
    <row r="142" spans="1:22" x14ac:dyDescent="0.25">
      <c r="A142" s="13">
        <v>286</v>
      </c>
      <c r="C142" s="14" t="s">
        <v>253</v>
      </c>
      <c r="D142" s="10"/>
      <c r="E142" s="18">
        <v>3400111.1095814151</v>
      </c>
      <c r="F142" s="10"/>
      <c r="G142" s="16">
        <v>2.6619382544809281E-3</v>
      </c>
      <c r="I142" s="18">
        <v>948981</v>
      </c>
      <c r="K142" s="18">
        <v>3150365.2973978682</v>
      </c>
      <c r="L142" s="10"/>
      <c r="M142" s="16">
        <v>2.6195637649366462E-3</v>
      </c>
      <c r="N142" s="10"/>
      <c r="O142" s="18">
        <v>921878</v>
      </c>
      <c r="Q142" s="18">
        <v>1006738</v>
      </c>
      <c r="R142" s="18">
        <v>948981</v>
      </c>
      <c r="S142" s="18">
        <v>894230</v>
      </c>
      <c r="T142" s="18">
        <v>862487</v>
      </c>
      <c r="U142" s="18">
        <v>948981</v>
      </c>
      <c r="V142" s="18">
        <v>1049313</v>
      </c>
    </row>
    <row r="143" spans="1:22" x14ac:dyDescent="0.25">
      <c r="A143" s="13">
        <v>287</v>
      </c>
      <c r="C143" s="14" t="s">
        <v>254</v>
      </c>
      <c r="D143" s="10"/>
      <c r="E143" s="18">
        <v>1000802.8502589641</v>
      </c>
      <c r="F143" s="10"/>
      <c r="G143" s="16">
        <v>7.8352598089827025E-4</v>
      </c>
      <c r="I143" s="18">
        <v>279327</v>
      </c>
      <c r="K143" s="18">
        <v>914961.84702128125</v>
      </c>
      <c r="L143" s="10"/>
      <c r="M143" s="16">
        <v>7.608009467143888E-4</v>
      </c>
      <c r="N143" s="10"/>
      <c r="O143" s="18">
        <v>267742</v>
      </c>
      <c r="Q143" s="18">
        <v>296328</v>
      </c>
      <c r="R143" s="18">
        <v>279327</v>
      </c>
      <c r="S143" s="18">
        <v>263211</v>
      </c>
      <c r="T143" s="18">
        <v>253868</v>
      </c>
      <c r="U143" s="18">
        <v>279327</v>
      </c>
      <c r="V143" s="18">
        <v>308859</v>
      </c>
    </row>
    <row r="144" spans="1:22" x14ac:dyDescent="0.25">
      <c r="A144" s="13">
        <v>288</v>
      </c>
      <c r="C144" s="14" t="s">
        <v>255</v>
      </c>
      <c r="D144" s="10"/>
      <c r="E144" s="18">
        <v>1514484.4960185704</v>
      </c>
      <c r="F144" s="10"/>
      <c r="G144" s="16">
        <v>1.1856860219683855E-3</v>
      </c>
      <c r="I144" s="18">
        <v>422697</v>
      </c>
      <c r="K144" s="18">
        <v>1425432.1215694484</v>
      </c>
      <c r="L144" s="10"/>
      <c r="M144" s="16">
        <v>1.1852626545005131E-3</v>
      </c>
      <c r="N144" s="10"/>
      <c r="O144" s="18">
        <v>417118</v>
      </c>
      <c r="Q144" s="18">
        <v>448423</v>
      </c>
      <c r="R144" s="18">
        <v>422697</v>
      </c>
      <c r="S144" s="18">
        <v>398310</v>
      </c>
      <c r="T144" s="18">
        <v>384171</v>
      </c>
      <c r="U144" s="18">
        <v>422697</v>
      </c>
      <c r="V144" s="18">
        <v>467387</v>
      </c>
    </row>
    <row r="145" spans="1:22" x14ac:dyDescent="0.25">
      <c r="A145" s="13">
        <v>290</v>
      </c>
      <c r="C145" s="14" t="s">
        <v>256</v>
      </c>
      <c r="D145" s="10"/>
      <c r="E145" s="18">
        <v>4048490.1990277083</v>
      </c>
      <c r="F145" s="10"/>
      <c r="G145" s="16">
        <v>3.1695525782419768E-3</v>
      </c>
      <c r="I145" s="18">
        <v>1129946</v>
      </c>
      <c r="K145" s="18">
        <v>3822298.1867562784</v>
      </c>
      <c r="L145" s="10"/>
      <c r="M145" s="16">
        <v>3.1782834317912608E-3</v>
      </c>
      <c r="N145" s="10"/>
      <c r="O145" s="18">
        <v>1118499</v>
      </c>
      <c r="Q145" s="18">
        <v>1198717</v>
      </c>
      <c r="R145" s="18">
        <v>1129946</v>
      </c>
      <c r="S145" s="18">
        <v>1064754</v>
      </c>
      <c r="T145" s="18">
        <v>1026958</v>
      </c>
      <c r="U145" s="18">
        <v>1129946</v>
      </c>
      <c r="V145" s="18">
        <v>1249411</v>
      </c>
    </row>
    <row r="146" spans="1:22" x14ac:dyDescent="0.25">
      <c r="A146" s="13">
        <v>291</v>
      </c>
      <c r="C146" s="14" t="s">
        <v>257</v>
      </c>
      <c r="D146" s="10"/>
      <c r="E146" s="18">
        <v>2895847.3975596554</v>
      </c>
      <c r="F146" s="10"/>
      <c r="G146" s="16">
        <v>2.2671514895441407E-3</v>
      </c>
      <c r="I146" s="18">
        <v>808240</v>
      </c>
      <c r="K146" s="18">
        <v>2740402.5606216658</v>
      </c>
      <c r="L146" s="10"/>
      <c r="M146" s="16">
        <v>2.2786751920717036E-3</v>
      </c>
      <c r="N146" s="10"/>
      <c r="O146" s="18">
        <v>801910</v>
      </c>
      <c r="Q146" s="18">
        <v>857432</v>
      </c>
      <c r="R146" s="18">
        <v>808240</v>
      </c>
      <c r="S146" s="18">
        <v>761609</v>
      </c>
      <c r="T146" s="18">
        <v>734574</v>
      </c>
      <c r="U146" s="18">
        <v>808240</v>
      </c>
      <c r="V146" s="18">
        <v>893692</v>
      </c>
    </row>
    <row r="147" spans="1:22" x14ac:dyDescent="0.25">
      <c r="A147" s="13">
        <v>292</v>
      </c>
      <c r="C147" s="14" t="s">
        <v>258</v>
      </c>
      <c r="D147" s="10"/>
      <c r="E147" s="18">
        <v>2382241.0792001067</v>
      </c>
      <c r="F147" s="10"/>
      <c r="G147" s="16">
        <v>1.8650504221020517E-3</v>
      </c>
      <c r="I147" s="18">
        <v>664891</v>
      </c>
      <c r="K147" s="18">
        <v>2292740.2078509834</v>
      </c>
      <c r="L147" s="10"/>
      <c r="M147" s="16">
        <v>1.9064389694301662E-3</v>
      </c>
      <c r="N147" s="10"/>
      <c r="O147" s="18">
        <v>670912</v>
      </c>
      <c r="Q147" s="18">
        <v>705358</v>
      </c>
      <c r="R147" s="18">
        <v>664891</v>
      </c>
      <c r="S147" s="18">
        <v>626530</v>
      </c>
      <c r="T147" s="18">
        <v>604290</v>
      </c>
      <c r="U147" s="18">
        <v>664891</v>
      </c>
      <c r="V147" s="18">
        <v>735188</v>
      </c>
    </row>
    <row r="148" spans="1:22" x14ac:dyDescent="0.25">
      <c r="A148" s="13">
        <v>293</v>
      </c>
      <c r="C148" s="14" t="s">
        <v>259</v>
      </c>
      <c r="D148" s="10"/>
      <c r="E148" s="18">
        <v>2865955.4764862005</v>
      </c>
      <c r="F148" s="10"/>
      <c r="G148" s="16">
        <v>2.2437491813133517E-3</v>
      </c>
      <c r="I148" s="18">
        <v>799897</v>
      </c>
      <c r="K148" s="18">
        <v>2757224.784050636</v>
      </c>
      <c r="L148" s="10"/>
      <c r="M148" s="16">
        <v>2.2926630578524107E-3</v>
      </c>
      <c r="N148" s="10"/>
      <c r="O148" s="18">
        <v>806833</v>
      </c>
      <c r="Q148" s="18">
        <v>848581</v>
      </c>
      <c r="R148" s="18">
        <v>799897</v>
      </c>
      <c r="S148" s="18">
        <v>753747</v>
      </c>
      <c r="T148" s="18">
        <v>726991</v>
      </c>
      <c r="U148" s="18">
        <v>799897</v>
      </c>
      <c r="V148" s="18">
        <v>884467</v>
      </c>
    </row>
    <row r="149" spans="1:22" x14ac:dyDescent="0.25">
      <c r="A149" s="13">
        <v>294</v>
      </c>
      <c r="C149" s="14" t="s">
        <v>260</v>
      </c>
      <c r="D149" s="10"/>
      <c r="E149" s="18">
        <v>2394103.6381611498</v>
      </c>
      <c r="F149" s="10"/>
      <c r="G149" s="16">
        <v>1.8743375890435826E-3</v>
      </c>
      <c r="I149" s="18">
        <v>668202</v>
      </c>
      <c r="K149" s="18">
        <v>2239464.6450244738</v>
      </c>
      <c r="L149" s="10"/>
      <c r="M149" s="16">
        <v>1.862139746717104E-3</v>
      </c>
      <c r="N149" s="10"/>
      <c r="O149" s="18">
        <v>655324</v>
      </c>
      <c r="Q149" s="18">
        <v>708871</v>
      </c>
      <c r="R149" s="18">
        <v>668202</v>
      </c>
      <c r="S149" s="18">
        <v>629650</v>
      </c>
      <c r="T149" s="18">
        <v>607299</v>
      </c>
      <c r="U149" s="18">
        <v>668202</v>
      </c>
      <c r="V149" s="18">
        <v>738849</v>
      </c>
    </row>
    <row r="150" spans="1:22" x14ac:dyDescent="0.25">
      <c r="A150" s="13">
        <v>295</v>
      </c>
      <c r="C150" s="14" t="s">
        <v>261</v>
      </c>
      <c r="D150" s="10"/>
      <c r="E150" s="18">
        <v>9112774.4052911419</v>
      </c>
      <c r="F150" s="10"/>
      <c r="G150" s="16">
        <v>7.134367675674433E-3</v>
      </c>
      <c r="I150" s="18">
        <v>2543403</v>
      </c>
      <c r="K150" s="18">
        <v>9111193.7843529079</v>
      </c>
      <c r="L150" s="10"/>
      <c r="M150" s="16">
        <v>7.5760589137141583E-3</v>
      </c>
      <c r="N150" s="10"/>
      <c r="O150" s="18">
        <v>2666166</v>
      </c>
      <c r="Q150" s="18">
        <v>2698201</v>
      </c>
      <c r="R150" s="18">
        <v>2543403</v>
      </c>
      <c r="S150" s="18">
        <v>2396662</v>
      </c>
      <c r="T150" s="18">
        <v>2311586</v>
      </c>
      <c r="U150" s="18">
        <v>2543403</v>
      </c>
      <c r="V150" s="18">
        <v>2812308</v>
      </c>
    </row>
    <row r="151" spans="1:22" x14ac:dyDescent="0.25">
      <c r="A151" s="13">
        <v>296</v>
      </c>
      <c r="C151" s="14" t="s">
        <v>262</v>
      </c>
      <c r="D151" s="10"/>
      <c r="E151" s="18">
        <v>1649639.9302976064</v>
      </c>
      <c r="F151" s="10"/>
      <c r="G151" s="16">
        <v>1.2914988643177169E-3</v>
      </c>
      <c r="I151" s="18">
        <v>460420</v>
      </c>
      <c r="K151" s="18">
        <v>1541033.5652656816</v>
      </c>
      <c r="L151" s="10"/>
      <c r="M151" s="16">
        <v>1.2813865399848865E-3</v>
      </c>
      <c r="N151" s="10"/>
      <c r="O151" s="18">
        <v>450947</v>
      </c>
      <c r="Q151" s="18">
        <v>488442</v>
      </c>
      <c r="R151" s="18">
        <v>460420</v>
      </c>
      <c r="S151" s="18">
        <v>433856</v>
      </c>
      <c r="T151" s="18">
        <v>418455</v>
      </c>
      <c r="U151" s="18">
        <v>460420</v>
      </c>
      <c r="V151" s="18">
        <v>509099</v>
      </c>
    </row>
    <row r="152" spans="1:22" x14ac:dyDescent="0.25">
      <c r="A152" s="13">
        <v>297</v>
      </c>
      <c r="C152" s="14" t="s">
        <v>263</v>
      </c>
      <c r="D152" s="10"/>
      <c r="E152" s="18">
        <v>3636615.0409937147</v>
      </c>
      <c r="F152" s="10"/>
      <c r="G152" s="16">
        <v>2.8470965749215322E-3</v>
      </c>
      <c r="I152" s="18">
        <v>1014990</v>
      </c>
      <c r="K152" s="18">
        <v>3311594.9257693598</v>
      </c>
      <c r="L152" s="10"/>
      <c r="M152" s="16">
        <v>2.7536279931913866E-3</v>
      </c>
      <c r="N152" s="10"/>
      <c r="O152" s="18">
        <v>969056</v>
      </c>
      <c r="Q152" s="18">
        <v>1076765</v>
      </c>
      <c r="R152" s="18">
        <v>1014990</v>
      </c>
      <c r="S152" s="18">
        <v>956430</v>
      </c>
      <c r="T152" s="18">
        <v>922479</v>
      </c>
      <c r="U152" s="18">
        <v>1014990</v>
      </c>
      <c r="V152" s="18">
        <v>1122301</v>
      </c>
    </row>
    <row r="153" spans="1:22" x14ac:dyDescent="0.25">
      <c r="A153" s="13">
        <v>298</v>
      </c>
      <c r="C153" s="14" t="s">
        <v>264</v>
      </c>
      <c r="D153" s="10"/>
      <c r="E153" s="18">
        <v>3394463.5633077766</v>
      </c>
      <c r="F153" s="10"/>
      <c r="G153" s="16">
        <v>2.6575168050090602E-3</v>
      </c>
      <c r="I153" s="18">
        <v>947405</v>
      </c>
      <c r="K153" s="18">
        <v>3008144.1488224212</v>
      </c>
      <c r="L153" s="10"/>
      <c r="M153" s="16">
        <v>2.5013052989347399E-3</v>
      </c>
      <c r="N153" s="10"/>
      <c r="O153" s="18">
        <v>880260</v>
      </c>
      <c r="Q153" s="18">
        <v>1005067</v>
      </c>
      <c r="R153" s="18">
        <v>947405</v>
      </c>
      <c r="S153" s="18">
        <v>892745</v>
      </c>
      <c r="T153" s="18">
        <v>861054</v>
      </c>
      <c r="U153" s="18">
        <v>947405</v>
      </c>
      <c r="V153" s="18">
        <v>1047571</v>
      </c>
    </row>
    <row r="154" spans="1:22" x14ac:dyDescent="0.25">
      <c r="A154" s="13">
        <v>299</v>
      </c>
      <c r="C154" s="14" t="s">
        <v>265</v>
      </c>
      <c r="D154" s="10"/>
      <c r="E154" s="18">
        <v>2096436.8709982231</v>
      </c>
      <c r="F154" s="10"/>
      <c r="G154" s="16">
        <v>1.6412950415910055E-3</v>
      </c>
      <c r="I154" s="18">
        <v>585122</v>
      </c>
      <c r="K154" s="18">
        <v>1955781.5623033035</v>
      </c>
      <c r="L154" s="10"/>
      <c r="M154" s="16">
        <v>1.6262541099512E-3</v>
      </c>
      <c r="N154" s="10"/>
      <c r="O154" s="18">
        <v>572308</v>
      </c>
      <c r="Q154" s="18">
        <v>620734</v>
      </c>
      <c r="R154" s="18">
        <v>585122</v>
      </c>
      <c r="S154" s="18">
        <v>551363</v>
      </c>
      <c r="T154" s="18">
        <v>531791</v>
      </c>
      <c r="U154" s="18">
        <v>585122</v>
      </c>
      <c r="V154" s="18">
        <v>646985</v>
      </c>
    </row>
    <row r="155" spans="1:22" x14ac:dyDescent="0.25">
      <c r="A155" s="13">
        <v>301</v>
      </c>
      <c r="C155" s="14" t="s">
        <v>266</v>
      </c>
      <c r="D155" s="10"/>
      <c r="E155" s="18">
        <v>6861955.5344232265</v>
      </c>
      <c r="F155" s="10"/>
      <c r="G155" s="16">
        <v>5.3722073629167465E-3</v>
      </c>
      <c r="I155" s="18">
        <v>1915193</v>
      </c>
      <c r="K155" s="18">
        <v>6298334.4497834072</v>
      </c>
      <c r="L155" s="10"/>
      <c r="M155" s="16">
        <v>5.2371351086594681E-3</v>
      </c>
      <c r="N155" s="10"/>
      <c r="O155" s="18">
        <v>1843052</v>
      </c>
      <c r="Q155" s="18">
        <v>2031757</v>
      </c>
      <c r="R155" s="18">
        <v>1915193</v>
      </c>
      <c r="S155" s="18">
        <v>1804696</v>
      </c>
      <c r="T155" s="18">
        <v>1740634</v>
      </c>
      <c r="U155" s="18">
        <v>1915193</v>
      </c>
      <c r="V155" s="18">
        <v>2117680</v>
      </c>
    </row>
    <row r="156" spans="1:22" x14ac:dyDescent="0.25">
      <c r="A156" s="13">
        <v>305</v>
      </c>
      <c r="C156" s="14" t="s">
        <v>267</v>
      </c>
      <c r="D156" s="10"/>
      <c r="E156" s="18">
        <v>0</v>
      </c>
      <c r="F156" s="10"/>
      <c r="G156" s="16">
        <v>0</v>
      </c>
      <c r="I156" s="18">
        <v>0</v>
      </c>
      <c r="K156" s="18">
        <v>0</v>
      </c>
      <c r="L156" s="10"/>
      <c r="M156" s="16">
        <v>0</v>
      </c>
      <c r="N156" s="10"/>
      <c r="O156" s="18">
        <v>0</v>
      </c>
      <c r="Q156" s="18">
        <v>0</v>
      </c>
      <c r="R156" s="18">
        <v>0</v>
      </c>
      <c r="S156" s="18">
        <v>0</v>
      </c>
      <c r="T156" s="18">
        <v>0</v>
      </c>
      <c r="U156" s="18">
        <v>0</v>
      </c>
      <c r="V156" s="18">
        <v>0</v>
      </c>
    </row>
    <row r="157" spans="1:22" x14ac:dyDescent="0.25">
      <c r="A157" s="13">
        <v>310</v>
      </c>
      <c r="C157" s="14" t="s">
        <v>268</v>
      </c>
      <c r="D157" s="10"/>
      <c r="E157" s="18">
        <v>2633216.9107114384</v>
      </c>
      <c r="F157" s="10"/>
      <c r="G157" s="16">
        <v>2.0615387559590067E-3</v>
      </c>
      <c r="I157" s="18">
        <v>734939</v>
      </c>
      <c r="K157" s="18">
        <v>2185812.487738776</v>
      </c>
      <c r="L157" s="10"/>
      <c r="M157" s="16">
        <v>1.8175273815249206E-3</v>
      </c>
      <c r="N157" s="10"/>
      <c r="O157" s="18">
        <v>639621</v>
      </c>
      <c r="Q157" s="18">
        <v>779669</v>
      </c>
      <c r="R157" s="18">
        <v>734939</v>
      </c>
      <c r="S157" s="18">
        <v>692537</v>
      </c>
      <c r="T157" s="18">
        <v>667954</v>
      </c>
      <c r="U157" s="18">
        <v>734939</v>
      </c>
      <c r="V157" s="18">
        <v>812642</v>
      </c>
    </row>
    <row r="158" spans="1:22" x14ac:dyDescent="0.25">
      <c r="A158" s="13">
        <v>311</v>
      </c>
      <c r="C158" s="14" t="s">
        <v>269</v>
      </c>
      <c r="D158" s="10"/>
      <c r="E158" s="18">
        <v>0</v>
      </c>
      <c r="F158" s="10"/>
      <c r="G158" s="16">
        <v>0</v>
      </c>
      <c r="I158" s="18">
        <v>0</v>
      </c>
      <c r="K158" s="18">
        <v>0</v>
      </c>
      <c r="L158" s="10"/>
      <c r="M158" s="16">
        <v>0</v>
      </c>
      <c r="N158" s="10"/>
      <c r="O158" s="18">
        <v>0</v>
      </c>
      <c r="Q158" s="18">
        <v>0</v>
      </c>
      <c r="R158" s="18">
        <v>0</v>
      </c>
      <c r="S158" s="18">
        <v>0</v>
      </c>
      <c r="T158" s="18">
        <v>0</v>
      </c>
      <c r="U158" s="18">
        <v>0</v>
      </c>
      <c r="V158" s="18">
        <v>0</v>
      </c>
    </row>
    <row r="159" spans="1:22" x14ac:dyDescent="0.25">
      <c r="A159" s="13">
        <v>319</v>
      </c>
      <c r="C159" s="14" t="s">
        <v>270</v>
      </c>
      <c r="D159" s="10"/>
      <c r="E159" s="18">
        <v>0</v>
      </c>
      <c r="F159" s="10"/>
      <c r="G159" s="16">
        <v>0</v>
      </c>
      <c r="I159" s="18">
        <v>0</v>
      </c>
      <c r="K159" s="18">
        <v>0</v>
      </c>
      <c r="L159" s="10"/>
      <c r="M159" s="16">
        <v>0</v>
      </c>
      <c r="N159" s="10"/>
      <c r="O159" s="18">
        <v>0</v>
      </c>
      <c r="Q159" s="18">
        <v>0</v>
      </c>
      <c r="R159" s="18">
        <v>0</v>
      </c>
      <c r="S159" s="18">
        <v>0</v>
      </c>
      <c r="T159" s="18">
        <v>0</v>
      </c>
      <c r="U159" s="18">
        <v>0</v>
      </c>
      <c r="V159" s="18">
        <v>0</v>
      </c>
    </row>
    <row r="160" spans="1:22" x14ac:dyDescent="0.25">
      <c r="A160" s="13">
        <v>320</v>
      </c>
      <c r="C160" s="14" t="s">
        <v>271</v>
      </c>
      <c r="D160" s="10"/>
      <c r="E160" s="18">
        <v>1127340.8299714306</v>
      </c>
      <c r="F160" s="10"/>
      <c r="G160" s="16">
        <v>8.825922402014299E-4</v>
      </c>
      <c r="I160" s="18">
        <v>314644</v>
      </c>
      <c r="K160" s="18">
        <v>1066326.709065821</v>
      </c>
      <c r="L160" s="10"/>
      <c r="M160" s="16">
        <v>8.8666251210936672E-4</v>
      </c>
      <c r="N160" s="10"/>
      <c r="O160" s="18">
        <v>312034</v>
      </c>
      <c r="Q160" s="18">
        <v>333794</v>
      </c>
      <c r="R160" s="18">
        <v>314644</v>
      </c>
      <c r="S160" s="18">
        <v>296491</v>
      </c>
      <c r="T160" s="18">
        <v>285966</v>
      </c>
      <c r="U160" s="18">
        <v>314644</v>
      </c>
      <c r="V160" s="18">
        <v>347910</v>
      </c>
    </row>
    <row r="161" spans="1:22" x14ac:dyDescent="0.25">
      <c r="A161" s="13">
        <v>325</v>
      </c>
      <c r="C161" s="14" t="s">
        <v>272</v>
      </c>
      <c r="D161" s="10"/>
      <c r="E161" s="18">
        <v>0</v>
      </c>
      <c r="F161" s="10"/>
      <c r="G161" s="16">
        <v>0</v>
      </c>
      <c r="I161" s="18">
        <v>0</v>
      </c>
      <c r="K161" s="18">
        <v>0</v>
      </c>
      <c r="L161" s="10"/>
      <c r="M161" s="16">
        <v>0</v>
      </c>
      <c r="N161" s="10"/>
      <c r="O161" s="18">
        <v>0</v>
      </c>
      <c r="Q161" s="18">
        <v>0</v>
      </c>
      <c r="R161" s="18">
        <v>0</v>
      </c>
      <c r="S161" s="18">
        <v>0</v>
      </c>
      <c r="T161" s="18">
        <v>0</v>
      </c>
      <c r="U161" s="18">
        <v>0</v>
      </c>
      <c r="V161" s="18">
        <v>0</v>
      </c>
    </row>
    <row r="162" spans="1:22" x14ac:dyDescent="0.25">
      <c r="A162" s="13">
        <v>326</v>
      </c>
      <c r="C162" s="14" t="s">
        <v>273</v>
      </c>
      <c r="D162" s="10"/>
      <c r="E162" s="18">
        <v>0</v>
      </c>
      <c r="F162" s="10"/>
      <c r="G162" s="16">
        <v>0</v>
      </c>
      <c r="I162" s="18">
        <v>0</v>
      </c>
      <c r="K162" s="18">
        <v>0</v>
      </c>
      <c r="L162" s="10"/>
      <c r="M162" s="16">
        <v>0</v>
      </c>
      <c r="N162" s="10"/>
      <c r="O162" s="18">
        <v>0</v>
      </c>
      <c r="Q162" s="18">
        <v>0</v>
      </c>
      <c r="R162" s="18">
        <v>0</v>
      </c>
      <c r="S162" s="18">
        <v>0</v>
      </c>
      <c r="T162" s="18">
        <v>0</v>
      </c>
      <c r="U162" s="18">
        <v>0</v>
      </c>
      <c r="V162" s="18">
        <v>0</v>
      </c>
    </row>
    <row r="163" spans="1:22" x14ac:dyDescent="0.25">
      <c r="A163" s="13">
        <v>330</v>
      </c>
      <c r="C163" s="14" t="s">
        <v>274</v>
      </c>
      <c r="D163" s="10"/>
      <c r="E163" s="18">
        <v>15909.146892128372</v>
      </c>
      <c r="F163" s="10"/>
      <c r="G163" s="16">
        <v>1.2455230239086643E-5</v>
      </c>
      <c r="I163" s="18">
        <v>4440</v>
      </c>
      <c r="K163" s="18">
        <v>11912.435933045368</v>
      </c>
      <c r="L163" s="10"/>
      <c r="M163" s="16">
        <v>9.9053228995729068E-6</v>
      </c>
      <c r="N163" s="10"/>
      <c r="O163" s="18">
        <v>3485</v>
      </c>
      <c r="Q163" s="18">
        <v>4710</v>
      </c>
      <c r="R163" s="18">
        <v>4440</v>
      </c>
      <c r="S163" s="18">
        <v>4184</v>
      </c>
      <c r="T163" s="18">
        <v>4035</v>
      </c>
      <c r="U163" s="18">
        <v>4440</v>
      </c>
      <c r="V163" s="18">
        <v>4909</v>
      </c>
    </row>
    <row r="164" spans="1:22" x14ac:dyDescent="0.25">
      <c r="A164" s="13">
        <v>350</v>
      </c>
      <c r="C164" s="14" t="s">
        <v>275</v>
      </c>
      <c r="D164" s="10"/>
      <c r="E164" s="18">
        <v>543841.73237726558</v>
      </c>
      <c r="F164" s="10"/>
      <c r="G164" s="16">
        <v>4.2577229541667657E-4</v>
      </c>
      <c r="I164" s="18">
        <v>151788</v>
      </c>
      <c r="K164" s="18">
        <v>536685.26591523981</v>
      </c>
      <c r="L164" s="10"/>
      <c r="M164" s="16">
        <v>4.4625976451942808E-4</v>
      </c>
      <c r="N164" s="10"/>
      <c r="O164" s="18">
        <v>157048</v>
      </c>
      <c r="Q164" s="18">
        <v>161026</v>
      </c>
      <c r="R164" s="18">
        <v>151788</v>
      </c>
      <c r="S164" s="18">
        <v>143031</v>
      </c>
      <c r="T164" s="18">
        <v>137953</v>
      </c>
      <c r="U164" s="18">
        <v>151788</v>
      </c>
      <c r="V164" s="18">
        <v>167836</v>
      </c>
    </row>
    <row r="165" spans="1:22" x14ac:dyDescent="0.25">
      <c r="A165" s="13">
        <v>360</v>
      </c>
      <c r="C165" s="14" t="s">
        <v>276</v>
      </c>
      <c r="D165" s="10"/>
      <c r="E165" s="18">
        <v>285675.64943911874</v>
      </c>
      <c r="F165" s="10"/>
      <c r="G165" s="16">
        <v>2.2365473218588194E-4</v>
      </c>
      <c r="I165" s="18">
        <v>79733</v>
      </c>
      <c r="K165" s="18">
        <v>271950.40787664411</v>
      </c>
      <c r="L165" s="10"/>
      <c r="M165" s="16">
        <v>2.2612978720969849E-4</v>
      </c>
      <c r="N165" s="10"/>
      <c r="O165" s="18">
        <v>79583</v>
      </c>
      <c r="Q165" s="18">
        <v>84586</v>
      </c>
      <c r="R165" s="18">
        <v>79733</v>
      </c>
      <c r="S165" s="18">
        <v>75133</v>
      </c>
      <c r="T165" s="18">
        <v>72466</v>
      </c>
      <c r="U165" s="18">
        <v>79733</v>
      </c>
      <c r="V165" s="18">
        <v>88163</v>
      </c>
    </row>
    <row r="166" spans="1:22" x14ac:dyDescent="0.25">
      <c r="A166" s="13">
        <v>400</v>
      </c>
      <c r="C166" s="14" t="s">
        <v>277</v>
      </c>
      <c r="D166" s="10"/>
      <c r="E166" s="18">
        <v>0</v>
      </c>
      <c r="F166" s="10"/>
      <c r="G166" s="16">
        <v>0</v>
      </c>
      <c r="I166" s="18">
        <v>0</v>
      </c>
      <c r="K166" s="18">
        <v>28084.908388429165</v>
      </c>
      <c r="L166" s="10"/>
      <c r="M166" s="16">
        <v>2.3352913522968801E-5</v>
      </c>
      <c r="N166" s="10"/>
      <c r="O166" s="18">
        <v>8216</v>
      </c>
      <c r="Q166" s="18">
        <v>0</v>
      </c>
      <c r="R166" s="18">
        <v>0</v>
      </c>
      <c r="S166" s="18">
        <v>0</v>
      </c>
      <c r="T166" s="18">
        <v>0</v>
      </c>
      <c r="U166" s="18">
        <v>0</v>
      </c>
      <c r="V166" s="18">
        <v>0</v>
      </c>
    </row>
    <row r="167" spans="1:22" x14ac:dyDescent="0.25">
      <c r="A167" s="13">
        <v>402</v>
      </c>
      <c r="C167" s="14" t="s">
        <v>278</v>
      </c>
      <c r="D167" s="10"/>
      <c r="E167" s="18">
        <v>2238479.2383731762</v>
      </c>
      <c r="F167" s="10"/>
      <c r="G167" s="16">
        <v>1.7524996461719922E-3</v>
      </c>
      <c r="I167" s="18">
        <v>624766</v>
      </c>
      <c r="K167" s="18">
        <v>2122341.7597131198</v>
      </c>
      <c r="L167" s="10"/>
      <c r="M167" s="16">
        <v>1.7647507656170798E-3</v>
      </c>
      <c r="N167" s="10"/>
      <c r="O167" s="18">
        <v>621053</v>
      </c>
      <c r="Q167" s="18">
        <v>662791</v>
      </c>
      <c r="R167" s="18">
        <v>624766</v>
      </c>
      <c r="S167" s="18">
        <v>588720</v>
      </c>
      <c r="T167" s="18">
        <v>567822</v>
      </c>
      <c r="U167" s="18">
        <v>624766</v>
      </c>
      <c r="V167" s="18">
        <v>690820</v>
      </c>
    </row>
    <row r="168" spans="1:22" x14ac:dyDescent="0.25">
      <c r="A168" s="13">
        <v>403</v>
      </c>
      <c r="C168" s="14" t="s">
        <v>279</v>
      </c>
      <c r="D168" s="10"/>
      <c r="E168" s="18">
        <v>6605581.239241112</v>
      </c>
      <c r="F168" s="10"/>
      <c r="G168" s="16">
        <v>5.1714925857179296E-3</v>
      </c>
      <c r="I168" s="18">
        <v>1843638</v>
      </c>
      <c r="K168" s="18">
        <v>6276480.9243796812</v>
      </c>
      <c r="L168" s="10"/>
      <c r="M168" s="16">
        <v>5.2189636593576979E-3</v>
      </c>
      <c r="N168" s="10"/>
      <c r="O168" s="18">
        <v>1836656</v>
      </c>
      <c r="Q168" s="18">
        <v>1955847</v>
      </c>
      <c r="R168" s="18">
        <v>1843638</v>
      </c>
      <c r="S168" s="18">
        <v>1737270</v>
      </c>
      <c r="T168" s="18">
        <v>1675601</v>
      </c>
      <c r="U168" s="18">
        <v>1843638</v>
      </c>
      <c r="V168" s="18">
        <v>2038559</v>
      </c>
    </row>
    <row r="169" spans="1:22" x14ac:dyDescent="0.25">
      <c r="A169" s="13">
        <v>405</v>
      </c>
      <c r="C169" s="14" t="s">
        <v>280</v>
      </c>
      <c r="D169" s="10"/>
      <c r="E169" s="18">
        <v>91715.629213919601</v>
      </c>
      <c r="F169" s="10"/>
      <c r="G169" s="16">
        <v>7.1803930539310283E-5</v>
      </c>
      <c r="I169" s="18">
        <v>25598</v>
      </c>
      <c r="K169" s="18">
        <v>63646.472106610716</v>
      </c>
      <c r="L169" s="10"/>
      <c r="M169" s="16">
        <v>5.2922749064764134E-5</v>
      </c>
      <c r="N169" s="10"/>
      <c r="O169" s="18">
        <v>18627</v>
      </c>
      <c r="Q169" s="18">
        <v>27156</v>
      </c>
      <c r="R169" s="18">
        <v>25598</v>
      </c>
      <c r="S169" s="18">
        <v>24121</v>
      </c>
      <c r="T169" s="18">
        <v>23265</v>
      </c>
      <c r="U169" s="18">
        <v>25598</v>
      </c>
      <c r="V169" s="18">
        <v>28304</v>
      </c>
    </row>
    <row r="170" spans="1:22" x14ac:dyDescent="0.25">
      <c r="A170" s="13">
        <v>407</v>
      </c>
      <c r="C170" s="14" t="s">
        <v>281</v>
      </c>
      <c r="D170" s="10"/>
      <c r="E170" s="18">
        <v>0</v>
      </c>
      <c r="F170" s="10"/>
      <c r="G170" s="16">
        <v>0</v>
      </c>
      <c r="I170" s="18">
        <v>0</v>
      </c>
      <c r="K170" s="18">
        <v>0</v>
      </c>
      <c r="L170" s="10"/>
      <c r="M170" s="16">
        <v>0</v>
      </c>
      <c r="N170" s="10"/>
      <c r="O170" s="18">
        <v>0</v>
      </c>
      <c r="Q170" s="18">
        <v>0</v>
      </c>
      <c r="R170" s="18">
        <v>0</v>
      </c>
      <c r="S170" s="18">
        <v>0</v>
      </c>
      <c r="T170" s="18">
        <v>0</v>
      </c>
      <c r="U170" s="18">
        <v>0</v>
      </c>
      <c r="V170" s="18">
        <v>0</v>
      </c>
    </row>
    <row r="171" spans="1:22" x14ac:dyDescent="0.25">
      <c r="A171" s="13">
        <v>408</v>
      </c>
      <c r="C171" s="14" t="s">
        <v>282</v>
      </c>
      <c r="D171" s="10"/>
      <c r="E171" s="18">
        <v>0</v>
      </c>
      <c r="F171" s="10"/>
      <c r="G171" s="16">
        <v>0</v>
      </c>
      <c r="I171" s="18">
        <v>0</v>
      </c>
      <c r="K171" s="18">
        <v>0</v>
      </c>
      <c r="L171" s="10"/>
      <c r="M171" s="16">
        <v>0</v>
      </c>
      <c r="N171" s="10"/>
      <c r="O171" s="18">
        <v>0</v>
      </c>
      <c r="Q171" s="18">
        <v>0</v>
      </c>
      <c r="R171" s="18">
        <v>0</v>
      </c>
      <c r="S171" s="18">
        <v>0</v>
      </c>
      <c r="T171" s="18">
        <v>0</v>
      </c>
      <c r="U171" s="18">
        <v>0</v>
      </c>
      <c r="V171" s="18">
        <v>0</v>
      </c>
    </row>
    <row r="172" spans="1:22" x14ac:dyDescent="0.25">
      <c r="A172" s="13">
        <v>409</v>
      </c>
      <c r="C172" s="14" t="s">
        <v>283</v>
      </c>
      <c r="D172" s="10"/>
      <c r="E172" s="18">
        <v>2735434.1838586973</v>
      </c>
      <c r="F172" s="10"/>
      <c r="G172" s="16">
        <v>2.1415643965601787E-3</v>
      </c>
      <c r="I172" s="18">
        <v>763468</v>
      </c>
      <c r="K172" s="18">
        <v>2493776.3726846278</v>
      </c>
      <c r="L172" s="10"/>
      <c r="M172" s="16">
        <v>2.0736027752513604E-3</v>
      </c>
      <c r="N172" s="10"/>
      <c r="O172" s="18">
        <v>729743</v>
      </c>
      <c r="Q172" s="18">
        <v>809935</v>
      </c>
      <c r="R172" s="18">
        <v>763468</v>
      </c>
      <c r="S172" s="18">
        <v>719420</v>
      </c>
      <c r="T172" s="18">
        <v>693882</v>
      </c>
      <c r="U172" s="18">
        <v>763468</v>
      </c>
      <c r="V172" s="18">
        <v>844187</v>
      </c>
    </row>
    <row r="173" spans="1:22" x14ac:dyDescent="0.25">
      <c r="A173" s="13">
        <v>411</v>
      </c>
      <c r="C173" s="14" t="s">
        <v>284</v>
      </c>
      <c r="D173" s="10"/>
      <c r="E173" s="18">
        <v>3685738.5494844974</v>
      </c>
      <c r="F173" s="10"/>
      <c r="G173" s="16">
        <v>2.8855552435448737E-3</v>
      </c>
      <c r="I173" s="18">
        <v>1028701</v>
      </c>
      <c r="K173" s="18">
        <v>3348757.2670020647</v>
      </c>
      <c r="L173" s="10"/>
      <c r="M173" s="16">
        <v>2.7845288930311014E-3</v>
      </c>
      <c r="N173" s="10"/>
      <c r="O173" s="18">
        <v>979933</v>
      </c>
      <c r="Q173" s="18">
        <v>1091310</v>
      </c>
      <c r="R173" s="18">
        <v>1028701</v>
      </c>
      <c r="S173" s="18">
        <v>969350</v>
      </c>
      <c r="T173" s="18">
        <v>934941</v>
      </c>
      <c r="U173" s="18">
        <v>1028701</v>
      </c>
      <c r="V173" s="18">
        <v>1137462</v>
      </c>
    </row>
    <row r="174" spans="1:22" x14ac:dyDescent="0.25">
      <c r="A174" s="13">
        <v>413</v>
      </c>
      <c r="C174" s="14" t="s">
        <v>285</v>
      </c>
      <c r="D174" s="10"/>
      <c r="E174" s="18">
        <v>117552.92743361673</v>
      </c>
      <c r="F174" s="10"/>
      <c r="G174" s="16">
        <v>9.2031884952220892E-5</v>
      </c>
      <c r="I174" s="18">
        <v>32809</v>
      </c>
      <c r="K174" s="18">
        <v>102385.48880845062</v>
      </c>
      <c r="L174" s="10"/>
      <c r="M174" s="16">
        <v>8.5134672083734357E-5</v>
      </c>
      <c r="N174" s="10"/>
      <c r="O174" s="18">
        <v>29961</v>
      </c>
      <c r="Q174" s="18">
        <v>34806</v>
      </c>
      <c r="R174" s="18">
        <v>32809</v>
      </c>
      <c r="S174" s="18">
        <v>30916</v>
      </c>
      <c r="T174" s="18">
        <v>29819</v>
      </c>
      <c r="U174" s="18">
        <v>32809</v>
      </c>
      <c r="V174" s="18">
        <v>36278</v>
      </c>
    </row>
    <row r="175" spans="1:22" x14ac:dyDescent="0.25">
      <c r="A175" s="13">
        <v>417</v>
      </c>
      <c r="C175" s="14" t="s">
        <v>286</v>
      </c>
      <c r="D175" s="10"/>
      <c r="E175" s="18">
        <v>58478.167212580956</v>
      </c>
      <c r="F175" s="10"/>
      <c r="G175" s="16">
        <v>4.5782406909127571E-5</v>
      </c>
      <c r="I175" s="18">
        <v>16321</v>
      </c>
      <c r="K175" s="18">
        <v>53274.558574618422</v>
      </c>
      <c r="L175" s="10"/>
      <c r="M175" s="16">
        <v>4.4298387666451114E-5</v>
      </c>
      <c r="N175" s="10"/>
      <c r="O175" s="18">
        <v>15589</v>
      </c>
      <c r="Q175" s="18">
        <v>17314</v>
      </c>
      <c r="R175" s="18">
        <v>16321</v>
      </c>
      <c r="S175" s="18">
        <v>15379</v>
      </c>
      <c r="T175" s="18">
        <v>14833</v>
      </c>
      <c r="U175" s="18">
        <v>16321</v>
      </c>
      <c r="V175" s="18">
        <v>18047</v>
      </c>
    </row>
    <row r="176" spans="1:22" x14ac:dyDescent="0.25">
      <c r="A176" s="13">
        <v>423</v>
      </c>
      <c r="C176" s="14" t="s">
        <v>287</v>
      </c>
      <c r="D176" s="10"/>
      <c r="E176" s="18">
        <v>658033.04903765291</v>
      </c>
      <c r="F176" s="10"/>
      <c r="G176" s="16">
        <v>5.1517238392885815E-4</v>
      </c>
      <c r="I176" s="18">
        <v>183659</v>
      </c>
      <c r="K176" s="18">
        <v>586799.44378834974</v>
      </c>
      <c r="L176" s="10"/>
      <c r="M176" s="16">
        <v>4.8793026050109116E-4</v>
      </c>
      <c r="N176" s="10"/>
      <c r="O176" s="18">
        <v>171712</v>
      </c>
      <c r="Q176" s="18">
        <v>194837</v>
      </c>
      <c r="R176" s="18">
        <v>183659</v>
      </c>
      <c r="S176" s="18">
        <v>173063</v>
      </c>
      <c r="T176" s="18">
        <v>166920</v>
      </c>
      <c r="U176" s="18">
        <v>183659</v>
      </c>
      <c r="V176" s="18">
        <v>203077</v>
      </c>
    </row>
    <row r="177" spans="1:22" x14ac:dyDescent="0.25">
      <c r="A177" s="13">
        <v>425</v>
      </c>
      <c r="C177" s="14" t="s">
        <v>288</v>
      </c>
      <c r="D177" s="10"/>
      <c r="E177" s="18">
        <v>1882710.9409979554</v>
      </c>
      <c r="F177" s="10"/>
      <c r="G177" s="16">
        <v>1.4739695599504171E-3</v>
      </c>
      <c r="I177" s="18">
        <v>525470</v>
      </c>
      <c r="K177" s="18">
        <v>1825227.8121994569</v>
      </c>
      <c r="L177" s="10"/>
      <c r="M177" s="16">
        <v>1.5176972154757847E-3</v>
      </c>
      <c r="N177" s="10"/>
      <c r="O177" s="18">
        <v>534111</v>
      </c>
      <c r="Q177" s="18">
        <v>557451</v>
      </c>
      <c r="R177" s="18">
        <v>525470</v>
      </c>
      <c r="S177" s="18">
        <v>495153</v>
      </c>
      <c r="T177" s="18">
        <v>477576</v>
      </c>
      <c r="U177" s="18">
        <v>525470</v>
      </c>
      <c r="V177" s="18">
        <v>581026</v>
      </c>
    </row>
    <row r="178" spans="1:22" x14ac:dyDescent="0.25">
      <c r="A178" s="13">
        <v>440</v>
      </c>
      <c r="C178" s="14" t="s">
        <v>289</v>
      </c>
      <c r="D178" s="10"/>
      <c r="E178" s="18">
        <v>11955731.924357144</v>
      </c>
      <c r="F178" s="10"/>
      <c r="G178" s="16">
        <v>9.360111815193934E-3</v>
      </c>
      <c r="I178" s="18">
        <v>3336882</v>
      </c>
      <c r="K178" s="18">
        <v>11121269.220900368</v>
      </c>
      <c r="L178" s="10"/>
      <c r="M178" s="16">
        <v>9.2474589836419666E-3</v>
      </c>
      <c r="N178" s="10"/>
      <c r="O178" s="18">
        <v>3254364</v>
      </c>
      <c r="Q178" s="18">
        <v>3539973</v>
      </c>
      <c r="R178" s="18">
        <v>3336882</v>
      </c>
      <c r="S178" s="18">
        <v>3144361</v>
      </c>
      <c r="T178" s="18">
        <v>3032744</v>
      </c>
      <c r="U178" s="18">
        <v>3336882</v>
      </c>
      <c r="V178" s="18">
        <v>3689679</v>
      </c>
    </row>
    <row r="179" spans="1:22" x14ac:dyDescent="0.25">
      <c r="A179" s="13">
        <v>450</v>
      </c>
      <c r="C179" s="14" t="s">
        <v>290</v>
      </c>
      <c r="D179" s="10"/>
      <c r="E179" s="18">
        <v>0</v>
      </c>
      <c r="F179" s="10"/>
      <c r="G179" s="16">
        <v>0</v>
      </c>
      <c r="I179" s="18">
        <v>0</v>
      </c>
      <c r="K179" s="18">
        <v>0</v>
      </c>
      <c r="L179" s="10"/>
      <c r="M179" s="16">
        <v>0</v>
      </c>
      <c r="N179" s="10"/>
      <c r="O179" s="18">
        <v>0</v>
      </c>
      <c r="Q179" s="18">
        <v>0</v>
      </c>
      <c r="R179" s="18">
        <v>0</v>
      </c>
      <c r="S179" s="18">
        <v>0</v>
      </c>
      <c r="T179" s="18">
        <v>0</v>
      </c>
      <c r="U179" s="18">
        <v>0</v>
      </c>
      <c r="V179" s="18">
        <v>0</v>
      </c>
    </row>
    <row r="180" spans="1:22" x14ac:dyDescent="0.25">
      <c r="A180" s="13">
        <v>451</v>
      </c>
      <c r="C180" s="14" t="s">
        <v>291</v>
      </c>
      <c r="D180" s="10"/>
      <c r="E180" s="18">
        <v>0</v>
      </c>
      <c r="F180" s="10"/>
      <c r="G180" s="16">
        <v>0</v>
      </c>
      <c r="I180" s="18">
        <v>0</v>
      </c>
      <c r="K180" s="18">
        <v>0</v>
      </c>
      <c r="L180" s="10"/>
      <c r="M180" s="16">
        <v>0</v>
      </c>
      <c r="N180" s="10"/>
      <c r="O180" s="18">
        <v>0</v>
      </c>
      <c r="Q180" s="18">
        <v>0</v>
      </c>
      <c r="R180" s="18">
        <v>0</v>
      </c>
      <c r="S180" s="18">
        <v>0</v>
      </c>
      <c r="T180" s="18">
        <v>0</v>
      </c>
      <c r="U180" s="18">
        <v>0</v>
      </c>
      <c r="V180" s="18">
        <v>0</v>
      </c>
    </row>
    <row r="181" spans="1:22" x14ac:dyDescent="0.25">
      <c r="A181" s="13">
        <v>452</v>
      </c>
      <c r="C181" s="14" t="s">
        <v>292</v>
      </c>
      <c r="D181" s="10"/>
      <c r="E181" s="18">
        <v>0</v>
      </c>
      <c r="F181" s="10"/>
      <c r="G181" s="16">
        <v>0</v>
      </c>
      <c r="I181" s="18">
        <v>0</v>
      </c>
      <c r="K181" s="18">
        <v>0</v>
      </c>
      <c r="L181" s="10"/>
      <c r="M181" s="16">
        <v>0</v>
      </c>
      <c r="N181" s="10"/>
      <c r="O181" s="18">
        <v>0</v>
      </c>
      <c r="Q181" s="18">
        <v>0</v>
      </c>
      <c r="R181" s="18">
        <v>0</v>
      </c>
      <c r="S181" s="18">
        <v>0</v>
      </c>
      <c r="T181" s="18">
        <v>0</v>
      </c>
      <c r="U181" s="18">
        <v>0</v>
      </c>
      <c r="V181" s="18">
        <v>0</v>
      </c>
    </row>
    <row r="182" spans="1:22" x14ac:dyDescent="0.25">
      <c r="A182" s="13">
        <v>453</v>
      </c>
      <c r="C182" s="14" t="s">
        <v>293</v>
      </c>
      <c r="D182" s="10"/>
      <c r="E182" s="18">
        <v>0</v>
      </c>
      <c r="F182" s="10"/>
      <c r="G182" s="16">
        <v>0</v>
      </c>
      <c r="I182" s="18">
        <v>0</v>
      </c>
      <c r="K182" s="18">
        <v>0</v>
      </c>
      <c r="L182" s="10"/>
      <c r="M182" s="16">
        <v>0</v>
      </c>
      <c r="N182" s="10"/>
      <c r="O182" s="18">
        <v>0</v>
      </c>
      <c r="Q182" s="18">
        <v>0</v>
      </c>
      <c r="R182" s="18">
        <v>0</v>
      </c>
      <c r="S182" s="18">
        <v>0</v>
      </c>
      <c r="T182" s="18">
        <v>0</v>
      </c>
      <c r="U182" s="18">
        <v>0</v>
      </c>
      <c r="V182" s="18">
        <v>0</v>
      </c>
    </row>
    <row r="183" spans="1:22" x14ac:dyDescent="0.25">
      <c r="A183" s="13">
        <v>454</v>
      </c>
      <c r="C183" s="14" t="s">
        <v>294</v>
      </c>
      <c r="D183" s="10"/>
      <c r="E183" s="18">
        <v>23562.410737962855</v>
      </c>
      <c r="F183" s="10"/>
      <c r="G183" s="16">
        <v>1.844695084652605E-5</v>
      </c>
      <c r="I183" s="18">
        <v>6576</v>
      </c>
      <c r="K183" s="18">
        <v>43350.541386087454</v>
      </c>
      <c r="L183" s="10"/>
      <c r="M183" s="16">
        <v>3.6046457056639999E-5</v>
      </c>
      <c r="N183" s="10"/>
      <c r="O183" s="18">
        <v>12686</v>
      </c>
      <c r="Q183" s="18">
        <v>6976</v>
      </c>
      <c r="R183" s="18">
        <v>6576</v>
      </c>
      <c r="S183" s="18">
        <v>6197</v>
      </c>
      <c r="T183" s="18">
        <v>5977</v>
      </c>
      <c r="U183" s="18">
        <v>6576</v>
      </c>
      <c r="V183" s="18">
        <v>7271</v>
      </c>
    </row>
    <row r="184" spans="1:22" x14ac:dyDescent="0.25">
      <c r="A184" s="13">
        <v>501</v>
      </c>
      <c r="C184" s="14" t="s">
        <v>295</v>
      </c>
      <c r="D184" s="10"/>
      <c r="E184" s="18">
        <v>111104230.06829254</v>
      </c>
      <c r="F184" s="10"/>
      <c r="G184" s="16">
        <v>8.698321634843513E-2</v>
      </c>
      <c r="I184" s="18">
        <v>31009533</v>
      </c>
      <c r="K184" s="18">
        <v>105413339.39213346</v>
      </c>
      <c r="L184" s="10"/>
      <c r="M184" s="16">
        <v>8.7652363502316574E-2</v>
      </c>
      <c r="N184" s="10"/>
      <c r="O184" s="18">
        <v>30846570</v>
      </c>
      <c r="Q184" s="18">
        <v>32896851</v>
      </c>
      <c r="R184" s="18">
        <v>31009533</v>
      </c>
      <c r="S184" s="18">
        <v>29220444</v>
      </c>
      <c r="T184" s="18">
        <v>28183201</v>
      </c>
      <c r="U184" s="18">
        <v>31009533</v>
      </c>
      <c r="V184" s="18">
        <v>34288069</v>
      </c>
    </row>
    <row r="185" spans="1:22" x14ac:dyDescent="0.25">
      <c r="A185" s="13">
        <v>502</v>
      </c>
      <c r="C185" s="14" t="s">
        <v>296</v>
      </c>
      <c r="D185" s="10"/>
      <c r="E185" s="18">
        <v>0</v>
      </c>
      <c r="F185" s="10"/>
      <c r="G185" s="16">
        <v>0</v>
      </c>
      <c r="I185" s="18">
        <v>0</v>
      </c>
      <c r="K185" s="18">
        <v>0</v>
      </c>
      <c r="L185" s="10"/>
      <c r="M185" s="16">
        <v>0</v>
      </c>
      <c r="N185" s="10"/>
      <c r="O185" s="18">
        <v>0</v>
      </c>
      <c r="Q185" s="18">
        <v>0</v>
      </c>
      <c r="R185" s="18">
        <v>0</v>
      </c>
      <c r="S185" s="18">
        <v>0</v>
      </c>
      <c r="T185" s="18">
        <v>0</v>
      </c>
      <c r="U185" s="18">
        <v>0</v>
      </c>
      <c r="V185" s="18">
        <v>0</v>
      </c>
    </row>
    <row r="186" spans="1:22" x14ac:dyDescent="0.25">
      <c r="A186" s="13">
        <v>505</v>
      </c>
      <c r="C186" s="14" t="s">
        <v>297</v>
      </c>
      <c r="D186" s="10"/>
      <c r="E186" s="18">
        <v>793656.51756237901</v>
      </c>
      <c r="F186" s="10"/>
      <c r="G186" s="16">
        <v>6.2135164908699099E-4</v>
      </c>
      <c r="I186" s="18">
        <v>221512</v>
      </c>
      <c r="K186" s="18">
        <v>820834.32151391241</v>
      </c>
      <c r="L186" s="10"/>
      <c r="M186" s="16">
        <v>6.8253286291283192E-4</v>
      </c>
      <c r="N186" s="10"/>
      <c r="O186" s="18">
        <v>240196</v>
      </c>
      <c r="Q186" s="18">
        <v>234994</v>
      </c>
      <c r="R186" s="18">
        <v>221512</v>
      </c>
      <c r="S186" s="18">
        <v>208732</v>
      </c>
      <c r="T186" s="18">
        <v>201322</v>
      </c>
      <c r="U186" s="18">
        <v>221512</v>
      </c>
      <c r="V186" s="18">
        <v>244932</v>
      </c>
    </row>
    <row r="187" spans="1:22" x14ac:dyDescent="0.25">
      <c r="A187" s="13">
        <v>506</v>
      </c>
      <c r="C187" s="14" t="s">
        <v>298</v>
      </c>
      <c r="D187" s="10"/>
      <c r="E187" s="18">
        <v>319409.26791550231</v>
      </c>
      <c r="F187" s="10"/>
      <c r="G187" s="16">
        <v>2.5006469544599575E-4</v>
      </c>
      <c r="I187" s="18">
        <v>89148</v>
      </c>
      <c r="K187" s="18">
        <v>308334.45389369299</v>
      </c>
      <c r="L187" s="10"/>
      <c r="M187" s="16">
        <v>2.5638352592589528E-4</v>
      </c>
      <c r="N187" s="10"/>
      <c r="O187" s="18">
        <v>90224</v>
      </c>
      <c r="Q187" s="18">
        <v>94574</v>
      </c>
      <c r="R187" s="18">
        <v>89148</v>
      </c>
      <c r="S187" s="18">
        <v>84005</v>
      </c>
      <c r="T187" s="18">
        <v>81023</v>
      </c>
      <c r="U187" s="18">
        <v>89148</v>
      </c>
      <c r="V187" s="18">
        <v>98573</v>
      </c>
    </row>
    <row r="188" spans="1:22" x14ac:dyDescent="0.25">
      <c r="A188" s="13">
        <v>507</v>
      </c>
      <c r="C188" s="14" t="s">
        <v>299</v>
      </c>
      <c r="D188" s="10"/>
      <c r="E188" s="18">
        <v>0</v>
      </c>
      <c r="F188" s="10"/>
      <c r="G188" s="16">
        <v>0</v>
      </c>
      <c r="I188" s="18">
        <v>0</v>
      </c>
      <c r="K188" s="18">
        <v>0</v>
      </c>
      <c r="L188" s="10"/>
      <c r="M188" s="16">
        <v>0</v>
      </c>
      <c r="N188" s="10"/>
      <c r="O188" s="18">
        <v>0</v>
      </c>
      <c r="Q188" s="18">
        <v>0</v>
      </c>
      <c r="R188" s="18">
        <v>0</v>
      </c>
      <c r="S188" s="18">
        <v>0</v>
      </c>
      <c r="T188" s="18">
        <v>0</v>
      </c>
      <c r="U188" s="18">
        <v>0</v>
      </c>
      <c r="V188" s="18">
        <v>0</v>
      </c>
    </row>
    <row r="189" spans="1:22" x14ac:dyDescent="0.25">
      <c r="A189" s="13">
        <v>522</v>
      </c>
      <c r="C189" s="14" t="s">
        <v>300</v>
      </c>
      <c r="D189" s="10"/>
      <c r="E189" s="18">
        <v>629565.31800795044</v>
      </c>
      <c r="F189" s="10"/>
      <c r="G189" s="16">
        <v>4.9288507042528039E-4</v>
      </c>
      <c r="I189" s="18">
        <v>175714</v>
      </c>
      <c r="K189" s="18">
        <v>456668.48373068502</v>
      </c>
      <c r="L189" s="10"/>
      <c r="M189" s="16">
        <v>3.7972492064890288E-4</v>
      </c>
      <c r="N189" s="10"/>
      <c r="O189" s="18">
        <v>133633</v>
      </c>
      <c r="Q189" s="18">
        <v>186408</v>
      </c>
      <c r="R189" s="18">
        <v>175714</v>
      </c>
      <c r="S189" s="18">
        <v>165576</v>
      </c>
      <c r="T189" s="18">
        <v>159699</v>
      </c>
      <c r="U189" s="18">
        <v>175714</v>
      </c>
      <c r="V189" s="18">
        <v>194292</v>
      </c>
    </row>
    <row r="190" spans="1:22" x14ac:dyDescent="0.25">
      <c r="A190" s="13">
        <v>601</v>
      </c>
      <c r="C190" s="14" t="s">
        <v>301</v>
      </c>
      <c r="D190" s="10"/>
      <c r="E190" s="18">
        <v>39931915.511532851</v>
      </c>
      <c r="F190" s="10"/>
      <c r="G190" s="16">
        <v>3.126259408856074E-2</v>
      </c>
      <c r="I190" s="18">
        <v>11145121</v>
      </c>
      <c r="K190" s="18">
        <v>38940285.85311231</v>
      </c>
      <c r="L190" s="10"/>
      <c r="M190" s="16">
        <v>3.2379280555605176E-2</v>
      </c>
      <c r="N190" s="10"/>
      <c r="O190" s="18">
        <v>11394907</v>
      </c>
      <c r="Q190" s="18">
        <v>11823442</v>
      </c>
      <c r="R190" s="18">
        <v>11145121</v>
      </c>
      <c r="S190" s="18">
        <v>10502105</v>
      </c>
      <c r="T190" s="18">
        <v>10129307</v>
      </c>
      <c r="U190" s="18">
        <v>11145121</v>
      </c>
      <c r="V190" s="18">
        <v>12323456</v>
      </c>
    </row>
    <row r="191" spans="1:22" x14ac:dyDescent="0.25">
      <c r="A191" s="13">
        <v>602</v>
      </c>
      <c r="C191" s="14" t="s">
        <v>302</v>
      </c>
      <c r="D191" s="10"/>
      <c r="E191" s="18">
        <v>6920006.8463688148</v>
      </c>
      <c r="F191" s="10"/>
      <c r="G191" s="16">
        <v>5.4176555859337264E-3</v>
      </c>
      <c r="I191" s="18">
        <v>1931395</v>
      </c>
      <c r="K191" s="18">
        <v>6560285.5215796828</v>
      </c>
      <c r="L191" s="10"/>
      <c r="M191" s="16">
        <v>5.4549503367635312E-3</v>
      </c>
      <c r="N191" s="10"/>
      <c r="O191" s="18">
        <v>1919709</v>
      </c>
      <c r="Q191" s="18">
        <v>2048945</v>
      </c>
      <c r="R191" s="18">
        <v>1931395</v>
      </c>
      <c r="S191" s="18">
        <v>1819963</v>
      </c>
      <c r="T191" s="18">
        <v>1755359</v>
      </c>
      <c r="U191" s="18">
        <v>1931395</v>
      </c>
      <c r="V191" s="18">
        <v>2135595</v>
      </c>
    </row>
    <row r="192" spans="1:22" x14ac:dyDescent="0.25">
      <c r="A192" s="13">
        <v>606</v>
      </c>
      <c r="C192" s="14" t="s">
        <v>303</v>
      </c>
      <c r="D192" s="10"/>
      <c r="E192" s="18">
        <v>111815.99264524315</v>
      </c>
      <c r="F192" s="10"/>
      <c r="G192" s="16">
        <v>8.7540453441762361E-5</v>
      </c>
      <c r="I192" s="18">
        <v>31208</v>
      </c>
      <c r="K192" s="18">
        <v>113760.64997972065</v>
      </c>
      <c r="L192" s="10"/>
      <c r="M192" s="16">
        <v>9.4593245046427195E-5</v>
      </c>
      <c r="N192" s="10"/>
      <c r="O192" s="18">
        <v>33290</v>
      </c>
      <c r="Q192" s="18">
        <v>33107</v>
      </c>
      <c r="R192" s="18">
        <v>31208</v>
      </c>
      <c r="S192" s="18">
        <v>29407</v>
      </c>
      <c r="T192" s="18">
        <v>28364</v>
      </c>
      <c r="U192" s="18">
        <v>31208</v>
      </c>
      <c r="V192" s="18">
        <v>34508</v>
      </c>
    </row>
    <row r="193" spans="1:22" x14ac:dyDescent="0.25">
      <c r="A193" s="13">
        <v>701</v>
      </c>
      <c r="C193" s="14" t="s">
        <v>304</v>
      </c>
      <c r="D193" s="10"/>
      <c r="E193" s="18">
        <v>6047597.0385943986</v>
      </c>
      <c r="F193" s="10"/>
      <c r="G193" s="16">
        <v>4.7346481882181357E-3</v>
      </c>
      <c r="I193" s="18">
        <v>1687903</v>
      </c>
      <c r="K193" s="18">
        <v>5228509.9313806454</v>
      </c>
      <c r="L193" s="10"/>
      <c r="M193" s="16">
        <v>4.3475641292040207E-3</v>
      </c>
      <c r="N193" s="10"/>
      <c r="O193" s="18">
        <v>1529996</v>
      </c>
      <c r="Q193" s="18">
        <v>1790633</v>
      </c>
      <c r="R193" s="18">
        <v>1687903</v>
      </c>
      <c r="S193" s="18">
        <v>1590520</v>
      </c>
      <c r="T193" s="18">
        <v>1534060</v>
      </c>
      <c r="U193" s="18">
        <v>1687903</v>
      </c>
      <c r="V193" s="18">
        <v>1866359</v>
      </c>
    </row>
    <row r="194" spans="1:22" x14ac:dyDescent="0.25">
      <c r="A194" s="13">
        <v>702</v>
      </c>
      <c r="C194" s="14" t="s">
        <v>305</v>
      </c>
      <c r="D194" s="10"/>
      <c r="E194" s="18">
        <v>3115381.5722870179</v>
      </c>
      <c r="F194" s="10"/>
      <c r="G194" s="16">
        <v>2.4390242310630525E-3</v>
      </c>
      <c r="I194" s="18">
        <v>869513</v>
      </c>
      <c r="K194" s="18">
        <v>2821101.2298403243</v>
      </c>
      <c r="L194" s="10"/>
      <c r="M194" s="16">
        <v>2.3457770325910916E-3</v>
      </c>
      <c r="N194" s="10"/>
      <c r="O194" s="18">
        <v>825528</v>
      </c>
      <c r="Q194" s="18">
        <v>922434</v>
      </c>
      <c r="R194" s="18">
        <v>869513</v>
      </c>
      <c r="S194" s="18">
        <v>819347</v>
      </c>
      <c r="T194" s="18">
        <v>790262</v>
      </c>
      <c r="U194" s="18">
        <v>869513</v>
      </c>
      <c r="V194" s="18">
        <v>961444</v>
      </c>
    </row>
    <row r="195" spans="1:22" x14ac:dyDescent="0.25">
      <c r="A195" s="13">
        <v>703</v>
      </c>
      <c r="C195" s="14" t="s">
        <v>306</v>
      </c>
      <c r="D195" s="10"/>
      <c r="E195" s="18">
        <v>8414797.7469163723</v>
      </c>
      <c r="F195" s="10"/>
      <c r="G195" s="16">
        <v>6.5879235425910006E-3</v>
      </c>
      <c r="I195" s="18">
        <v>2348596</v>
      </c>
      <c r="K195" s="18">
        <v>7952567.2882216461</v>
      </c>
      <c r="L195" s="10"/>
      <c r="M195" s="16">
        <v>6.6126481026352385E-3</v>
      </c>
      <c r="N195" s="10"/>
      <c r="O195" s="18">
        <v>2327121</v>
      </c>
      <c r="Q195" s="18">
        <v>2491538</v>
      </c>
      <c r="R195" s="18">
        <v>2348596</v>
      </c>
      <c r="S195" s="18">
        <v>2213094</v>
      </c>
      <c r="T195" s="18">
        <v>2134535</v>
      </c>
      <c r="U195" s="18">
        <v>2348596</v>
      </c>
      <c r="V195" s="18">
        <v>2596905</v>
      </c>
    </row>
    <row r="196" spans="1:22" x14ac:dyDescent="0.25">
      <c r="A196" s="13">
        <v>704</v>
      </c>
      <c r="C196" s="14" t="s">
        <v>307</v>
      </c>
      <c r="D196" s="10"/>
      <c r="E196" s="18">
        <v>7130865.3133402299</v>
      </c>
      <c r="F196" s="10"/>
      <c r="G196" s="16">
        <v>5.5827361381341261E-3</v>
      </c>
      <c r="I196" s="18">
        <v>1990246</v>
      </c>
      <c r="K196" s="18">
        <v>6616374.9982052473</v>
      </c>
      <c r="L196" s="10"/>
      <c r="M196" s="16">
        <v>5.5015893600805898E-3</v>
      </c>
      <c r="N196" s="10"/>
      <c r="O196" s="18">
        <v>1936117</v>
      </c>
      <c r="Q196" s="18">
        <v>2111378</v>
      </c>
      <c r="R196" s="18">
        <v>1990246</v>
      </c>
      <c r="S196" s="18">
        <v>1875419</v>
      </c>
      <c r="T196" s="18">
        <v>1808846</v>
      </c>
      <c r="U196" s="18">
        <v>1990246</v>
      </c>
      <c r="V196" s="18">
        <v>2200668</v>
      </c>
    </row>
    <row r="197" spans="1:22" x14ac:dyDescent="0.25">
      <c r="A197" s="13">
        <v>705</v>
      </c>
      <c r="C197" s="14" t="s">
        <v>308</v>
      </c>
      <c r="D197" s="10"/>
      <c r="E197" s="18">
        <v>6350054.6284009777</v>
      </c>
      <c r="F197" s="10"/>
      <c r="G197" s="16">
        <v>4.9714414584131651E-3</v>
      </c>
      <c r="I197" s="18">
        <v>1772320</v>
      </c>
      <c r="K197" s="18">
        <v>6198121.1578155551</v>
      </c>
      <c r="L197" s="10"/>
      <c r="M197" s="16">
        <v>5.1538066423953074E-3</v>
      </c>
      <c r="N197" s="10"/>
      <c r="O197" s="18">
        <v>1813725</v>
      </c>
      <c r="Q197" s="18">
        <v>1880188</v>
      </c>
      <c r="R197" s="18">
        <v>1772320</v>
      </c>
      <c r="S197" s="18">
        <v>1670066</v>
      </c>
      <c r="T197" s="18">
        <v>1610783</v>
      </c>
      <c r="U197" s="18">
        <v>1772320</v>
      </c>
      <c r="V197" s="18">
        <v>1959701</v>
      </c>
    </row>
    <row r="198" spans="1:22" x14ac:dyDescent="0.25">
      <c r="A198" s="13">
        <v>706</v>
      </c>
      <c r="C198" s="14" t="s">
        <v>309</v>
      </c>
      <c r="D198" s="10"/>
      <c r="E198" s="18">
        <v>8234438.8420455419</v>
      </c>
      <c r="F198" s="10"/>
      <c r="G198" s="16">
        <v>6.4467210192207993E-3</v>
      </c>
      <c r="I198" s="18">
        <v>2298257</v>
      </c>
      <c r="K198" s="18">
        <v>7557295.7523613535</v>
      </c>
      <c r="L198" s="10"/>
      <c r="M198" s="16">
        <v>6.2839754266424798E-3</v>
      </c>
      <c r="N198" s="10"/>
      <c r="O198" s="18">
        <v>2211454</v>
      </c>
      <c r="Q198" s="18">
        <v>2438135</v>
      </c>
      <c r="R198" s="18">
        <v>2298257</v>
      </c>
      <c r="S198" s="18">
        <v>2165659</v>
      </c>
      <c r="T198" s="18">
        <v>2088784</v>
      </c>
      <c r="U198" s="18">
        <v>2298257</v>
      </c>
      <c r="V198" s="18">
        <v>2541244</v>
      </c>
    </row>
    <row r="199" spans="1:22" x14ac:dyDescent="0.25">
      <c r="A199" s="13">
        <v>707</v>
      </c>
      <c r="C199" s="14" t="s">
        <v>310</v>
      </c>
      <c r="D199" s="10"/>
      <c r="E199" s="18">
        <v>8894.6593987808628</v>
      </c>
      <c r="F199" s="10"/>
      <c r="G199" s="16">
        <v>6.9636059973075324E-6</v>
      </c>
      <c r="I199" s="18">
        <v>2483</v>
      </c>
      <c r="K199" s="18">
        <v>8544.1750900649131</v>
      </c>
      <c r="L199" s="10"/>
      <c r="M199" s="16">
        <v>7.1045765663097536E-6</v>
      </c>
      <c r="N199" s="10"/>
      <c r="O199" s="18">
        <v>2503</v>
      </c>
      <c r="Q199" s="18">
        <v>2634</v>
      </c>
      <c r="R199" s="18">
        <v>2483</v>
      </c>
      <c r="S199" s="18">
        <v>2340</v>
      </c>
      <c r="T199" s="18">
        <v>2257</v>
      </c>
      <c r="U199" s="18">
        <v>2483</v>
      </c>
      <c r="V199" s="18">
        <v>2746</v>
      </c>
    </row>
    <row r="200" spans="1:22" x14ac:dyDescent="0.25">
      <c r="A200" s="13">
        <v>708</v>
      </c>
      <c r="C200" s="14" t="s">
        <v>311</v>
      </c>
      <c r="D200" s="10"/>
      <c r="E200" s="18">
        <v>1170746.4866151877</v>
      </c>
      <c r="F200" s="10"/>
      <c r="G200" s="16">
        <v>9.1657441730007934E-4</v>
      </c>
      <c r="I200" s="18">
        <v>326759</v>
      </c>
      <c r="K200" s="18">
        <v>1121051.4073712872</v>
      </c>
      <c r="L200" s="10"/>
      <c r="M200" s="16">
        <v>9.3216670708208852E-4</v>
      </c>
      <c r="N200" s="10"/>
      <c r="O200" s="18">
        <v>328050</v>
      </c>
      <c r="Q200" s="18">
        <v>346646</v>
      </c>
      <c r="R200" s="18">
        <v>326759</v>
      </c>
      <c r="S200" s="18">
        <v>307907</v>
      </c>
      <c r="T200" s="18">
        <v>296977</v>
      </c>
      <c r="U200" s="18">
        <v>326759</v>
      </c>
      <c r="V200" s="18">
        <v>361306</v>
      </c>
    </row>
    <row r="201" spans="1:22" x14ac:dyDescent="0.25">
      <c r="A201" s="13">
        <v>709</v>
      </c>
      <c r="C201" s="14" t="s">
        <v>312</v>
      </c>
      <c r="D201" s="10"/>
      <c r="E201" s="18">
        <v>0</v>
      </c>
      <c r="F201" s="10"/>
      <c r="G201" s="16">
        <v>0</v>
      </c>
      <c r="I201" s="18">
        <v>0</v>
      </c>
      <c r="K201" s="18">
        <v>0</v>
      </c>
      <c r="L201" s="10"/>
      <c r="M201" s="16">
        <v>0</v>
      </c>
      <c r="N201" s="10"/>
      <c r="O201" s="18">
        <v>0</v>
      </c>
      <c r="Q201" s="18">
        <v>0</v>
      </c>
      <c r="R201" s="18">
        <v>0</v>
      </c>
      <c r="S201" s="18">
        <v>0</v>
      </c>
      <c r="T201" s="18">
        <v>0</v>
      </c>
      <c r="U201" s="18">
        <v>0</v>
      </c>
      <c r="V201" s="18">
        <v>0</v>
      </c>
    </row>
    <row r="202" spans="1:22" x14ac:dyDescent="0.25">
      <c r="A202" s="13">
        <v>711</v>
      </c>
      <c r="C202" s="14" t="s">
        <v>313</v>
      </c>
      <c r="D202" s="10"/>
      <c r="E202" s="18">
        <v>2235063.3918719054</v>
      </c>
      <c r="F202" s="10"/>
      <c r="G202" s="16">
        <v>1.749825388719774E-3</v>
      </c>
      <c r="I202" s="18">
        <v>623813</v>
      </c>
      <c r="K202" s="18">
        <v>2117391.8021415481</v>
      </c>
      <c r="L202" s="10"/>
      <c r="M202" s="16">
        <v>1.760634820871506E-3</v>
      </c>
      <c r="N202" s="10"/>
      <c r="O202" s="18">
        <v>619600</v>
      </c>
      <c r="Q202" s="18">
        <v>661780</v>
      </c>
      <c r="R202" s="18">
        <v>623813</v>
      </c>
      <c r="S202" s="18">
        <v>587822</v>
      </c>
      <c r="T202" s="18">
        <v>566956</v>
      </c>
      <c r="U202" s="18">
        <v>623813</v>
      </c>
      <c r="V202" s="18">
        <v>689767</v>
      </c>
    </row>
    <row r="203" spans="1:22" x14ac:dyDescent="0.25">
      <c r="A203" s="13">
        <v>716</v>
      </c>
      <c r="C203" s="14" t="s">
        <v>314</v>
      </c>
      <c r="D203" s="10"/>
      <c r="E203" s="18">
        <v>3569089.5508515695</v>
      </c>
      <c r="F203" s="10"/>
      <c r="G203" s="16">
        <v>2.7942310421289643E-3</v>
      </c>
      <c r="I203" s="18">
        <v>996144</v>
      </c>
      <c r="K203" s="18">
        <v>2931706.5203779922</v>
      </c>
      <c r="L203" s="10"/>
      <c r="M203" s="16">
        <v>2.4377465611857855E-3</v>
      </c>
      <c r="N203" s="10"/>
      <c r="O203" s="18">
        <v>857889</v>
      </c>
      <c r="Q203" s="18">
        <v>1056772</v>
      </c>
      <c r="R203" s="18">
        <v>996144</v>
      </c>
      <c r="S203" s="18">
        <v>938672</v>
      </c>
      <c r="T203" s="18">
        <v>905351</v>
      </c>
      <c r="U203" s="18">
        <v>996144</v>
      </c>
      <c r="V203" s="18">
        <v>1101463</v>
      </c>
    </row>
    <row r="204" spans="1:22" x14ac:dyDescent="0.25">
      <c r="A204" s="13">
        <v>717</v>
      </c>
      <c r="C204" s="14" t="s">
        <v>315</v>
      </c>
      <c r="D204" s="10"/>
      <c r="E204" s="18">
        <v>0</v>
      </c>
      <c r="F204" s="10"/>
      <c r="G204" s="16">
        <v>0</v>
      </c>
      <c r="I204" s="18">
        <v>0</v>
      </c>
      <c r="K204" s="18">
        <v>0</v>
      </c>
      <c r="L204" s="10"/>
      <c r="M204" s="16">
        <v>0</v>
      </c>
      <c r="N204" s="10"/>
      <c r="O204" s="18">
        <v>0</v>
      </c>
      <c r="Q204" s="18">
        <v>0</v>
      </c>
      <c r="R204" s="18">
        <v>0</v>
      </c>
      <c r="S204" s="18">
        <v>0</v>
      </c>
      <c r="T204" s="18">
        <v>0</v>
      </c>
      <c r="U204" s="18">
        <v>0</v>
      </c>
      <c r="V204" s="18">
        <v>0</v>
      </c>
    </row>
    <row r="205" spans="1:22" x14ac:dyDescent="0.25">
      <c r="A205" s="13">
        <v>718</v>
      </c>
      <c r="C205" s="14" t="s">
        <v>316</v>
      </c>
      <c r="D205" s="10"/>
      <c r="E205" s="18">
        <v>3604544.6515105991</v>
      </c>
      <c r="F205" s="10"/>
      <c r="G205" s="16">
        <v>2.8219887493682316E-3</v>
      </c>
      <c r="I205" s="18">
        <v>1006040</v>
      </c>
      <c r="K205" s="18">
        <v>3671703.5859122649</v>
      </c>
      <c r="L205" s="10"/>
      <c r="M205" s="16">
        <v>3.0530623471469128E-3</v>
      </c>
      <c r="N205" s="10"/>
      <c r="O205" s="18">
        <v>1074432</v>
      </c>
      <c r="Q205" s="18">
        <v>1067270</v>
      </c>
      <c r="R205" s="18">
        <v>1006040</v>
      </c>
      <c r="S205" s="18">
        <v>947997</v>
      </c>
      <c r="T205" s="18">
        <v>914345</v>
      </c>
      <c r="U205" s="18">
        <v>1006040</v>
      </c>
      <c r="V205" s="18">
        <v>1112405</v>
      </c>
    </row>
    <row r="206" spans="1:22" x14ac:dyDescent="0.25">
      <c r="A206" s="13">
        <v>719</v>
      </c>
      <c r="C206" s="14" t="s">
        <v>317</v>
      </c>
      <c r="D206" s="10"/>
      <c r="E206" s="18">
        <v>0</v>
      </c>
      <c r="F206" s="10"/>
      <c r="G206" s="16">
        <v>0</v>
      </c>
      <c r="I206" s="18">
        <v>0</v>
      </c>
      <c r="K206" s="18">
        <v>0</v>
      </c>
      <c r="L206" s="10"/>
      <c r="M206" s="16">
        <v>0</v>
      </c>
      <c r="N206" s="10"/>
      <c r="O206" s="18">
        <v>0</v>
      </c>
      <c r="Q206" s="18">
        <v>0</v>
      </c>
      <c r="R206" s="18">
        <v>0</v>
      </c>
      <c r="S206" s="18">
        <v>0</v>
      </c>
      <c r="T206" s="18">
        <v>0</v>
      </c>
      <c r="U206" s="18">
        <v>0</v>
      </c>
      <c r="V206" s="18">
        <v>0</v>
      </c>
    </row>
    <row r="207" spans="1:22" x14ac:dyDescent="0.25">
      <c r="A207" s="13">
        <v>720</v>
      </c>
      <c r="C207" s="14" t="s">
        <v>318</v>
      </c>
      <c r="D207" s="10"/>
      <c r="E207" s="18">
        <v>8081327.3643234838</v>
      </c>
      <c r="F207" s="10"/>
      <c r="G207" s="16">
        <v>6.326850436580155E-3</v>
      </c>
      <c r="I207" s="18">
        <v>2255523</v>
      </c>
      <c r="K207" s="18">
        <v>7216761.9700811123</v>
      </c>
      <c r="L207" s="10"/>
      <c r="M207" s="16">
        <v>6.0008178012283869E-3</v>
      </c>
      <c r="N207" s="10"/>
      <c r="O207" s="18">
        <v>2111806</v>
      </c>
      <c r="Q207" s="18">
        <v>2392800</v>
      </c>
      <c r="R207" s="18">
        <v>2255523</v>
      </c>
      <c r="S207" s="18">
        <v>2125391</v>
      </c>
      <c r="T207" s="18">
        <v>2049945</v>
      </c>
      <c r="U207" s="18">
        <v>2255523</v>
      </c>
      <c r="V207" s="18">
        <v>2493992</v>
      </c>
    </row>
    <row r="208" spans="1:22" x14ac:dyDescent="0.25">
      <c r="A208" s="13">
        <v>721</v>
      </c>
      <c r="C208" s="14" t="s">
        <v>319</v>
      </c>
      <c r="D208" s="10"/>
      <c r="E208" s="18">
        <v>0</v>
      </c>
      <c r="F208" s="10"/>
      <c r="G208" s="16">
        <v>0</v>
      </c>
      <c r="I208" s="18">
        <v>0</v>
      </c>
      <c r="K208" s="18">
        <v>0</v>
      </c>
      <c r="L208" s="10"/>
      <c r="M208" s="16">
        <v>0</v>
      </c>
      <c r="N208" s="10"/>
      <c r="O208" s="18">
        <v>0</v>
      </c>
      <c r="Q208" s="18">
        <v>0</v>
      </c>
      <c r="R208" s="18">
        <v>0</v>
      </c>
      <c r="S208" s="18">
        <v>0</v>
      </c>
      <c r="T208" s="18">
        <v>0</v>
      </c>
      <c r="U208" s="18">
        <v>0</v>
      </c>
      <c r="V208" s="18">
        <v>0</v>
      </c>
    </row>
    <row r="209" spans="1:22" x14ac:dyDescent="0.25">
      <c r="A209" s="13">
        <v>722</v>
      </c>
      <c r="C209" s="14" t="s">
        <v>320</v>
      </c>
      <c r="D209" s="10"/>
      <c r="E209" s="18">
        <v>0</v>
      </c>
      <c r="F209" s="10"/>
      <c r="G209" s="16">
        <v>0</v>
      </c>
      <c r="I209" s="18">
        <v>0</v>
      </c>
      <c r="K209" s="18">
        <v>0</v>
      </c>
      <c r="L209" s="10"/>
      <c r="M209" s="16">
        <v>0</v>
      </c>
      <c r="N209" s="10"/>
      <c r="O209" s="18">
        <v>0</v>
      </c>
      <c r="Q209" s="18">
        <v>0</v>
      </c>
      <c r="R209" s="18">
        <v>0</v>
      </c>
      <c r="S209" s="18">
        <v>0</v>
      </c>
      <c r="T209" s="18">
        <v>0</v>
      </c>
      <c r="U209" s="18">
        <v>0</v>
      </c>
      <c r="V209" s="18">
        <v>0</v>
      </c>
    </row>
    <row r="210" spans="1:22" x14ac:dyDescent="0.25">
      <c r="A210" s="13">
        <v>723</v>
      </c>
      <c r="C210" s="14" t="s">
        <v>321</v>
      </c>
      <c r="D210" s="10"/>
      <c r="E210" s="18">
        <v>3221680.5861520548</v>
      </c>
      <c r="F210" s="10"/>
      <c r="G210" s="16">
        <v>2.5222454559881919E-3</v>
      </c>
      <c r="I210" s="18">
        <v>899181</v>
      </c>
      <c r="K210" s="18">
        <v>3117824.5233683228</v>
      </c>
      <c r="L210" s="10"/>
      <c r="M210" s="16">
        <v>2.5925057496007115E-3</v>
      </c>
      <c r="N210" s="10"/>
      <c r="O210" s="18">
        <v>912354</v>
      </c>
      <c r="Q210" s="18">
        <v>953908</v>
      </c>
      <c r="R210" s="18">
        <v>899181</v>
      </c>
      <c r="S210" s="18">
        <v>847303</v>
      </c>
      <c r="T210" s="18">
        <v>817226</v>
      </c>
      <c r="U210" s="18">
        <v>899181</v>
      </c>
      <c r="V210" s="18">
        <v>994248</v>
      </c>
    </row>
    <row r="211" spans="1:22" x14ac:dyDescent="0.25">
      <c r="A211" s="13">
        <v>724</v>
      </c>
      <c r="C211" s="14" t="s">
        <v>322</v>
      </c>
      <c r="D211" s="10"/>
      <c r="E211" s="18">
        <v>3902047.7071240675</v>
      </c>
      <c r="F211" s="10"/>
      <c r="G211" s="16">
        <v>3.0549031274692325E-3</v>
      </c>
      <c r="I211" s="18">
        <v>1089074</v>
      </c>
      <c r="K211" s="18">
        <v>3657081.678376846</v>
      </c>
      <c r="L211" s="10"/>
      <c r="M211" s="16">
        <v>3.0409040684908867E-3</v>
      </c>
      <c r="N211" s="10"/>
      <c r="O211" s="18">
        <v>1070156</v>
      </c>
      <c r="Q211" s="18">
        <v>1155358</v>
      </c>
      <c r="R211" s="18">
        <v>1089074</v>
      </c>
      <c r="S211" s="18">
        <v>1026240</v>
      </c>
      <c r="T211" s="18">
        <v>989811</v>
      </c>
      <c r="U211" s="18">
        <v>1089074</v>
      </c>
      <c r="V211" s="18">
        <v>1204218</v>
      </c>
    </row>
    <row r="212" spans="1:22" x14ac:dyDescent="0.25">
      <c r="A212" s="13">
        <v>725</v>
      </c>
      <c r="C212" s="14" t="s">
        <v>323</v>
      </c>
      <c r="D212" s="10"/>
      <c r="E212" s="18">
        <v>0</v>
      </c>
      <c r="F212" s="10"/>
      <c r="G212" s="16">
        <v>0</v>
      </c>
      <c r="I212" s="18">
        <v>0</v>
      </c>
      <c r="K212" s="18">
        <v>0</v>
      </c>
      <c r="L212" s="10"/>
      <c r="M212" s="16">
        <v>0</v>
      </c>
      <c r="N212" s="10"/>
      <c r="O212" s="18">
        <v>0</v>
      </c>
      <c r="Q212" s="18">
        <v>0</v>
      </c>
      <c r="R212" s="18">
        <v>0</v>
      </c>
      <c r="S212" s="18">
        <v>0</v>
      </c>
      <c r="T212" s="18">
        <v>0</v>
      </c>
      <c r="U212" s="18">
        <v>0</v>
      </c>
      <c r="V212" s="18">
        <v>0</v>
      </c>
    </row>
    <row r="213" spans="1:22" x14ac:dyDescent="0.25">
      <c r="A213" s="13">
        <v>726</v>
      </c>
      <c r="C213" s="14" t="s">
        <v>324</v>
      </c>
      <c r="D213" s="10"/>
      <c r="E213" s="18">
        <v>0</v>
      </c>
      <c r="F213" s="10"/>
      <c r="G213" s="16">
        <v>0</v>
      </c>
      <c r="I213" s="18">
        <v>0</v>
      </c>
      <c r="K213" s="18">
        <v>0</v>
      </c>
      <c r="L213" s="10"/>
      <c r="M213" s="16">
        <v>0</v>
      </c>
      <c r="N213" s="10"/>
      <c r="O213" s="18">
        <v>0</v>
      </c>
      <c r="Q213" s="18">
        <v>0</v>
      </c>
      <c r="R213" s="18">
        <v>0</v>
      </c>
      <c r="S213" s="18">
        <v>0</v>
      </c>
      <c r="T213" s="18">
        <v>0</v>
      </c>
      <c r="U213" s="18">
        <v>0</v>
      </c>
      <c r="V213" s="18">
        <v>0</v>
      </c>
    </row>
    <row r="214" spans="1:22" x14ac:dyDescent="0.25">
      <c r="A214" s="13">
        <v>728</v>
      </c>
      <c r="C214" s="14" t="s">
        <v>325</v>
      </c>
      <c r="D214" s="10"/>
      <c r="E214" s="18">
        <v>4765325.8252808563</v>
      </c>
      <c r="F214" s="10"/>
      <c r="G214" s="16">
        <v>3.7307613488379945E-3</v>
      </c>
      <c r="I214" s="18">
        <v>1330017</v>
      </c>
      <c r="K214" s="18">
        <v>4313754.9602489443</v>
      </c>
      <c r="L214" s="10"/>
      <c r="M214" s="16">
        <v>3.5869352020914957E-3</v>
      </c>
      <c r="N214" s="10"/>
      <c r="O214" s="18">
        <v>1262310</v>
      </c>
      <c r="Q214" s="18">
        <v>1410965</v>
      </c>
      <c r="R214" s="18">
        <v>1330017</v>
      </c>
      <c r="S214" s="18">
        <v>1253282</v>
      </c>
      <c r="T214" s="18">
        <v>1208794</v>
      </c>
      <c r="U214" s="18">
        <v>1330017</v>
      </c>
      <c r="V214" s="18">
        <v>1470635</v>
      </c>
    </row>
    <row r="215" spans="1:22" x14ac:dyDescent="0.25">
      <c r="A215" s="13">
        <v>729</v>
      </c>
      <c r="C215" s="14" t="s">
        <v>326</v>
      </c>
      <c r="D215" s="10"/>
      <c r="E215" s="18">
        <v>3792216.3403790044</v>
      </c>
      <c r="F215" s="10"/>
      <c r="G215" s="16">
        <v>2.9689164325471949E-3</v>
      </c>
      <c r="I215" s="18">
        <v>1058419</v>
      </c>
      <c r="K215" s="18">
        <v>3459911.8833242022</v>
      </c>
      <c r="L215" s="10"/>
      <c r="M215" s="16">
        <v>2.8769551921220076E-3</v>
      </c>
      <c r="N215" s="10"/>
      <c r="O215" s="18">
        <v>1012457</v>
      </c>
      <c r="Q215" s="18">
        <v>1122837</v>
      </c>
      <c r="R215" s="18">
        <v>1058419</v>
      </c>
      <c r="S215" s="18">
        <v>997354</v>
      </c>
      <c r="T215" s="18">
        <v>961950</v>
      </c>
      <c r="U215" s="18">
        <v>1058419</v>
      </c>
      <c r="V215" s="18">
        <v>1170322</v>
      </c>
    </row>
    <row r="216" spans="1:22" x14ac:dyDescent="0.25">
      <c r="A216" s="13">
        <v>730</v>
      </c>
      <c r="C216" s="14" t="s">
        <v>327</v>
      </c>
      <c r="D216" s="10"/>
      <c r="E216" s="18">
        <v>0</v>
      </c>
      <c r="F216" s="10"/>
      <c r="G216" s="16">
        <v>0</v>
      </c>
      <c r="I216" s="18">
        <v>0</v>
      </c>
      <c r="K216" s="18">
        <v>0</v>
      </c>
      <c r="L216" s="10"/>
      <c r="M216" s="16">
        <v>0</v>
      </c>
      <c r="N216" s="10"/>
      <c r="O216" s="18">
        <v>0</v>
      </c>
      <c r="Q216" s="18">
        <v>0</v>
      </c>
      <c r="R216" s="18">
        <v>0</v>
      </c>
      <c r="S216" s="18">
        <v>0</v>
      </c>
      <c r="T216" s="18">
        <v>0</v>
      </c>
      <c r="U216" s="18">
        <v>0</v>
      </c>
      <c r="V216" s="18">
        <v>0</v>
      </c>
    </row>
    <row r="217" spans="1:22" x14ac:dyDescent="0.25">
      <c r="A217" s="13">
        <v>731</v>
      </c>
      <c r="C217" s="14" t="s">
        <v>328</v>
      </c>
      <c r="D217" s="10"/>
      <c r="E217" s="18">
        <v>0</v>
      </c>
      <c r="F217" s="10"/>
      <c r="G217" s="16">
        <v>0</v>
      </c>
      <c r="I217" s="18">
        <v>0</v>
      </c>
      <c r="K217" s="18">
        <v>0</v>
      </c>
      <c r="L217" s="10"/>
      <c r="M217" s="16">
        <v>0</v>
      </c>
      <c r="N217" s="10"/>
      <c r="O217" s="18">
        <v>0</v>
      </c>
      <c r="Q217" s="18">
        <v>0</v>
      </c>
      <c r="R217" s="18">
        <v>0</v>
      </c>
      <c r="S217" s="18">
        <v>0</v>
      </c>
      <c r="T217" s="18">
        <v>0</v>
      </c>
      <c r="U217" s="18">
        <v>0</v>
      </c>
      <c r="V217" s="18">
        <v>0</v>
      </c>
    </row>
    <row r="218" spans="1:22" x14ac:dyDescent="0.25">
      <c r="A218" s="13">
        <v>733</v>
      </c>
      <c r="C218" s="14" t="s">
        <v>329</v>
      </c>
      <c r="D218" s="10"/>
      <c r="E218" s="18">
        <v>0</v>
      </c>
      <c r="F218" s="10"/>
      <c r="G218" s="16">
        <v>0</v>
      </c>
      <c r="I218" s="18">
        <v>0</v>
      </c>
      <c r="K218" s="18">
        <v>0</v>
      </c>
      <c r="L218" s="10"/>
      <c r="M218" s="16">
        <v>0</v>
      </c>
      <c r="N218" s="10"/>
      <c r="O218" s="18">
        <v>0</v>
      </c>
      <c r="Q218" s="18">
        <v>0</v>
      </c>
      <c r="R218" s="18">
        <v>0</v>
      </c>
      <c r="S218" s="18">
        <v>0</v>
      </c>
      <c r="T218" s="18">
        <v>0</v>
      </c>
      <c r="U218" s="18">
        <v>0</v>
      </c>
      <c r="V218" s="18">
        <v>0</v>
      </c>
    </row>
    <row r="219" spans="1:22" x14ac:dyDescent="0.25">
      <c r="A219" s="13">
        <v>734</v>
      </c>
      <c r="C219" s="14" t="s">
        <v>330</v>
      </c>
      <c r="D219" s="10"/>
      <c r="E219" s="18">
        <v>0</v>
      </c>
      <c r="F219" s="10"/>
      <c r="G219" s="16">
        <v>0</v>
      </c>
      <c r="I219" s="18">
        <v>0</v>
      </c>
      <c r="K219" s="18">
        <v>0</v>
      </c>
      <c r="L219" s="10"/>
      <c r="M219" s="16">
        <v>0</v>
      </c>
      <c r="N219" s="10"/>
      <c r="O219" s="18">
        <v>0</v>
      </c>
      <c r="Q219" s="18">
        <v>0</v>
      </c>
      <c r="R219" s="18">
        <v>0</v>
      </c>
      <c r="S219" s="18">
        <v>0</v>
      </c>
      <c r="T219" s="18">
        <v>0</v>
      </c>
      <c r="U219" s="18">
        <v>0</v>
      </c>
      <c r="V219" s="18">
        <v>0</v>
      </c>
    </row>
    <row r="220" spans="1:22" x14ac:dyDescent="0.25">
      <c r="A220" s="13">
        <v>735</v>
      </c>
      <c r="C220" s="14" t="s">
        <v>331</v>
      </c>
      <c r="D220" s="10"/>
      <c r="E220" s="18">
        <v>6238844.2680521961</v>
      </c>
      <c r="F220" s="10"/>
      <c r="G220" s="16">
        <v>4.884375152940732E-3</v>
      </c>
      <c r="I220" s="18">
        <v>1741281</v>
      </c>
      <c r="K220" s="18">
        <v>6085671.0565538099</v>
      </c>
      <c r="L220" s="10"/>
      <c r="M220" s="16">
        <v>5.060303133176223E-3</v>
      </c>
      <c r="N220" s="10"/>
      <c r="O220" s="18">
        <v>1780821</v>
      </c>
      <c r="Q220" s="18">
        <v>1847260</v>
      </c>
      <c r="R220" s="18">
        <v>1741281</v>
      </c>
      <c r="S220" s="18">
        <v>1640818</v>
      </c>
      <c r="T220" s="18">
        <v>1582573</v>
      </c>
      <c r="U220" s="18">
        <v>1741281</v>
      </c>
      <c r="V220" s="18">
        <v>1925381</v>
      </c>
    </row>
    <row r="221" spans="1:22" x14ac:dyDescent="0.25">
      <c r="A221" s="13">
        <v>736</v>
      </c>
      <c r="C221" s="14" t="s">
        <v>332</v>
      </c>
      <c r="D221" s="10"/>
      <c r="E221" s="18">
        <v>0</v>
      </c>
      <c r="F221" s="10"/>
      <c r="G221" s="16">
        <v>0</v>
      </c>
      <c r="I221" s="18">
        <v>0</v>
      </c>
      <c r="K221" s="18">
        <v>0</v>
      </c>
      <c r="L221" s="10"/>
      <c r="M221" s="16">
        <v>0</v>
      </c>
      <c r="N221" s="10"/>
      <c r="O221" s="18">
        <v>0</v>
      </c>
      <c r="Q221" s="18">
        <v>0</v>
      </c>
      <c r="R221" s="18">
        <v>0</v>
      </c>
      <c r="S221" s="18">
        <v>0</v>
      </c>
      <c r="T221" s="18">
        <v>0</v>
      </c>
      <c r="U221" s="18">
        <v>0</v>
      </c>
      <c r="V221" s="18">
        <v>0</v>
      </c>
    </row>
    <row r="222" spans="1:22" x14ac:dyDescent="0.25">
      <c r="A222" s="13">
        <v>737</v>
      </c>
      <c r="C222" s="14" t="s">
        <v>333</v>
      </c>
      <c r="D222" s="10"/>
      <c r="E222" s="18">
        <v>2728142.4915331383</v>
      </c>
      <c r="F222" s="10"/>
      <c r="G222" s="16">
        <v>2.1358557493672639E-3</v>
      </c>
      <c r="I222" s="18">
        <v>761433</v>
      </c>
      <c r="K222" s="18">
        <v>2452006.5237752399</v>
      </c>
      <c r="L222" s="10"/>
      <c r="M222" s="16">
        <v>2.0388706815604196E-3</v>
      </c>
      <c r="N222" s="10"/>
      <c r="O222" s="18">
        <v>717518</v>
      </c>
      <c r="Q222" s="18">
        <v>807776</v>
      </c>
      <c r="R222" s="18">
        <v>761433</v>
      </c>
      <c r="S222" s="18">
        <v>717502</v>
      </c>
      <c r="T222" s="18">
        <v>692033</v>
      </c>
      <c r="U222" s="18">
        <v>761433</v>
      </c>
      <c r="V222" s="18">
        <v>841937</v>
      </c>
    </row>
    <row r="223" spans="1:22" x14ac:dyDescent="0.25">
      <c r="A223" s="13">
        <v>738</v>
      </c>
      <c r="C223" s="14" t="s">
        <v>334</v>
      </c>
      <c r="D223" s="10"/>
      <c r="E223" s="18">
        <v>0</v>
      </c>
      <c r="F223" s="10"/>
      <c r="G223" s="16">
        <v>0</v>
      </c>
      <c r="I223" s="18">
        <v>0</v>
      </c>
      <c r="K223" s="18">
        <v>0</v>
      </c>
      <c r="L223" s="10"/>
      <c r="M223" s="16">
        <v>0</v>
      </c>
      <c r="N223" s="10"/>
      <c r="O223" s="18">
        <v>0</v>
      </c>
      <c r="Q223" s="18">
        <v>0</v>
      </c>
      <c r="R223" s="18">
        <v>0</v>
      </c>
      <c r="S223" s="18">
        <v>0</v>
      </c>
      <c r="T223" s="18">
        <v>0</v>
      </c>
      <c r="U223" s="18">
        <v>0</v>
      </c>
      <c r="V223" s="18">
        <v>0</v>
      </c>
    </row>
    <row r="224" spans="1:22" x14ac:dyDescent="0.25">
      <c r="A224" s="13">
        <v>739</v>
      </c>
      <c r="C224" s="14" t="s">
        <v>335</v>
      </c>
      <c r="D224" s="10"/>
      <c r="E224" s="18">
        <v>2031930.5030503799</v>
      </c>
      <c r="F224" s="10"/>
      <c r="G224" s="16">
        <v>1.5907931718097189E-3</v>
      </c>
      <c r="I224" s="18">
        <v>567118</v>
      </c>
      <c r="K224" s="18">
        <v>1841479.620554243</v>
      </c>
      <c r="L224" s="10"/>
      <c r="M224" s="16">
        <v>1.5312107747814489E-3</v>
      </c>
      <c r="N224" s="10"/>
      <c r="O224" s="18">
        <v>538862</v>
      </c>
      <c r="Q224" s="18">
        <v>601634</v>
      </c>
      <c r="R224" s="18">
        <v>567118</v>
      </c>
      <c r="S224" s="18">
        <v>534398</v>
      </c>
      <c r="T224" s="18">
        <v>515428</v>
      </c>
      <c r="U224" s="18">
        <v>567118</v>
      </c>
      <c r="V224" s="18">
        <v>627077</v>
      </c>
    </row>
    <row r="225" spans="1:22" x14ac:dyDescent="0.25">
      <c r="A225" s="13">
        <v>740</v>
      </c>
      <c r="C225" s="14" t="s">
        <v>336</v>
      </c>
      <c r="D225" s="10"/>
      <c r="E225" s="18">
        <v>0</v>
      </c>
      <c r="F225" s="10"/>
      <c r="G225" s="16">
        <v>0</v>
      </c>
      <c r="I225" s="18">
        <v>0</v>
      </c>
      <c r="K225" s="18">
        <v>0</v>
      </c>
      <c r="L225" s="10"/>
      <c r="M225" s="16">
        <v>0</v>
      </c>
      <c r="N225" s="10"/>
      <c r="O225" s="18">
        <v>0</v>
      </c>
      <c r="Q225" s="18">
        <v>0</v>
      </c>
      <c r="R225" s="18">
        <v>0</v>
      </c>
      <c r="S225" s="18">
        <v>0</v>
      </c>
      <c r="T225" s="18">
        <v>0</v>
      </c>
      <c r="U225" s="18">
        <v>0</v>
      </c>
      <c r="V225" s="18">
        <v>0</v>
      </c>
    </row>
    <row r="226" spans="1:22" x14ac:dyDescent="0.25">
      <c r="A226" s="13">
        <v>741</v>
      </c>
      <c r="C226" s="14" t="s">
        <v>337</v>
      </c>
      <c r="D226" s="10"/>
      <c r="E226" s="18">
        <v>6101968.3559558485</v>
      </c>
      <c r="F226" s="10"/>
      <c r="G226" s="16">
        <v>4.7772153529272868E-3</v>
      </c>
      <c r="I226" s="18">
        <v>1703078</v>
      </c>
      <c r="K226" s="18">
        <v>5762706.6611095686</v>
      </c>
      <c r="L226" s="10"/>
      <c r="M226" s="16">
        <v>4.7917546482214137E-3</v>
      </c>
      <c r="N226" s="10"/>
      <c r="O226" s="18">
        <v>1686314</v>
      </c>
      <c r="Q226" s="18">
        <v>1806732</v>
      </c>
      <c r="R226" s="18">
        <v>1703078</v>
      </c>
      <c r="S226" s="18">
        <v>1604819</v>
      </c>
      <c r="T226" s="18">
        <v>1547852</v>
      </c>
      <c r="U226" s="18">
        <v>1703078</v>
      </c>
      <c r="V226" s="18">
        <v>1883138</v>
      </c>
    </row>
    <row r="227" spans="1:22" x14ac:dyDescent="0.25">
      <c r="A227" s="13">
        <v>742</v>
      </c>
      <c r="C227" s="14" t="s">
        <v>338</v>
      </c>
      <c r="D227" s="10"/>
      <c r="E227" s="18">
        <v>2270424.0821895292</v>
      </c>
      <c r="F227" s="10"/>
      <c r="G227" s="16">
        <v>1.777509182345249E-3</v>
      </c>
      <c r="I227" s="18">
        <v>633682</v>
      </c>
      <c r="K227" s="18">
        <v>2062745.4354835933</v>
      </c>
      <c r="L227" s="10"/>
      <c r="M227" s="16">
        <v>1.7151957595344415E-3</v>
      </c>
      <c r="N227" s="10"/>
      <c r="O227" s="18">
        <v>603611</v>
      </c>
      <c r="Q227" s="18">
        <v>672250</v>
      </c>
      <c r="R227" s="18">
        <v>633682</v>
      </c>
      <c r="S227" s="18">
        <v>597122</v>
      </c>
      <c r="T227" s="18">
        <v>575926</v>
      </c>
      <c r="U227" s="18">
        <v>633682</v>
      </c>
      <c r="V227" s="18">
        <v>700679</v>
      </c>
    </row>
    <row r="228" spans="1:22" x14ac:dyDescent="0.25">
      <c r="A228" s="13">
        <v>743</v>
      </c>
      <c r="C228" s="14" t="s">
        <v>339</v>
      </c>
      <c r="D228" s="10"/>
      <c r="E228" s="18">
        <v>3569480.2489665342</v>
      </c>
      <c r="F228" s="10"/>
      <c r="G228" s="16">
        <v>2.7945369186796591E-3</v>
      </c>
      <c r="I228" s="18">
        <v>996253</v>
      </c>
      <c r="K228" s="18">
        <v>3310552.5123063265</v>
      </c>
      <c r="L228" s="10"/>
      <c r="M228" s="16">
        <v>2.7527612148091781E-3</v>
      </c>
      <c r="N228" s="10"/>
      <c r="O228" s="18">
        <v>968751</v>
      </c>
      <c r="Q228" s="18">
        <v>1056888</v>
      </c>
      <c r="R228" s="18">
        <v>996253</v>
      </c>
      <c r="S228" s="18">
        <v>938774</v>
      </c>
      <c r="T228" s="18">
        <v>905450</v>
      </c>
      <c r="U228" s="18">
        <v>996253</v>
      </c>
      <c r="V228" s="18">
        <v>1101583</v>
      </c>
    </row>
    <row r="229" spans="1:22" x14ac:dyDescent="0.25">
      <c r="A229" s="13">
        <v>744</v>
      </c>
      <c r="C229" s="14" t="s">
        <v>340</v>
      </c>
      <c r="D229" s="10"/>
      <c r="E229" s="18">
        <v>0</v>
      </c>
      <c r="F229" s="10"/>
      <c r="G229" s="16">
        <v>0</v>
      </c>
      <c r="I229" s="18">
        <v>0</v>
      </c>
      <c r="K229" s="18">
        <v>0</v>
      </c>
      <c r="L229" s="10"/>
      <c r="M229" s="16">
        <v>0</v>
      </c>
      <c r="N229" s="10"/>
      <c r="O229" s="18">
        <v>0</v>
      </c>
      <c r="Q229" s="18">
        <v>0</v>
      </c>
      <c r="R229" s="18">
        <v>0</v>
      </c>
      <c r="S229" s="18">
        <v>0</v>
      </c>
      <c r="T229" s="18">
        <v>0</v>
      </c>
      <c r="U229" s="18">
        <v>0</v>
      </c>
      <c r="V229" s="18">
        <v>0</v>
      </c>
    </row>
    <row r="230" spans="1:22" x14ac:dyDescent="0.25">
      <c r="A230" s="13">
        <v>745</v>
      </c>
      <c r="C230" s="14" t="s">
        <v>341</v>
      </c>
      <c r="D230" s="10"/>
      <c r="E230" s="18">
        <v>3959997.5781709123</v>
      </c>
      <c r="F230" s="10"/>
      <c r="G230" s="16">
        <v>3.1002719326671379E-3</v>
      </c>
      <c r="I230" s="18">
        <v>1105248</v>
      </c>
      <c r="K230" s="18">
        <v>3917710.1504324521</v>
      </c>
      <c r="L230" s="10"/>
      <c r="M230" s="16">
        <v>3.257619540208275E-3</v>
      </c>
      <c r="N230" s="10"/>
      <c r="O230" s="18">
        <v>1146418</v>
      </c>
      <c r="Q230" s="18">
        <v>1172516</v>
      </c>
      <c r="R230" s="18">
        <v>1105248</v>
      </c>
      <c r="S230" s="18">
        <v>1041481</v>
      </c>
      <c r="T230" s="18">
        <v>1004511</v>
      </c>
      <c r="U230" s="18">
        <v>1105248</v>
      </c>
      <c r="V230" s="18">
        <v>1222102</v>
      </c>
    </row>
    <row r="231" spans="1:22" x14ac:dyDescent="0.25">
      <c r="A231" s="13">
        <v>747</v>
      </c>
      <c r="C231" s="14" t="s">
        <v>342</v>
      </c>
      <c r="D231" s="10"/>
      <c r="E231" s="18">
        <v>3299677.589267516</v>
      </c>
      <c r="F231" s="10"/>
      <c r="G231" s="16">
        <v>2.5833091093914111E-3</v>
      </c>
      <c r="I231" s="18">
        <v>920950</v>
      </c>
      <c r="K231" s="18">
        <v>3256446.4331658203</v>
      </c>
      <c r="L231" s="10"/>
      <c r="M231" s="16">
        <v>2.7077714085488266E-3</v>
      </c>
      <c r="N231" s="10"/>
      <c r="O231" s="18">
        <v>952920</v>
      </c>
      <c r="Q231" s="18">
        <v>977001</v>
      </c>
      <c r="R231" s="18">
        <v>920950</v>
      </c>
      <c r="S231" s="18">
        <v>867816</v>
      </c>
      <c r="T231" s="18">
        <v>837011</v>
      </c>
      <c r="U231" s="18">
        <v>920950</v>
      </c>
      <c r="V231" s="18">
        <v>1018319</v>
      </c>
    </row>
    <row r="232" spans="1:22" x14ac:dyDescent="0.25">
      <c r="A232" s="13">
        <v>748</v>
      </c>
      <c r="C232" s="14" t="s">
        <v>343</v>
      </c>
      <c r="D232" s="10"/>
      <c r="E232" s="18">
        <v>1922599.3102416976</v>
      </c>
      <c r="F232" s="10"/>
      <c r="G232" s="16">
        <v>1.5051980617777733E-3</v>
      </c>
      <c r="I232" s="18">
        <v>536603</v>
      </c>
      <c r="K232" s="18">
        <v>1854754.8263036045</v>
      </c>
      <c r="L232" s="10"/>
      <c r="M232" s="16">
        <v>1.5422492559321363E-3</v>
      </c>
      <c r="N232" s="10"/>
      <c r="O232" s="18">
        <v>542747</v>
      </c>
      <c r="Q232" s="18">
        <v>569262</v>
      </c>
      <c r="R232" s="18">
        <v>536603</v>
      </c>
      <c r="S232" s="18">
        <v>505644</v>
      </c>
      <c r="T232" s="18">
        <v>487695</v>
      </c>
      <c r="U232" s="18">
        <v>536603</v>
      </c>
      <c r="V232" s="18">
        <v>593336</v>
      </c>
    </row>
    <row r="233" spans="1:22" x14ac:dyDescent="0.25">
      <c r="A233" s="13">
        <v>749</v>
      </c>
      <c r="C233" s="14" t="s">
        <v>344</v>
      </c>
      <c r="D233" s="10"/>
      <c r="E233" s="18">
        <v>3471004.2366887941</v>
      </c>
      <c r="F233" s="10"/>
      <c r="G233" s="16">
        <v>2.7174403016037773E-3</v>
      </c>
      <c r="I233" s="18">
        <v>968768</v>
      </c>
      <c r="K233" s="18">
        <v>3447832.7415772225</v>
      </c>
      <c r="L233" s="10"/>
      <c r="M233" s="16">
        <v>2.8669112514850101E-3</v>
      </c>
      <c r="N233" s="10"/>
      <c r="O233" s="18">
        <v>1008924</v>
      </c>
      <c r="Q233" s="18">
        <v>1027730</v>
      </c>
      <c r="R233" s="18">
        <v>968768</v>
      </c>
      <c r="S233" s="18">
        <v>912875</v>
      </c>
      <c r="T233" s="18">
        <v>880470</v>
      </c>
      <c r="U233" s="18">
        <v>968768</v>
      </c>
      <c r="V233" s="18">
        <v>1071192</v>
      </c>
    </row>
    <row r="234" spans="1:22" x14ac:dyDescent="0.25">
      <c r="A234" s="13">
        <v>750</v>
      </c>
      <c r="C234" s="14" t="s">
        <v>345</v>
      </c>
      <c r="D234" s="10"/>
      <c r="E234" s="18">
        <v>0</v>
      </c>
      <c r="F234" s="10"/>
      <c r="G234" s="16">
        <v>0</v>
      </c>
      <c r="I234" s="18">
        <v>0</v>
      </c>
      <c r="K234" s="18">
        <v>0</v>
      </c>
      <c r="L234" s="10"/>
      <c r="M234" s="16">
        <v>0</v>
      </c>
      <c r="N234" s="10"/>
      <c r="O234" s="18">
        <v>0</v>
      </c>
      <c r="Q234" s="18">
        <v>0</v>
      </c>
      <c r="R234" s="18">
        <v>0</v>
      </c>
      <c r="S234" s="18">
        <v>0</v>
      </c>
      <c r="T234" s="18">
        <v>0</v>
      </c>
      <c r="U234" s="18">
        <v>0</v>
      </c>
      <c r="V234" s="18">
        <v>0</v>
      </c>
    </row>
    <row r="235" spans="1:22" x14ac:dyDescent="0.25">
      <c r="A235" s="13">
        <v>751</v>
      </c>
      <c r="C235" s="14" t="s">
        <v>346</v>
      </c>
      <c r="D235" s="10"/>
      <c r="E235" s="18">
        <v>126911.60361675132</v>
      </c>
      <c r="F235" s="10"/>
      <c r="G235" s="16">
        <v>9.9358768498168442E-5</v>
      </c>
      <c r="I235" s="18">
        <v>35421</v>
      </c>
      <c r="K235" s="18">
        <v>132724.94269255394</v>
      </c>
      <c r="L235" s="10"/>
      <c r="M235" s="16">
        <v>1.1036226524837751E-4</v>
      </c>
      <c r="N235" s="10"/>
      <c r="O235" s="18">
        <v>38836</v>
      </c>
      <c r="Q235" s="18">
        <v>37577</v>
      </c>
      <c r="R235" s="18">
        <v>35421</v>
      </c>
      <c r="S235" s="18">
        <v>33377</v>
      </c>
      <c r="T235" s="18">
        <v>32193</v>
      </c>
      <c r="U235" s="18">
        <v>35421</v>
      </c>
      <c r="V235" s="18">
        <v>39166</v>
      </c>
    </row>
    <row r="236" spans="1:22" x14ac:dyDescent="0.25">
      <c r="A236" s="13">
        <v>752</v>
      </c>
      <c r="C236" s="14" t="s">
        <v>347</v>
      </c>
      <c r="D236" s="10"/>
      <c r="E236" s="18">
        <v>6340854.641940631</v>
      </c>
      <c r="F236" s="10"/>
      <c r="G236" s="16">
        <v>4.9642388126435923E-3</v>
      </c>
      <c r="I236" s="18">
        <v>1769752</v>
      </c>
      <c r="K236" s="18">
        <v>5490300.3228743337</v>
      </c>
      <c r="L236" s="10"/>
      <c r="M236" s="16">
        <v>4.5652457498503258E-3</v>
      </c>
      <c r="N236" s="10"/>
      <c r="O236" s="18">
        <v>1606600</v>
      </c>
      <c r="Q236" s="18">
        <v>1877464</v>
      </c>
      <c r="R236" s="18">
        <v>1769752</v>
      </c>
      <c r="S236" s="18">
        <v>1667646</v>
      </c>
      <c r="T236" s="18">
        <v>1608449</v>
      </c>
      <c r="U236" s="18">
        <v>1769752</v>
      </c>
      <c r="V236" s="18">
        <v>1956862</v>
      </c>
    </row>
    <row r="237" spans="1:22" x14ac:dyDescent="0.25">
      <c r="A237" s="13">
        <v>753</v>
      </c>
      <c r="C237" s="14" t="s">
        <v>348</v>
      </c>
      <c r="D237" s="10"/>
      <c r="E237" s="18">
        <v>4743393.4994801357</v>
      </c>
      <c r="F237" s="10"/>
      <c r="G237" s="16">
        <v>3.7135905873019502E-3</v>
      </c>
      <c r="I237" s="18">
        <v>1323896</v>
      </c>
      <c r="K237" s="18">
        <v>4389829.04950877</v>
      </c>
      <c r="L237" s="10"/>
      <c r="M237" s="16">
        <v>3.6501916529672711E-3</v>
      </c>
      <c r="N237" s="10"/>
      <c r="O237" s="18">
        <v>1284574</v>
      </c>
      <c r="Q237" s="18">
        <v>1404472</v>
      </c>
      <c r="R237" s="18">
        <v>1323896</v>
      </c>
      <c r="S237" s="18">
        <v>1247514</v>
      </c>
      <c r="T237" s="18">
        <v>1203230</v>
      </c>
      <c r="U237" s="18">
        <v>1323896</v>
      </c>
      <c r="V237" s="18">
        <v>1463867</v>
      </c>
    </row>
    <row r="238" spans="1:22" x14ac:dyDescent="0.25">
      <c r="A238" s="13">
        <v>754</v>
      </c>
      <c r="C238" s="14" t="s">
        <v>349</v>
      </c>
      <c r="D238" s="10"/>
      <c r="E238" s="18">
        <v>2237458.8031937312</v>
      </c>
      <c r="F238" s="10"/>
      <c r="G238" s="16">
        <v>1.7517007500909999E-3</v>
      </c>
      <c r="I238" s="18">
        <v>624482</v>
      </c>
      <c r="K238" s="18">
        <v>2202039.1897962829</v>
      </c>
      <c r="L238" s="10"/>
      <c r="M238" s="16">
        <v>1.83102006466531E-3</v>
      </c>
      <c r="N238" s="10"/>
      <c r="O238" s="18">
        <v>644373</v>
      </c>
      <c r="Q238" s="18">
        <v>662490</v>
      </c>
      <c r="R238" s="18">
        <v>624482</v>
      </c>
      <c r="S238" s="18">
        <v>588453</v>
      </c>
      <c r="T238" s="18">
        <v>567564</v>
      </c>
      <c r="U238" s="18">
        <v>624482</v>
      </c>
      <c r="V238" s="18">
        <v>690506</v>
      </c>
    </row>
    <row r="239" spans="1:22" x14ac:dyDescent="0.25">
      <c r="A239" s="13">
        <v>756</v>
      </c>
      <c r="C239" s="14" t="s">
        <v>350</v>
      </c>
      <c r="D239" s="10"/>
      <c r="E239" s="18">
        <v>9904646.1656548288</v>
      </c>
      <c r="F239" s="10"/>
      <c r="G239" s="16">
        <v>7.7543220429347297E-3</v>
      </c>
      <c r="I239" s="18">
        <v>2764417</v>
      </c>
      <c r="K239" s="18">
        <v>9062020.5905018244</v>
      </c>
      <c r="L239" s="10"/>
      <c r="M239" s="16">
        <v>7.5351708564069938E-3</v>
      </c>
      <c r="N239" s="10"/>
      <c r="O239" s="18">
        <v>2651776</v>
      </c>
      <c r="Q239" s="18">
        <v>2932667</v>
      </c>
      <c r="R239" s="18">
        <v>2764417</v>
      </c>
      <c r="S239" s="18">
        <v>2604924</v>
      </c>
      <c r="T239" s="18">
        <v>2512456</v>
      </c>
      <c r="U239" s="18">
        <v>2764417</v>
      </c>
      <c r="V239" s="18">
        <v>3056689</v>
      </c>
    </row>
    <row r="240" spans="1:22" x14ac:dyDescent="0.25">
      <c r="A240" s="13">
        <v>757</v>
      </c>
      <c r="C240" s="14" t="s">
        <v>351</v>
      </c>
      <c r="D240" s="10"/>
      <c r="E240" s="18">
        <v>1950521.6708949844</v>
      </c>
      <c r="F240" s="10"/>
      <c r="G240" s="16">
        <v>1.5270584062144431E-3</v>
      </c>
      <c r="I240" s="18">
        <v>544397</v>
      </c>
      <c r="K240" s="18">
        <v>1894822.4682574607</v>
      </c>
      <c r="L240" s="10"/>
      <c r="M240" s="16">
        <v>1.5755659456174473E-3</v>
      </c>
      <c r="N240" s="10"/>
      <c r="O240" s="18">
        <v>554471</v>
      </c>
      <c r="Q240" s="18">
        <v>577530</v>
      </c>
      <c r="R240" s="18">
        <v>544397</v>
      </c>
      <c r="S240" s="18">
        <v>512988</v>
      </c>
      <c r="T240" s="18">
        <v>494778</v>
      </c>
      <c r="U240" s="18">
        <v>544397</v>
      </c>
      <c r="V240" s="18">
        <v>601954</v>
      </c>
    </row>
    <row r="241" spans="1:22" x14ac:dyDescent="0.25">
      <c r="A241" s="13">
        <v>759</v>
      </c>
      <c r="C241" s="14" t="s">
        <v>352</v>
      </c>
      <c r="D241" s="10"/>
      <c r="E241" s="18">
        <v>0</v>
      </c>
      <c r="F241" s="10"/>
      <c r="G241" s="16">
        <v>0</v>
      </c>
      <c r="I241" s="18">
        <v>0</v>
      </c>
      <c r="K241" s="18">
        <v>0</v>
      </c>
      <c r="L241" s="10"/>
      <c r="M241" s="16">
        <v>0</v>
      </c>
      <c r="N241" s="10"/>
      <c r="O241" s="18">
        <v>0</v>
      </c>
      <c r="Q241" s="18">
        <v>0</v>
      </c>
      <c r="R241" s="18">
        <v>0</v>
      </c>
      <c r="S241" s="18">
        <v>0</v>
      </c>
      <c r="T241" s="18">
        <v>0</v>
      </c>
      <c r="U241" s="18">
        <v>0</v>
      </c>
      <c r="V241" s="18">
        <v>0</v>
      </c>
    </row>
    <row r="242" spans="1:22" x14ac:dyDescent="0.25">
      <c r="A242" s="13">
        <v>760</v>
      </c>
      <c r="C242" s="14" t="s">
        <v>353</v>
      </c>
      <c r="D242" s="10"/>
      <c r="E242" s="18">
        <v>0</v>
      </c>
      <c r="F242" s="10"/>
      <c r="G242" s="16">
        <v>0</v>
      </c>
      <c r="I242" s="18">
        <v>0</v>
      </c>
      <c r="K242" s="18">
        <v>0</v>
      </c>
      <c r="L242" s="10"/>
      <c r="M242" s="16">
        <v>0</v>
      </c>
      <c r="N242" s="10"/>
      <c r="O242" s="18">
        <v>0</v>
      </c>
      <c r="Q242" s="18">
        <v>0</v>
      </c>
      <c r="R242" s="18">
        <v>0</v>
      </c>
      <c r="S242" s="18">
        <v>0</v>
      </c>
      <c r="T242" s="18">
        <v>0</v>
      </c>
      <c r="U242" s="18">
        <v>0</v>
      </c>
      <c r="V242" s="18">
        <v>0</v>
      </c>
    </row>
    <row r="243" spans="1:22" x14ac:dyDescent="0.25">
      <c r="A243" s="13">
        <v>761</v>
      </c>
      <c r="C243" s="14" t="s">
        <v>354</v>
      </c>
      <c r="D243" s="10"/>
      <c r="E243" s="18">
        <v>1840242.3572109127</v>
      </c>
      <c r="F243" s="10"/>
      <c r="G243" s="16">
        <v>1.4407210147844107E-3</v>
      </c>
      <c r="I243" s="18">
        <v>513617</v>
      </c>
      <c r="K243" s="18">
        <v>1718738.9501636901</v>
      </c>
      <c r="L243" s="10"/>
      <c r="M243" s="16">
        <v>1.429150542939542E-3</v>
      </c>
      <c r="N243" s="10"/>
      <c r="O243" s="18">
        <v>502945</v>
      </c>
      <c r="Q243" s="18">
        <v>544877</v>
      </c>
      <c r="R243" s="18">
        <v>513617</v>
      </c>
      <c r="S243" s="18">
        <v>483984</v>
      </c>
      <c r="T243" s="18">
        <v>466804</v>
      </c>
      <c r="U243" s="18">
        <v>513617</v>
      </c>
      <c r="V243" s="18">
        <v>567920</v>
      </c>
    </row>
    <row r="244" spans="1:22" x14ac:dyDescent="0.25">
      <c r="A244" s="13">
        <v>762</v>
      </c>
      <c r="C244" s="14" t="s">
        <v>355</v>
      </c>
      <c r="D244" s="10"/>
      <c r="E244" s="18">
        <v>0</v>
      </c>
      <c r="F244" s="10"/>
      <c r="G244" s="16">
        <v>0</v>
      </c>
      <c r="I244" s="18">
        <v>0</v>
      </c>
      <c r="K244" s="18">
        <v>0</v>
      </c>
      <c r="L244" s="10"/>
      <c r="M244" s="16">
        <v>0</v>
      </c>
      <c r="N244" s="10"/>
      <c r="O244" s="18">
        <v>0</v>
      </c>
      <c r="Q244" s="18">
        <v>0</v>
      </c>
      <c r="R244" s="18">
        <v>0</v>
      </c>
      <c r="S244" s="18">
        <v>0</v>
      </c>
      <c r="T244" s="18">
        <v>0</v>
      </c>
      <c r="U244" s="18">
        <v>0</v>
      </c>
      <c r="V244" s="18">
        <v>0</v>
      </c>
    </row>
    <row r="245" spans="1:22" x14ac:dyDescent="0.25">
      <c r="A245" s="13">
        <v>765</v>
      </c>
      <c r="C245" s="14" t="s">
        <v>356</v>
      </c>
      <c r="D245" s="10"/>
      <c r="E245" s="18">
        <v>21098348.032455038</v>
      </c>
      <c r="F245" s="10"/>
      <c r="G245" s="16">
        <v>1.6517842483347141E-2</v>
      </c>
      <c r="I245" s="18">
        <v>5888614</v>
      </c>
      <c r="K245" s="18">
        <v>19454852.689387165</v>
      </c>
      <c r="L245" s="10"/>
      <c r="M245" s="16">
        <v>1.617692627562695E-2</v>
      </c>
      <c r="N245" s="10"/>
      <c r="O245" s="18">
        <v>5692980</v>
      </c>
      <c r="Q245" s="18">
        <v>6247010</v>
      </c>
      <c r="R245" s="18">
        <v>5888614</v>
      </c>
      <c r="S245" s="18">
        <v>5548871</v>
      </c>
      <c r="T245" s="18">
        <v>5351901</v>
      </c>
      <c r="U245" s="18">
        <v>5888614</v>
      </c>
      <c r="V245" s="18">
        <v>6511197</v>
      </c>
    </row>
    <row r="246" spans="1:22" x14ac:dyDescent="0.25">
      <c r="A246" s="13">
        <v>766</v>
      </c>
      <c r="C246" s="14" t="s">
        <v>357</v>
      </c>
      <c r="D246" s="10"/>
      <c r="E246" s="18">
        <v>136180.89128515113</v>
      </c>
      <c r="F246" s="10"/>
      <c r="G246" s="16">
        <v>1.0661567000552518E-4</v>
      </c>
      <c r="I246" s="18">
        <v>38009</v>
      </c>
      <c r="K246" s="18">
        <v>145249.97227921235</v>
      </c>
      <c r="L246" s="10"/>
      <c r="M246" s="16">
        <v>1.2077696658065481E-4</v>
      </c>
      <c r="N246" s="10"/>
      <c r="O246" s="18">
        <v>42501</v>
      </c>
      <c r="Q246" s="18">
        <v>40322</v>
      </c>
      <c r="R246" s="18">
        <v>38009</v>
      </c>
      <c r="S246" s="18">
        <v>35816</v>
      </c>
      <c r="T246" s="18">
        <v>34545</v>
      </c>
      <c r="U246" s="18">
        <v>38009</v>
      </c>
      <c r="V246" s="18">
        <v>42028</v>
      </c>
    </row>
    <row r="247" spans="1:22" x14ac:dyDescent="0.25">
      <c r="A247" s="13">
        <v>767</v>
      </c>
      <c r="C247" s="14" t="s">
        <v>358</v>
      </c>
      <c r="D247" s="10"/>
      <c r="E247" s="18">
        <v>18354075.433656268</v>
      </c>
      <c r="F247" s="10"/>
      <c r="G247" s="16">
        <v>1.4369358514431912E-2</v>
      </c>
      <c r="I247" s="18">
        <v>5122679</v>
      </c>
      <c r="K247" s="18">
        <v>17868557.491386499</v>
      </c>
      <c r="L247" s="10"/>
      <c r="M247" s="16">
        <v>1.4857904184884705E-2</v>
      </c>
      <c r="N247" s="10"/>
      <c r="O247" s="18">
        <v>5228789</v>
      </c>
      <c r="Q247" s="18">
        <v>5434459</v>
      </c>
      <c r="R247" s="18">
        <v>5122679</v>
      </c>
      <c r="S247" s="18">
        <v>4827127</v>
      </c>
      <c r="T247" s="18">
        <v>4655776</v>
      </c>
      <c r="U247" s="18">
        <v>5122679</v>
      </c>
      <c r="V247" s="18">
        <v>5664282</v>
      </c>
    </row>
    <row r="248" spans="1:22" x14ac:dyDescent="0.25">
      <c r="A248" s="13">
        <v>768</v>
      </c>
      <c r="C248" s="14" t="s">
        <v>359</v>
      </c>
      <c r="D248" s="10"/>
      <c r="E248" s="18">
        <v>4074624.789386299</v>
      </c>
      <c r="F248" s="10"/>
      <c r="G248" s="16">
        <v>3.1900132819068301E-3</v>
      </c>
      <c r="I248" s="18">
        <v>1137240</v>
      </c>
      <c r="K248" s="18">
        <v>3887807.5461210073</v>
      </c>
      <c r="L248" s="10"/>
      <c r="M248" s="16">
        <v>3.2327551923194129E-3</v>
      </c>
      <c r="N248" s="10"/>
      <c r="O248" s="18">
        <v>1137670</v>
      </c>
      <c r="Q248" s="18">
        <v>1206455</v>
      </c>
      <c r="R248" s="18">
        <v>1137240</v>
      </c>
      <c r="S248" s="18">
        <v>1071627</v>
      </c>
      <c r="T248" s="18">
        <v>1033587</v>
      </c>
      <c r="U248" s="18">
        <v>1137240</v>
      </c>
      <c r="V248" s="18">
        <v>1257476</v>
      </c>
    </row>
    <row r="249" spans="1:22" x14ac:dyDescent="0.25">
      <c r="A249" s="13">
        <v>769</v>
      </c>
      <c r="C249" s="14" t="s">
        <v>360</v>
      </c>
      <c r="D249" s="10"/>
      <c r="E249" s="18">
        <v>6961976.2605848107</v>
      </c>
      <c r="F249" s="10"/>
      <c r="G249" s="16">
        <v>5.4505133325246811E-3</v>
      </c>
      <c r="I249" s="18">
        <v>1943109</v>
      </c>
      <c r="K249" s="18">
        <v>6366364.4813949699</v>
      </c>
      <c r="L249" s="10"/>
      <c r="M249" s="16">
        <v>5.2937028361812067E-3</v>
      </c>
      <c r="N249" s="10"/>
      <c r="O249" s="18">
        <v>1862958</v>
      </c>
      <c r="Q249" s="18">
        <v>2061372</v>
      </c>
      <c r="R249" s="18">
        <v>1943109</v>
      </c>
      <c r="S249" s="18">
        <v>1831002</v>
      </c>
      <c r="T249" s="18">
        <v>1766006</v>
      </c>
      <c r="U249" s="18">
        <v>1943109</v>
      </c>
      <c r="V249" s="18">
        <v>2148547</v>
      </c>
    </row>
    <row r="250" spans="1:22" x14ac:dyDescent="0.25">
      <c r="A250" s="13">
        <v>770</v>
      </c>
      <c r="C250" s="14" t="s">
        <v>361</v>
      </c>
      <c r="D250" s="10"/>
      <c r="E250" s="18">
        <v>3797664.0179511574</v>
      </c>
      <c r="F250" s="10"/>
      <c r="G250" s="16">
        <v>2.9731814053260337E-3</v>
      </c>
      <c r="I250" s="18">
        <v>1059940</v>
      </c>
      <c r="K250" s="18">
        <v>3390947.897453852</v>
      </c>
      <c r="L250" s="10"/>
      <c r="M250" s="16">
        <v>2.8196108712520468E-3</v>
      </c>
      <c r="N250" s="10"/>
      <c r="O250" s="18">
        <v>992274</v>
      </c>
      <c r="Q250" s="18">
        <v>1124451</v>
      </c>
      <c r="R250" s="18">
        <v>1059940</v>
      </c>
      <c r="S250" s="18">
        <v>998787</v>
      </c>
      <c r="T250" s="18">
        <v>963333</v>
      </c>
      <c r="U250" s="18">
        <v>1059940</v>
      </c>
      <c r="V250" s="18">
        <v>1172004</v>
      </c>
    </row>
    <row r="251" spans="1:22" x14ac:dyDescent="0.25">
      <c r="A251" s="13">
        <v>771</v>
      </c>
      <c r="C251" s="14" t="s">
        <v>362</v>
      </c>
      <c r="D251" s="10"/>
      <c r="E251" s="18">
        <v>2170262.7448811713</v>
      </c>
      <c r="F251" s="10"/>
      <c r="G251" s="16">
        <v>1.6990931286316661E-3</v>
      </c>
      <c r="I251" s="18">
        <v>605727</v>
      </c>
      <c r="K251" s="18">
        <v>2336638.0665177582</v>
      </c>
      <c r="L251" s="10"/>
      <c r="M251" s="16">
        <v>1.9429405268897965E-3</v>
      </c>
      <c r="N251" s="10"/>
      <c r="O251" s="18">
        <v>683759</v>
      </c>
      <c r="Q251" s="18">
        <v>642593</v>
      </c>
      <c r="R251" s="18">
        <v>605727</v>
      </c>
      <c r="S251" s="18">
        <v>570780</v>
      </c>
      <c r="T251" s="18">
        <v>550518</v>
      </c>
      <c r="U251" s="18">
        <v>605727</v>
      </c>
      <c r="V251" s="18">
        <v>669768</v>
      </c>
    </row>
    <row r="252" spans="1:22" x14ac:dyDescent="0.25">
      <c r="A252" s="13">
        <v>772</v>
      </c>
      <c r="C252" s="14" t="s">
        <v>363</v>
      </c>
      <c r="D252" s="10"/>
      <c r="E252" s="18">
        <v>4057122.7190742893</v>
      </c>
      <c r="F252" s="10"/>
      <c r="G252" s="16">
        <v>3.1763109560137537E-3</v>
      </c>
      <c r="I252" s="18">
        <v>1132355</v>
      </c>
      <c r="K252" s="18">
        <v>3815265.4107624223</v>
      </c>
      <c r="L252" s="10"/>
      <c r="M252" s="16">
        <v>3.1724356003744918E-3</v>
      </c>
      <c r="N252" s="10"/>
      <c r="O252" s="18">
        <v>1116445</v>
      </c>
      <c r="Q252" s="18">
        <v>1201273</v>
      </c>
      <c r="R252" s="18">
        <v>1132355</v>
      </c>
      <c r="S252" s="18">
        <v>1067024</v>
      </c>
      <c r="T252" s="18">
        <v>1029147</v>
      </c>
      <c r="U252" s="18">
        <v>1132355</v>
      </c>
      <c r="V252" s="18">
        <v>1252075</v>
      </c>
    </row>
    <row r="253" spans="1:22" x14ac:dyDescent="0.25">
      <c r="A253" s="13">
        <v>773</v>
      </c>
      <c r="C253" s="14" t="s">
        <v>364</v>
      </c>
      <c r="D253" s="10"/>
      <c r="E253" s="18">
        <v>2814384.3296762183</v>
      </c>
      <c r="F253" s="10"/>
      <c r="G253" s="16">
        <v>2.2033742629366864E-3</v>
      </c>
      <c r="I253" s="18">
        <v>785503</v>
      </c>
      <c r="K253" s="18">
        <v>2432355.322768847</v>
      </c>
      <c r="L253" s="10"/>
      <c r="M253" s="16">
        <v>2.0225304894765516E-3</v>
      </c>
      <c r="N253" s="10"/>
      <c r="O253" s="18">
        <v>711770</v>
      </c>
      <c r="Q253" s="18">
        <v>833311</v>
      </c>
      <c r="R253" s="18">
        <v>785503</v>
      </c>
      <c r="S253" s="18">
        <v>740184</v>
      </c>
      <c r="T253" s="18">
        <v>713909</v>
      </c>
      <c r="U253" s="18">
        <v>785503</v>
      </c>
      <c r="V253" s="18">
        <v>868551</v>
      </c>
    </row>
    <row r="254" spans="1:22" x14ac:dyDescent="0.25">
      <c r="A254" s="13">
        <v>774</v>
      </c>
      <c r="C254" s="14" t="s">
        <v>365</v>
      </c>
      <c r="D254" s="10"/>
      <c r="E254" s="18">
        <v>3377103.1085078749</v>
      </c>
      <c r="F254" s="10"/>
      <c r="G254" s="16">
        <v>2.6439253495366731E-3</v>
      </c>
      <c r="I254" s="18">
        <v>942560</v>
      </c>
      <c r="K254" s="18">
        <v>3155824.4106782624</v>
      </c>
      <c r="L254" s="10"/>
      <c r="M254" s="16">
        <v>2.6241030783139925E-3</v>
      </c>
      <c r="N254" s="10"/>
      <c r="O254" s="18">
        <v>923471</v>
      </c>
      <c r="Q254" s="18">
        <v>999927</v>
      </c>
      <c r="R254" s="18">
        <v>942560</v>
      </c>
      <c r="S254" s="18">
        <v>888179</v>
      </c>
      <c r="T254" s="18">
        <v>856651</v>
      </c>
      <c r="U254" s="18">
        <v>942560</v>
      </c>
      <c r="V254" s="18">
        <v>1042214</v>
      </c>
    </row>
    <row r="255" spans="1:22" x14ac:dyDescent="0.25">
      <c r="A255" s="13">
        <v>775</v>
      </c>
      <c r="C255" s="14" t="s">
        <v>366</v>
      </c>
      <c r="D255" s="10"/>
      <c r="E255" s="18">
        <v>3831419.7324648909</v>
      </c>
      <c r="F255" s="10"/>
      <c r="G255" s="16">
        <v>2.9996086675170351E-3</v>
      </c>
      <c r="I255" s="18">
        <v>1069361</v>
      </c>
      <c r="K255" s="18">
        <v>3781221.271651797</v>
      </c>
      <c r="L255" s="10"/>
      <c r="M255" s="16">
        <v>3.1441275202619039E-3</v>
      </c>
      <c r="N255" s="10"/>
      <c r="O255" s="18">
        <v>1106480</v>
      </c>
      <c r="Q255" s="18">
        <v>1134445</v>
      </c>
      <c r="R255" s="18">
        <v>1069361</v>
      </c>
      <c r="S255" s="18">
        <v>1007664</v>
      </c>
      <c r="T255" s="18">
        <v>971895</v>
      </c>
      <c r="U255" s="18">
        <v>1069361</v>
      </c>
      <c r="V255" s="18">
        <v>1182421</v>
      </c>
    </row>
    <row r="256" spans="1:22" x14ac:dyDescent="0.25">
      <c r="A256" s="13">
        <v>776</v>
      </c>
      <c r="C256" s="14" t="s">
        <v>367</v>
      </c>
      <c r="D256" s="10"/>
      <c r="E256" s="18">
        <v>3699905.1225219639</v>
      </c>
      <c r="F256" s="10"/>
      <c r="G256" s="16">
        <v>2.8966462171889592E-3</v>
      </c>
      <c r="I256" s="18">
        <v>1032655</v>
      </c>
      <c r="K256" s="18">
        <v>3546677.2382174116</v>
      </c>
      <c r="L256" s="10"/>
      <c r="M256" s="16">
        <v>2.9491015492183908E-3</v>
      </c>
      <c r="N256" s="10"/>
      <c r="O256" s="18">
        <v>1037849</v>
      </c>
      <c r="Q256" s="18">
        <v>1095505</v>
      </c>
      <c r="R256" s="18">
        <v>1032655</v>
      </c>
      <c r="S256" s="18">
        <v>973076</v>
      </c>
      <c r="T256" s="18">
        <v>938534</v>
      </c>
      <c r="U256" s="18">
        <v>1032655</v>
      </c>
      <c r="V256" s="18">
        <v>1141834</v>
      </c>
    </row>
    <row r="257" spans="1:22" x14ac:dyDescent="0.25">
      <c r="A257" s="13">
        <v>777</v>
      </c>
      <c r="C257" s="14" t="s">
        <v>368</v>
      </c>
      <c r="D257" s="10"/>
      <c r="E257" s="18">
        <v>18255847.499616049</v>
      </c>
      <c r="F257" s="10"/>
      <c r="G257" s="16">
        <v>1.4292456117170995E-2</v>
      </c>
      <c r="I257" s="18">
        <v>5095263</v>
      </c>
      <c r="K257" s="18">
        <v>17101706.73028237</v>
      </c>
      <c r="L257" s="10"/>
      <c r="M257" s="16">
        <v>1.4220259252545683E-2</v>
      </c>
      <c r="N257" s="10"/>
      <c r="O257" s="18">
        <v>5004390</v>
      </c>
      <c r="Q257" s="18">
        <v>5405374</v>
      </c>
      <c r="R257" s="18">
        <v>5095263</v>
      </c>
      <c r="S257" s="18">
        <v>4801293</v>
      </c>
      <c r="T257" s="18">
        <v>4630859</v>
      </c>
      <c r="U257" s="18">
        <v>5095263</v>
      </c>
      <c r="V257" s="18">
        <v>5633967</v>
      </c>
    </row>
    <row r="258" spans="1:22" x14ac:dyDescent="0.25">
      <c r="A258" s="13">
        <v>778</v>
      </c>
      <c r="C258" s="14" t="s">
        <v>369</v>
      </c>
      <c r="D258" s="10"/>
      <c r="E258" s="18">
        <v>4612085.7887960337</v>
      </c>
      <c r="F258" s="10"/>
      <c r="G258" s="16">
        <v>3.610790117872186E-3</v>
      </c>
      <c r="I258" s="18">
        <v>1287247</v>
      </c>
      <c r="K258" s="18">
        <v>4418972.4393904917</v>
      </c>
      <c r="L258" s="10"/>
      <c r="M258" s="16">
        <v>3.6744247056182244E-3</v>
      </c>
      <c r="N258" s="10"/>
      <c r="O258" s="18">
        <v>1293103</v>
      </c>
      <c r="Q258" s="18">
        <v>1365592</v>
      </c>
      <c r="R258" s="18">
        <v>1287247</v>
      </c>
      <c r="S258" s="18">
        <v>1212979</v>
      </c>
      <c r="T258" s="18">
        <v>1169922</v>
      </c>
      <c r="U258" s="18">
        <v>1287247</v>
      </c>
      <c r="V258" s="18">
        <v>1423343</v>
      </c>
    </row>
    <row r="259" spans="1:22" x14ac:dyDescent="0.25">
      <c r="A259" s="13">
        <v>779</v>
      </c>
      <c r="C259" s="14" t="s">
        <v>370</v>
      </c>
      <c r="D259" s="10"/>
      <c r="E259" s="18">
        <v>4552071.946987615</v>
      </c>
      <c r="F259" s="10"/>
      <c r="G259" s="16">
        <v>3.5638054352663687E-3</v>
      </c>
      <c r="I259" s="18">
        <v>1270497</v>
      </c>
      <c r="K259" s="18">
        <v>5131653.8534849705</v>
      </c>
      <c r="L259" s="10"/>
      <c r="M259" s="16">
        <v>4.2670272237604022E-3</v>
      </c>
      <c r="N259" s="10"/>
      <c r="O259" s="18">
        <v>1501650</v>
      </c>
      <c r="Q259" s="18">
        <v>1347823</v>
      </c>
      <c r="R259" s="18">
        <v>1270497</v>
      </c>
      <c r="S259" s="18">
        <v>1197196</v>
      </c>
      <c r="T259" s="18">
        <v>1154698</v>
      </c>
      <c r="U259" s="18">
        <v>1270497</v>
      </c>
      <c r="V259" s="18">
        <v>1404822</v>
      </c>
    </row>
    <row r="260" spans="1:22" x14ac:dyDescent="0.25">
      <c r="A260" s="13">
        <v>785</v>
      </c>
      <c r="C260" s="14" t="s">
        <v>371</v>
      </c>
      <c r="D260" s="10"/>
      <c r="E260" s="18">
        <v>4692846.8053109348</v>
      </c>
      <c r="F260" s="10"/>
      <c r="G260" s="16">
        <v>3.674017710266438E-3</v>
      </c>
      <c r="I260" s="18">
        <v>1309788</v>
      </c>
      <c r="K260" s="18">
        <v>4391517.1969378255</v>
      </c>
      <c r="L260" s="10"/>
      <c r="M260" s="16">
        <v>3.651595366320347E-3</v>
      </c>
      <c r="N260" s="10"/>
      <c r="O260" s="18">
        <v>1285069</v>
      </c>
      <c r="Q260" s="18">
        <v>1389505</v>
      </c>
      <c r="R260" s="18">
        <v>1309788</v>
      </c>
      <c r="S260" s="18">
        <v>1234220</v>
      </c>
      <c r="T260" s="18">
        <v>1190408</v>
      </c>
      <c r="U260" s="18">
        <v>1309788</v>
      </c>
      <c r="V260" s="18">
        <v>1448267</v>
      </c>
    </row>
    <row r="261" spans="1:22" x14ac:dyDescent="0.25">
      <c r="A261" s="13">
        <v>786</v>
      </c>
      <c r="C261" s="14" t="s">
        <v>372</v>
      </c>
      <c r="D261" s="10"/>
      <c r="E261" s="18">
        <v>0</v>
      </c>
      <c r="F261" s="10"/>
      <c r="G261" s="16">
        <v>0</v>
      </c>
      <c r="I261" s="18">
        <v>0</v>
      </c>
      <c r="K261" s="18">
        <v>0</v>
      </c>
      <c r="L261" s="10"/>
      <c r="M261" s="16">
        <v>0</v>
      </c>
      <c r="N261" s="10"/>
      <c r="O261" s="18">
        <v>0</v>
      </c>
      <c r="Q261" s="18">
        <v>0</v>
      </c>
      <c r="R261" s="18">
        <v>0</v>
      </c>
      <c r="S261" s="18">
        <v>0</v>
      </c>
      <c r="T261" s="18">
        <v>0</v>
      </c>
      <c r="U261" s="18">
        <v>0</v>
      </c>
      <c r="V261" s="18">
        <v>0</v>
      </c>
    </row>
    <row r="262" spans="1:22" x14ac:dyDescent="0.25">
      <c r="A262" s="13">
        <v>794</v>
      </c>
      <c r="C262" s="14" t="s">
        <v>373</v>
      </c>
      <c r="D262" s="10"/>
      <c r="E262" s="18">
        <v>5672866.3237113887</v>
      </c>
      <c r="F262" s="10"/>
      <c r="G262" s="16">
        <v>4.4412724740348214E-3</v>
      </c>
      <c r="I262" s="18">
        <v>1583314</v>
      </c>
      <c r="K262" s="18">
        <v>5070102.2508233376</v>
      </c>
      <c r="L262" s="10"/>
      <c r="M262" s="16">
        <v>4.215846381926164E-3</v>
      </c>
      <c r="N262" s="10"/>
      <c r="O262" s="18">
        <v>1483639</v>
      </c>
      <c r="Q262" s="18">
        <v>1679679</v>
      </c>
      <c r="R262" s="18">
        <v>1583314</v>
      </c>
      <c r="S262" s="18">
        <v>1491965</v>
      </c>
      <c r="T262" s="18">
        <v>1439004</v>
      </c>
      <c r="U262" s="18">
        <v>1583314</v>
      </c>
      <c r="V262" s="18">
        <v>1750712</v>
      </c>
    </row>
    <row r="263" spans="1:22" x14ac:dyDescent="0.25">
      <c r="A263" s="13">
        <v>820</v>
      </c>
      <c r="C263" s="14" t="s">
        <v>374</v>
      </c>
      <c r="D263" s="10"/>
      <c r="E263" s="18">
        <v>0</v>
      </c>
      <c r="F263" s="10"/>
      <c r="G263" s="16">
        <v>0</v>
      </c>
      <c r="I263" s="18">
        <v>0</v>
      </c>
      <c r="K263" s="18">
        <v>0</v>
      </c>
      <c r="L263" s="10"/>
      <c r="M263" s="16">
        <v>0</v>
      </c>
      <c r="N263" s="10"/>
      <c r="O263" s="18">
        <v>0</v>
      </c>
      <c r="Q263" s="18">
        <v>0</v>
      </c>
      <c r="R263" s="18">
        <v>0</v>
      </c>
      <c r="S263" s="18">
        <v>0</v>
      </c>
      <c r="T263" s="18">
        <v>0</v>
      </c>
      <c r="U263" s="18">
        <v>0</v>
      </c>
      <c r="V263" s="18">
        <v>0</v>
      </c>
    </row>
    <row r="264" spans="1:22" x14ac:dyDescent="0.25">
      <c r="A264" s="13">
        <v>834</v>
      </c>
      <c r="C264" s="14" t="s">
        <v>375</v>
      </c>
      <c r="D264" s="10"/>
      <c r="E264" s="18">
        <v>46609.582059532913</v>
      </c>
      <c r="F264" s="10"/>
      <c r="G264" s="16">
        <v>3.6490522077354409E-5</v>
      </c>
      <c r="I264" s="18">
        <v>13009</v>
      </c>
      <c r="K264" s="18">
        <v>41753.780879128921</v>
      </c>
      <c r="L264" s="10"/>
      <c r="M264" s="16">
        <v>3.4718732945164619E-5</v>
      </c>
      <c r="N264" s="10"/>
      <c r="O264" s="18">
        <v>12216</v>
      </c>
      <c r="Q264" s="18">
        <v>13801</v>
      </c>
      <c r="R264" s="18">
        <v>13009</v>
      </c>
      <c r="S264" s="18">
        <v>12258</v>
      </c>
      <c r="T264" s="18">
        <v>11823</v>
      </c>
      <c r="U264" s="18">
        <v>13009</v>
      </c>
      <c r="V264" s="18">
        <v>14384</v>
      </c>
    </row>
    <row r="265" spans="1:22" x14ac:dyDescent="0.25">
      <c r="A265" s="13">
        <v>837</v>
      </c>
      <c r="C265" s="14" t="s">
        <v>376</v>
      </c>
      <c r="D265" s="10"/>
      <c r="E265" s="18">
        <v>0</v>
      </c>
      <c r="F265" s="10"/>
      <c r="G265" s="16">
        <v>0</v>
      </c>
      <c r="I265" s="18">
        <v>0</v>
      </c>
      <c r="K265" s="18">
        <v>0</v>
      </c>
      <c r="L265" s="10"/>
      <c r="M265" s="16">
        <v>0</v>
      </c>
      <c r="N265" s="10"/>
      <c r="O265" s="18">
        <v>0</v>
      </c>
      <c r="Q265" s="18">
        <v>0</v>
      </c>
      <c r="R265" s="18">
        <v>0</v>
      </c>
      <c r="S265" s="18">
        <v>0</v>
      </c>
      <c r="T265" s="18">
        <v>0</v>
      </c>
      <c r="U265" s="18">
        <v>0</v>
      </c>
      <c r="V265" s="18">
        <v>0</v>
      </c>
    </row>
    <row r="266" spans="1:22" x14ac:dyDescent="0.25">
      <c r="A266" s="13">
        <v>838</v>
      </c>
      <c r="C266" s="14" t="s">
        <v>377</v>
      </c>
      <c r="D266" s="10"/>
      <c r="E266" s="18">
        <v>0</v>
      </c>
      <c r="F266" s="10"/>
      <c r="G266" s="16">
        <v>0</v>
      </c>
      <c r="I266" s="18">
        <v>0</v>
      </c>
      <c r="K266" s="18">
        <v>0</v>
      </c>
      <c r="L266" s="10"/>
      <c r="M266" s="16">
        <v>0</v>
      </c>
      <c r="N266" s="10"/>
      <c r="O266" s="18">
        <v>0</v>
      </c>
      <c r="Q266" s="18">
        <v>0</v>
      </c>
      <c r="R266" s="18">
        <v>0</v>
      </c>
      <c r="S266" s="18">
        <v>0</v>
      </c>
      <c r="T266" s="18">
        <v>0</v>
      </c>
      <c r="U266" s="18">
        <v>0</v>
      </c>
      <c r="V266" s="18">
        <v>0</v>
      </c>
    </row>
    <row r="267" spans="1:22" x14ac:dyDescent="0.25">
      <c r="A267" s="13">
        <v>839</v>
      </c>
      <c r="C267" s="14" t="s">
        <v>378</v>
      </c>
      <c r="D267" s="10"/>
      <c r="E267" s="18">
        <v>34433.661114250572</v>
      </c>
      <c r="F267" s="10"/>
      <c r="G267" s="16">
        <v>2.6958024843235252E-5</v>
      </c>
      <c r="I267" s="18">
        <v>9611</v>
      </c>
      <c r="K267" s="18">
        <v>30778.311960544128</v>
      </c>
      <c r="L267" s="10"/>
      <c r="M267" s="16">
        <v>2.5592508533646137E-5</v>
      </c>
      <c r="N267" s="10"/>
      <c r="O267" s="18">
        <v>9006</v>
      </c>
      <c r="Q267" s="18">
        <v>10196</v>
      </c>
      <c r="R267" s="18">
        <v>9611</v>
      </c>
      <c r="S267" s="18">
        <v>9056</v>
      </c>
      <c r="T267" s="18">
        <v>8735</v>
      </c>
      <c r="U267" s="18">
        <v>9611</v>
      </c>
      <c r="V267" s="18">
        <v>10627</v>
      </c>
    </row>
    <row r="268" spans="1:22" x14ac:dyDescent="0.25">
      <c r="A268" s="13">
        <v>840</v>
      </c>
      <c r="C268" s="14" t="s">
        <v>379</v>
      </c>
      <c r="D268" s="10"/>
      <c r="E268" s="18">
        <v>26129.568531919933</v>
      </c>
      <c r="F268" s="10"/>
      <c r="G268" s="16">
        <v>2.0456772089651394E-5</v>
      </c>
      <c r="I268" s="18">
        <v>7293</v>
      </c>
      <c r="K268" s="18">
        <v>11090.957886069216</v>
      </c>
      <c r="L268" s="10"/>
      <c r="M268" s="16">
        <v>9.2222547717824307E-6</v>
      </c>
      <c r="N268" s="10"/>
      <c r="O268" s="18">
        <v>3246</v>
      </c>
      <c r="Q268" s="18">
        <v>7737</v>
      </c>
      <c r="R268" s="18">
        <v>7293</v>
      </c>
      <c r="S268" s="18">
        <v>6872</v>
      </c>
      <c r="T268" s="18">
        <v>6628</v>
      </c>
      <c r="U268" s="18">
        <v>7293</v>
      </c>
      <c r="V268" s="18">
        <v>8064</v>
      </c>
    </row>
    <row r="269" spans="1:22" x14ac:dyDescent="0.25">
      <c r="A269" s="13">
        <v>841</v>
      </c>
      <c r="C269" s="14" t="s">
        <v>380</v>
      </c>
      <c r="D269" s="10"/>
      <c r="E269" s="18">
        <v>425397.93289230304</v>
      </c>
      <c r="F269" s="10"/>
      <c r="G269" s="16">
        <v>3.3304294902366849E-4</v>
      </c>
      <c r="I269" s="18">
        <v>118730</v>
      </c>
      <c r="K269" s="18">
        <v>455891.19276692026</v>
      </c>
      <c r="L269" s="10"/>
      <c r="M269" s="16">
        <v>3.7907859457199595E-4</v>
      </c>
      <c r="N269" s="10"/>
      <c r="O269" s="18">
        <v>133407</v>
      </c>
      <c r="Q269" s="18">
        <v>125956</v>
      </c>
      <c r="R269" s="18">
        <v>118730</v>
      </c>
      <c r="S269" s="18">
        <v>111880</v>
      </c>
      <c r="T269" s="18">
        <v>107908</v>
      </c>
      <c r="U269" s="18">
        <v>118730</v>
      </c>
      <c r="V269" s="18">
        <v>131283</v>
      </c>
    </row>
    <row r="270" spans="1:22" x14ac:dyDescent="0.25">
      <c r="A270" s="13">
        <v>842</v>
      </c>
      <c r="C270" s="14" t="s">
        <v>381</v>
      </c>
      <c r="D270" s="10"/>
      <c r="E270" s="18">
        <v>23321.36305777909</v>
      </c>
      <c r="F270" s="10"/>
      <c r="G270" s="16">
        <v>1.8258235236842918E-5</v>
      </c>
      <c r="I270" s="18">
        <v>6509</v>
      </c>
      <c r="K270" s="18">
        <v>22402.851188195589</v>
      </c>
      <c r="L270" s="10"/>
      <c r="M270" s="16">
        <v>1.8628219797982836E-5</v>
      </c>
      <c r="N270" s="10"/>
      <c r="O270" s="18">
        <v>6556</v>
      </c>
      <c r="Q270" s="18">
        <v>6905</v>
      </c>
      <c r="R270" s="18">
        <v>6509</v>
      </c>
      <c r="S270" s="18">
        <v>6133</v>
      </c>
      <c r="T270" s="18">
        <v>5916</v>
      </c>
      <c r="U270" s="18">
        <v>6509</v>
      </c>
      <c r="V270" s="18">
        <v>7197</v>
      </c>
    </row>
    <row r="271" spans="1:22" x14ac:dyDescent="0.25">
      <c r="A271" s="13">
        <v>844</v>
      </c>
      <c r="C271" s="14" t="s">
        <v>382</v>
      </c>
      <c r="D271" s="10"/>
      <c r="E271" s="18">
        <v>95698.942128956289</v>
      </c>
      <c r="F271" s="10"/>
      <c r="G271" s="16">
        <v>7.4922455989324016E-5</v>
      </c>
      <c r="I271" s="18">
        <v>26710</v>
      </c>
      <c r="K271" s="18">
        <v>91397.968867171803</v>
      </c>
      <c r="L271" s="10"/>
      <c r="M271" s="16">
        <v>7.5998427112883987E-5</v>
      </c>
      <c r="N271" s="10"/>
      <c r="O271" s="18">
        <v>26744</v>
      </c>
      <c r="Q271" s="18">
        <v>28336</v>
      </c>
      <c r="R271" s="18">
        <v>26710</v>
      </c>
      <c r="S271" s="18">
        <v>25169</v>
      </c>
      <c r="T271" s="18">
        <v>24276</v>
      </c>
      <c r="U271" s="18">
        <v>26710</v>
      </c>
      <c r="V271" s="18">
        <v>29534</v>
      </c>
    </row>
    <row r="272" spans="1:22" x14ac:dyDescent="0.25">
      <c r="A272" s="13">
        <v>845</v>
      </c>
      <c r="C272" s="14" t="s">
        <v>383</v>
      </c>
      <c r="D272" s="10"/>
      <c r="E272" s="18">
        <v>0</v>
      </c>
      <c r="F272" s="10"/>
      <c r="G272" s="16">
        <v>0</v>
      </c>
      <c r="I272" s="18">
        <v>0</v>
      </c>
      <c r="K272" s="18">
        <v>0</v>
      </c>
      <c r="L272" s="10"/>
      <c r="M272" s="16">
        <v>0</v>
      </c>
      <c r="N272" s="10"/>
      <c r="O272" s="18">
        <v>0</v>
      </c>
      <c r="Q272" s="18">
        <v>0</v>
      </c>
      <c r="R272" s="18">
        <v>0</v>
      </c>
      <c r="S272" s="18">
        <v>0</v>
      </c>
      <c r="T272" s="18">
        <v>0</v>
      </c>
      <c r="U272" s="18">
        <v>0</v>
      </c>
      <c r="V272" s="18">
        <v>0</v>
      </c>
    </row>
    <row r="273" spans="1:22" x14ac:dyDescent="0.25">
      <c r="A273" s="13">
        <v>847</v>
      </c>
      <c r="C273" s="14" t="s">
        <v>384</v>
      </c>
      <c r="D273" s="10"/>
      <c r="E273" s="18">
        <v>8894.6593987808628</v>
      </c>
      <c r="F273" s="10"/>
      <c r="G273" s="16">
        <v>6.9636059973075324E-6</v>
      </c>
      <c r="I273" s="18">
        <v>2483</v>
      </c>
      <c r="K273" s="18">
        <v>8544.1750900649131</v>
      </c>
      <c r="L273" s="10"/>
      <c r="M273" s="16">
        <v>7.1045765663097536E-6</v>
      </c>
      <c r="N273" s="10"/>
      <c r="O273" s="18">
        <v>2501</v>
      </c>
      <c r="Q273" s="18">
        <v>2634</v>
      </c>
      <c r="R273" s="18">
        <v>2483</v>
      </c>
      <c r="S273" s="18">
        <v>2340</v>
      </c>
      <c r="T273" s="18">
        <v>2257</v>
      </c>
      <c r="U273" s="18">
        <v>2483</v>
      </c>
      <c r="V273" s="18">
        <v>2746</v>
      </c>
    </row>
    <row r="274" spans="1:22" x14ac:dyDescent="0.25">
      <c r="A274" s="13">
        <v>848</v>
      </c>
      <c r="C274" s="14" t="s">
        <v>385</v>
      </c>
      <c r="D274" s="10"/>
      <c r="E274" s="18">
        <v>7908814.561442635</v>
      </c>
      <c r="F274" s="10"/>
      <c r="G274" s="16">
        <v>6.1917906063051406E-3</v>
      </c>
      <c r="I274" s="18">
        <v>2207375</v>
      </c>
      <c r="K274" s="18">
        <v>7312821.6762270899</v>
      </c>
      <c r="L274" s="10"/>
      <c r="M274" s="16">
        <v>6.0806925147094898E-3</v>
      </c>
      <c r="N274" s="10"/>
      <c r="O274" s="18">
        <v>2139913</v>
      </c>
      <c r="Q274" s="18">
        <v>2341722</v>
      </c>
      <c r="R274" s="18">
        <v>2207375</v>
      </c>
      <c r="S274" s="18">
        <v>2080021</v>
      </c>
      <c r="T274" s="18">
        <v>2006185</v>
      </c>
      <c r="U274" s="18">
        <v>2207375</v>
      </c>
      <c r="V274" s="18">
        <v>2440753</v>
      </c>
    </row>
    <row r="275" spans="1:22" x14ac:dyDescent="0.25">
      <c r="A275" s="13">
        <v>850</v>
      </c>
      <c r="C275" s="14" t="s">
        <v>386</v>
      </c>
      <c r="D275" s="10"/>
      <c r="E275" s="18">
        <v>0</v>
      </c>
      <c r="F275" s="10"/>
      <c r="G275" s="16">
        <v>0</v>
      </c>
      <c r="I275" s="18">
        <v>0</v>
      </c>
      <c r="K275" s="18">
        <v>0</v>
      </c>
      <c r="L275" s="10"/>
      <c r="M275" s="16">
        <v>0</v>
      </c>
      <c r="N275" s="10"/>
      <c r="O275" s="18">
        <v>0</v>
      </c>
      <c r="Q275" s="18">
        <v>0</v>
      </c>
      <c r="R275" s="18">
        <v>0</v>
      </c>
      <c r="S275" s="18">
        <v>0</v>
      </c>
      <c r="T275" s="18">
        <v>0</v>
      </c>
      <c r="U275" s="18">
        <v>0</v>
      </c>
      <c r="V275" s="18">
        <v>0</v>
      </c>
    </row>
    <row r="276" spans="1:22" x14ac:dyDescent="0.25">
      <c r="A276" s="13">
        <v>851</v>
      </c>
      <c r="C276" s="14" t="s">
        <v>387</v>
      </c>
      <c r="D276" s="10"/>
      <c r="E276" s="18">
        <v>192891.37550971782</v>
      </c>
      <c r="F276" s="10"/>
      <c r="G276" s="16">
        <v>1.5101416244364311E-4</v>
      </c>
      <c r="I276" s="18">
        <v>53837</v>
      </c>
      <c r="K276" s="18">
        <v>174693.63347639301</v>
      </c>
      <c r="L276" s="10"/>
      <c r="M276" s="16">
        <v>1.4525969816829416E-4</v>
      </c>
      <c r="N276" s="10"/>
      <c r="O276" s="18">
        <v>51122</v>
      </c>
      <c r="Q276" s="18">
        <v>57114</v>
      </c>
      <c r="R276" s="18">
        <v>53837</v>
      </c>
      <c r="S276" s="18">
        <v>50731</v>
      </c>
      <c r="T276" s="18">
        <v>48930</v>
      </c>
      <c r="U276" s="18">
        <v>53837</v>
      </c>
      <c r="V276" s="18">
        <v>59529</v>
      </c>
    </row>
    <row r="277" spans="1:22" x14ac:dyDescent="0.25">
      <c r="A277" s="13">
        <v>852</v>
      </c>
      <c r="C277" s="14" t="s">
        <v>388</v>
      </c>
      <c r="D277" s="10"/>
      <c r="E277" s="18">
        <v>245654.70397127539</v>
      </c>
      <c r="F277" s="10"/>
      <c r="G277" s="16">
        <v>1.9232243677319978E-4</v>
      </c>
      <c r="I277" s="18">
        <v>68563</v>
      </c>
      <c r="K277" s="18">
        <v>241479.39699479769</v>
      </c>
      <c r="L277" s="10"/>
      <c r="M277" s="16">
        <v>2.0079280293901555E-4</v>
      </c>
      <c r="N277" s="10"/>
      <c r="O277" s="18">
        <v>70661</v>
      </c>
      <c r="Q277" s="18">
        <v>72736</v>
      </c>
      <c r="R277" s="18">
        <v>68563</v>
      </c>
      <c r="S277" s="18">
        <v>64607</v>
      </c>
      <c r="T277" s="18">
        <v>62314</v>
      </c>
      <c r="U277" s="18">
        <v>68563</v>
      </c>
      <c r="V277" s="18">
        <v>75812</v>
      </c>
    </row>
    <row r="278" spans="1:22" x14ac:dyDescent="0.25">
      <c r="A278" s="13">
        <v>853</v>
      </c>
      <c r="C278" s="14" t="s">
        <v>389</v>
      </c>
      <c r="D278" s="10"/>
      <c r="E278" s="18">
        <v>0</v>
      </c>
      <c r="F278" s="10"/>
      <c r="G278" s="16">
        <v>0</v>
      </c>
      <c r="I278" s="18">
        <v>0</v>
      </c>
      <c r="K278" s="18">
        <v>0</v>
      </c>
      <c r="L278" s="10"/>
      <c r="M278" s="16">
        <v>0</v>
      </c>
      <c r="N278" s="10"/>
      <c r="O278" s="18">
        <v>0</v>
      </c>
      <c r="Q278" s="18">
        <v>0</v>
      </c>
      <c r="R278" s="18">
        <v>0</v>
      </c>
      <c r="S278" s="18">
        <v>0</v>
      </c>
      <c r="T278" s="18">
        <v>0</v>
      </c>
      <c r="U278" s="18">
        <v>0</v>
      </c>
      <c r="V278" s="18">
        <v>0</v>
      </c>
    </row>
    <row r="279" spans="1:22" x14ac:dyDescent="0.25">
      <c r="A279" s="13">
        <v>856</v>
      </c>
      <c r="C279" s="14" t="s">
        <v>390</v>
      </c>
      <c r="D279" s="10"/>
      <c r="E279" s="18">
        <v>100516.88263662926</v>
      </c>
      <c r="F279" s="10"/>
      <c r="G279" s="16">
        <v>7.8694409237865603E-5</v>
      </c>
      <c r="I279" s="18">
        <v>28055</v>
      </c>
      <c r="K279" s="18">
        <v>49410.197297400533</v>
      </c>
      <c r="L279" s="10"/>
      <c r="M279" s="16">
        <v>4.1085128307358503E-5</v>
      </c>
      <c r="N279" s="10"/>
      <c r="O279" s="18">
        <v>14458</v>
      </c>
      <c r="Q279" s="18">
        <v>29763</v>
      </c>
      <c r="R279" s="18">
        <v>28055</v>
      </c>
      <c r="S279" s="18">
        <v>26436</v>
      </c>
      <c r="T279" s="18">
        <v>25498</v>
      </c>
      <c r="U279" s="18">
        <v>28055</v>
      </c>
      <c r="V279" s="18">
        <v>31021</v>
      </c>
    </row>
    <row r="280" spans="1:22" x14ac:dyDescent="0.25">
      <c r="A280" s="13">
        <v>859</v>
      </c>
      <c r="C280" s="14" t="s">
        <v>391</v>
      </c>
      <c r="D280" s="10"/>
      <c r="E280" s="18">
        <v>0</v>
      </c>
      <c r="F280" s="10"/>
      <c r="G280" s="16">
        <v>0</v>
      </c>
      <c r="I280" s="18">
        <v>0</v>
      </c>
      <c r="K280" s="18">
        <v>0</v>
      </c>
      <c r="L280" s="10"/>
      <c r="M280" s="16">
        <v>0</v>
      </c>
      <c r="N280" s="10"/>
      <c r="O280" s="18">
        <v>0</v>
      </c>
      <c r="Q280" s="18">
        <v>0</v>
      </c>
      <c r="R280" s="18">
        <v>0</v>
      </c>
      <c r="S280" s="18">
        <v>0</v>
      </c>
      <c r="T280" s="18">
        <v>0</v>
      </c>
      <c r="U280" s="18">
        <v>0</v>
      </c>
      <c r="V280" s="18">
        <v>0</v>
      </c>
    </row>
    <row r="281" spans="1:22" x14ac:dyDescent="0.25">
      <c r="A281" s="13">
        <v>861</v>
      </c>
      <c r="C281" s="14" t="s">
        <v>392</v>
      </c>
      <c r="D281" s="10"/>
      <c r="E281" s="18">
        <v>0</v>
      </c>
      <c r="F281" s="10"/>
      <c r="G281" s="16">
        <v>0</v>
      </c>
      <c r="I281" s="18">
        <v>0</v>
      </c>
      <c r="K281" s="18">
        <v>0</v>
      </c>
      <c r="L281" s="10"/>
      <c r="M281" s="16">
        <v>0</v>
      </c>
      <c r="N281" s="10"/>
      <c r="O281" s="18">
        <v>0</v>
      </c>
      <c r="Q281" s="18">
        <v>0</v>
      </c>
      <c r="R281" s="18">
        <v>0</v>
      </c>
      <c r="S281" s="18">
        <v>0</v>
      </c>
      <c r="T281" s="18">
        <v>0</v>
      </c>
      <c r="U281" s="18">
        <v>0</v>
      </c>
      <c r="V281" s="18">
        <v>0</v>
      </c>
    </row>
    <row r="282" spans="1:22" x14ac:dyDescent="0.25">
      <c r="A282" s="13">
        <v>862</v>
      </c>
      <c r="C282" s="14" t="s">
        <v>393</v>
      </c>
      <c r="D282" s="10"/>
      <c r="E282" s="18">
        <v>0</v>
      </c>
      <c r="F282" s="10"/>
      <c r="G282" s="16">
        <v>0</v>
      </c>
      <c r="I282" s="18">
        <v>0</v>
      </c>
      <c r="K282" s="18">
        <v>0</v>
      </c>
      <c r="L282" s="10"/>
      <c r="M282" s="16">
        <v>0</v>
      </c>
      <c r="N282" s="10"/>
      <c r="O282" s="18">
        <v>0</v>
      </c>
      <c r="Q282" s="18">
        <v>0</v>
      </c>
      <c r="R282" s="18">
        <v>0</v>
      </c>
      <c r="S282" s="18">
        <v>0</v>
      </c>
      <c r="T282" s="18">
        <v>0</v>
      </c>
      <c r="U282" s="18">
        <v>0</v>
      </c>
      <c r="V282" s="18">
        <v>0</v>
      </c>
    </row>
    <row r="283" spans="1:22" x14ac:dyDescent="0.25">
      <c r="A283" s="13">
        <v>863</v>
      </c>
      <c r="C283" s="14" t="s">
        <v>394</v>
      </c>
      <c r="D283" s="10"/>
      <c r="E283" s="18">
        <v>726.15613655358663</v>
      </c>
      <c r="F283" s="10"/>
      <c r="G283" s="16">
        <v>5.6850577417043195E-7</v>
      </c>
      <c r="I283" s="18">
        <v>203</v>
      </c>
      <c r="K283" s="18">
        <v>0</v>
      </c>
      <c r="L283" s="10"/>
      <c r="M283" s="16">
        <v>0</v>
      </c>
      <c r="N283" s="10"/>
      <c r="O283" s="18">
        <v>0</v>
      </c>
      <c r="Q283" s="18">
        <v>215</v>
      </c>
      <c r="R283" s="18">
        <v>203</v>
      </c>
      <c r="S283" s="18">
        <v>191</v>
      </c>
      <c r="T283" s="18">
        <v>184</v>
      </c>
      <c r="U283" s="18">
        <v>203</v>
      </c>
      <c r="V283" s="18">
        <v>224</v>
      </c>
    </row>
    <row r="284" spans="1:22" x14ac:dyDescent="0.25">
      <c r="A284" s="13">
        <v>864</v>
      </c>
      <c r="C284" s="14" t="s">
        <v>395</v>
      </c>
      <c r="D284" s="10"/>
      <c r="E284" s="18">
        <v>0</v>
      </c>
      <c r="F284" s="10"/>
      <c r="G284" s="16">
        <v>0</v>
      </c>
      <c r="I284" s="18">
        <v>0</v>
      </c>
      <c r="K284" s="18">
        <v>0</v>
      </c>
      <c r="L284" s="10"/>
      <c r="M284" s="16">
        <v>0</v>
      </c>
      <c r="N284" s="10"/>
      <c r="O284" s="18">
        <v>0</v>
      </c>
      <c r="Q284" s="18">
        <v>0</v>
      </c>
      <c r="R284" s="18">
        <v>0</v>
      </c>
      <c r="S284" s="18">
        <v>0</v>
      </c>
      <c r="T284" s="18">
        <v>0</v>
      </c>
      <c r="U284" s="18">
        <v>0</v>
      </c>
      <c r="V284" s="18">
        <v>0</v>
      </c>
    </row>
    <row r="285" spans="1:22" x14ac:dyDescent="0.25">
      <c r="A285" s="13">
        <v>865</v>
      </c>
      <c r="C285" s="14" t="s">
        <v>396</v>
      </c>
      <c r="D285" s="10"/>
      <c r="E285" s="18">
        <v>0</v>
      </c>
      <c r="F285" s="10"/>
      <c r="G285" s="16">
        <v>0</v>
      </c>
      <c r="I285" s="18">
        <v>0</v>
      </c>
      <c r="K285" s="18">
        <v>0</v>
      </c>
      <c r="L285" s="10"/>
      <c r="M285" s="16">
        <v>0</v>
      </c>
      <c r="N285" s="10"/>
      <c r="O285" s="18">
        <v>0</v>
      </c>
      <c r="Q285" s="18">
        <v>0</v>
      </c>
      <c r="R285" s="18">
        <v>0</v>
      </c>
      <c r="S285" s="18">
        <v>0</v>
      </c>
      <c r="T285" s="18">
        <v>0</v>
      </c>
      <c r="U285" s="18">
        <v>0</v>
      </c>
      <c r="V285" s="18">
        <v>0</v>
      </c>
    </row>
    <row r="286" spans="1:22" x14ac:dyDescent="0.25">
      <c r="A286" s="13">
        <v>866</v>
      </c>
      <c r="C286" s="14" t="s">
        <v>397</v>
      </c>
      <c r="D286" s="10"/>
      <c r="E286" s="18">
        <v>0</v>
      </c>
      <c r="F286" s="10"/>
      <c r="G286" s="16">
        <v>0</v>
      </c>
      <c r="I286" s="18">
        <v>0</v>
      </c>
      <c r="K286" s="18">
        <v>0</v>
      </c>
      <c r="L286" s="10"/>
      <c r="M286" s="16">
        <v>0</v>
      </c>
      <c r="N286" s="10"/>
      <c r="O286" s="18">
        <v>0</v>
      </c>
      <c r="Q286" s="18">
        <v>0</v>
      </c>
      <c r="R286" s="18">
        <v>0</v>
      </c>
      <c r="S286" s="18">
        <v>0</v>
      </c>
      <c r="T286" s="18">
        <v>0</v>
      </c>
      <c r="U286" s="18">
        <v>0</v>
      </c>
      <c r="V286" s="18">
        <v>0</v>
      </c>
    </row>
    <row r="287" spans="1:22" x14ac:dyDescent="0.25">
      <c r="A287" s="13">
        <v>867</v>
      </c>
      <c r="C287" s="14" t="s">
        <v>398</v>
      </c>
      <c r="D287" s="10"/>
      <c r="E287" s="18">
        <v>0</v>
      </c>
      <c r="F287" s="10"/>
      <c r="G287" s="16">
        <v>0</v>
      </c>
      <c r="I287" s="18">
        <v>0</v>
      </c>
      <c r="K287" s="18">
        <v>0</v>
      </c>
      <c r="L287" s="10"/>
      <c r="M287" s="16">
        <v>0</v>
      </c>
      <c r="N287" s="10"/>
      <c r="O287" s="18">
        <v>0</v>
      </c>
      <c r="Q287" s="18">
        <v>0</v>
      </c>
      <c r="R287" s="18">
        <v>0</v>
      </c>
      <c r="S287" s="18">
        <v>0</v>
      </c>
      <c r="T287" s="18">
        <v>0</v>
      </c>
      <c r="U287" s="18">
        <v>0</v>
      </c>
      <c r="V287" s="18">
        <v>0</v>
      </c>
    </row>
    <row r="288" spans="1:22" x14ac:dyDescent="0.25">
      <c r="A288" s="13">
        <v>868</v>
      </c>
      <c r="C288" s="14" t="s">
        <v>399</v>
      </c>
      <c r="D288" s="10"/>
      <c r="E288" s="18">
        <v>0</v>
      </c>
      <c r="F288" s="10"/>
      <c r="G288" s="16">
        <v>0</v>
      </c>
      <c r="I288" s="18">
        <v>0</v>
      </c>
      <c r="K288" s="18">
        <v>0</v>
      </c>
      <c r="L288" s="10"/>
      <c r="M288" s="16">
        <v>0</v>
      </c>
      <c r="N288" s="10"/>
      <c r="O288" s="18">
        <v>0</v>
      </c>
      <c r="Q288" s="18">
        <v>0</v>
      </c>
      <c r="R288" s="18">
        <v>0</v>
      </c>
      <c r="S288" s="18">
        <v>0</v>
      </c>
      <c r="T288" s="18">
        <v>0</v>
      </c>
      <c r="U288" s="18">
        <v>0</v>
      </c>
      <c r="V288" s="18">
        <v>0</v>
      </c>
    </row>
    <row r="289" spans="1:22" x14ac:dyDescent="0.25">
      <c r="A289" s="13">
        <v>869</v>
      </c>
      <c r="C289" s="14" t="s">
        <v>400</v>
      </c>
      <c r="D289" s="10"/>
      <c r="E289" s="18">
        <v>0</v>
      </c>
      <c r="F289" s="10"/>
      <c r="G289" s="16">
        <v>0</v>
      </c>
      <c r="I289" s="18">
        <v>0</v>
      </c>
      <c r="K289" s="18">
        <v>0</v>
      </c>
      <c r="L289" s="10"/>
      <c r="M289" s="16">
        <v>0</v>
      </c>
      <c r="N289" s="10"/>
      <c r="O289" s="18">
        <v>0</v>
      </c>
      <c r="Q289" s="18">
        <v>0</v>
      </c>
      <c r="R289" s="18">
        <v>0</v>
      </c>
      <c r="S289" s="18">
        <v>0</v>
      </c>
      <c r="T289" s="18">
        <v>0</v>
      </c>
      <c r="U289" s="18">
        <v>0</v>
      </c>
      <c r="V289" s="18">
        <v>0</v>
      </c>
    </row>
    <row r="290" spans="1:22" x14ac:dyDescent="0.25">
      <c r="A290" s="13">
        <v>876</v>
      </c>
      <c r="C290" s="14" t="s">
        <v>401</v>
      </c>
      <c r="D290" s="10"/>
      <c r="E290" s="18">
        <v>56079.742794752514</v>
      </c>
      <c r="F290" s="10"/>
      <c r="G290" s="16">
        <v>4.3904686592780418E-5</v>
      </c>
      <c r="I290" s="18">
        <v>15652</v>
      </c>
      <c r="K290" s="18">
        <v>46227.723054286325</v>
      </c>
      <c r="L290" s="10"/>
      <c r="M290" s="16">
        <v>3.8438865597128649E-5</v>
      </c>
      <c r="N290" s="10"/>
      <c r="O290" s="18">
        <v>13527</v>
      </c>
      <c r="Q290" s="18">
        <v>16605</v>
      </c>
      <c r="R290" s="18">
        <v>15652</v>
      </c>
      <c r="S290" s="18">
        <v>14749</v>
      </c>
      <c r="T290" s="18">
        <v>14225</v>
      </c>
      <c r="U290" s="18">
        <v>15652</v>
      </c>
      <c r="V290" s="18">
        <v>17307</v>
      </c>
    </row>
    <row r="291" spans="1:22" x14ac:dyDescent="0.25">
      <c r="A291" s="13">
        <v>879</v>
      </c>
      <c r="C291" s="14" t="s">
        <v>402</v>
      </c>
      <c r="D291" s="10"/>
      <c r="E291" s="18">
        <v>0</v>
      </c>
      <c r="F291" s="10"/>
      <c r="G291" s="16">
        <v>0</v>
      </c>
      <c r="I291" s="18">
        <v>0</v>
      </c>
      <c r="K291" s="18">
        <v>0</v>
      </c>
      <c r="L291" s="10"/>
      <c r="M291" s="16">
        <v>0</v>
      </c>
      <c r="N291" s="10"/>
      <c r="O291" s="18">
        <v>0</v>
      </c>
      <c r="Q291" s="18">
        <v>0</v>
      </c>
      <c r="R291" s="18">
        <v>0</v>
      </c>
      <c r="S291" s="18">
        <v>0</v>
      </c>
      <c r="T291" s="18">
        <v>0</v>
      </c>
      <c r="U291" s="18">
        <v>0</v>
      </c>
      <c r="V291" s="18">
        <v>0</v>
      </c>
    </row>
    <row r="292" spans="1:22" x14ac:dyDescent="0.25">
      <c r="A292" s="13">
        <v>882</v>
      </c>
      <c r="C292" s="14" t="s">
        <v>403</v>
      </c>
      <c r="D292" s="10"/>
      <c r="E292" s="18">
        <v>38432.039509298746</v>
      </c>
      <c r="F292" s="10"/>
      <c r="G292" s="16">
        <v>3.0088345018854189E-5</v>
      </c>
      <c r="I292" s="18">
        <v>10727</v>
      </c>
      <c r="K292" s="18">
        <v>39353.618859235277</v>
      </c>
      <c r="L292" s="10"/>
      <c r="M292" s="16">
        <v>3.2722971544896606E-5</v>
      </c>
      <c r="N292" s="10"/>
      <c r="O292" s="18">
        <v>11515</v>
      </c>
      <c r="Q292" s="18">
        <v>11380</v>
      </c>
      <c r="R292" s="18">
        <v>10727</v>
      </c>
      <c r="S292" s="18">
        <v>10108</v>
      </c>
      <c r="T292" s="18">
        <v>9749</v>
      </c>
      <c r="U292" s="18">
        <v>10727</v>
      </c>
      <c r="V292" s="18">
        <v>11861</v>
      </c>
    </row>
    <row r="293" spans="1:22" x14ac:dyDescent="0.25">
      <c r="A293" s="13">
        <v>883</v>
      </c>
      <c r="C293" s="14" t="s">
        <v>25</v>
      </c>
      <c r="D293" s="10"/>
      <c r="E293" s="18">
        <v>84903.019152726003</v>
      </c>
      <c r="F293" s="10"/>
      <c r="G293" s="16">
        <v>6.6470355620640797E-5</v>
      </c>
      <c r="I293" s="18">
        <v>23697</v>
      </c>
      <c r="K293" s="18">
        <v>0</v>
      </c>
      <c r="L293" s="10"/>
      <c r="M293" s="16">
        <v>1E-14</v>
      </c>
      <c r="N293" s="10"/>
      <c r="O293" s="18">
        <v>0</v>
      </c>
      <c r="Q293" s="18">
        <v>25139</v>
      </c>
      <c r="R293" s="18">
        <v>23697</v>
      </c>
      <c r="S293" s="18">
        <v>22330</v>
      </c>
      <c r="T293" s="18">
        <v>21537</v>
      </c>
      <c r="U293" s="18">
        <v>23697</v>
      </c>
      <c r="V293" s="18">
        <v>26202</v>
      </c>
    </row>
    <row r="294" spans="1:22" x14ac:dyDescent="0.25">
      <c r="A294" s="13">
        <v>902</v>
      </c>
      <c r="C294" s="14" t="s">
        <v>404</v>
      </c>
      <c r="D294" s="10"/>
      <c r="E294" s="18">
        <v>146635.33004778775</v>
      </c>
      <c r="F294" s="10"/>
      <c r="G294" s="16">
        <v>1.1480042326049063E-4</v>
      </c>
      <c r="I294" s="18">
        <v>40926</v>
      </c>
      <c r="K294" s="18">
        <v>73981.228318629757</v>
      </c>
      <c r="L294" s="10"/>
      <c r="M294" s="16">
        <v>6.1516213738470484E-5</v>
      </c>
      <c r="N294" s="10"/>
      <c r="O294" s="18">
        <v>21651</v>
      </c>
      <c r="Q294" s="18">
        <v>43417</v>
      </c>
      <c r="R294" s="18">
        <v>40926</v>
      </c>
      <c r="S294" s="18">
        <v>38565</v>
      </c>
      <c r="T294" s="18">
        <v>37196</v>
      </c>
      <c r="U294" s="18">
        <v>40926</v>
      </c>
      <c r="V294" s="18">
        <v>45253</v>
      </c>
    </row>
    <row r="295" spans="1:22" x14ac:dyDescent="0.25">
      <c r="A295" s="13">
        <v>903</v>
      </c>
      <c r="C295" s="14" t="s">
        <v>405</v>
      </c>
      <c r="D295" s="10"/>
      <c r="E295" s="18">
        <v>651428.34260061779</v>
      </c>
      <c r="F295" s="10"/>
      <c r="G295" s="16">
        <v>5.100015762235404E-4</v>
      </c>
      <c r="I295" s="18">
        <v>181816</v>
      </c>
      <c r="K295" s="18">
        <v>172158.90170308275</v>
      </c>
      <c r="L295" s="10"/>
      <c r="M295" s="16">
        <v>1.4315204052215338E-4</v>
      </c>
      <c r="N295" s="10"/>
      <c r="O295" s="18">
        <v>50377</v>
      </c>
      <c r="Q295" s="18">
        <v>192882</v>
      </c>
      <c r="R295" s="18">
        <v>181816</v>
      </c>
      <c r="S295" s="18">
        <v>171326</v>
      </c>
      <c r="T295" s="18">
        <v>165245</v>
      </c>
      <c r="U295" s="18">
        <v>181816</v>
      </c>
      <c r="V295" s="18">
        <v>201039</v>
      </c>
    </row>
    <row r="296" spans="1:22" x14ac:dyDescent="0.25">
      <c r="A296" s="13">
        <v>911</v>
      </c>
      <c r="C296" s="14" t="s">
        <v>406</v>
      </c>
      <c r="D296" s="10"/>
      <c r="E296" s="18">
        <v>0</v>
      </c>
      <c r="F296" s="10"/>
      <c r="G296" s="16">
        <v>0</v>
      </c>
      <c r="I296" s="18">
        <v>0</v>
      </c>
      <c r="K296" s="18">
        <v>0</v>
      </c>
      <c r="L296" s="10"/>
      <c r="M296" s="16">
        <v>0</v>
      </c>
      <c r="N296" s="10"/>
      <c r="O296" s="18">
        <v>0</v>
      </c>
      <c r="Q296" s="18">
        <v>0</v>
      </c>
      <c r="R296" s="18">
        <v>0</v>
      </c>
      <c r="S296" s="18">
        <v>0</v>
      </c>
      <c r="T296" s="18">
        <v>0</v>
      </c>
      <c r="U296" s="18">
        <v>0</v>
      </c>
      <c r="V296" s="18">
        <v>0</v>
      </c>
    </row>
    <row r="297" spans="1:22" x14ac:dyDescent="0.25">
      <c r="A297" s="13">
        <v>912</v>
      </c>
      <c r="C297" s="14" t="s">
        <v>407</v>
      </c>
      <c r="D297" s="10"/>
      <c r="E297" s="18">
        <v>2796654.2684333688</v>
      </c>
      <c r="F297" s="10"/>
      <c r="G297" s="16">
        <v>2.1894934435294517E-3</v>
      </c>
      <c r="I297" s="18">
        <v>780555</v>
      </c>
      <c r="K297" s="18">
        <v>2455076.5218065432</v>
      </c>
      <c r="L297" s="10"/>
      <c r="M297" s="16">
        <v>2.0414234190502187E-3</v>
      </c>
      <c r="N297" s="10"/>
      <c r="O297" s="18">
        <v>718417</v>
      </c>
      <c r="Q297" s="18">
        <v>828062</v>
      </c>
      <c r="R297" s="18">
        <v>780555</v>
      </c>
      <c r="S297" s="18">
        <v>735521</v>
      </c>
      <c r="T297" s="18">
        <v>709412</v>
      </c>
      <c r="U297" s="18">
        <v>780555</v>
      </c>
      <c r="V297" s="18">
        <v>863080</v>
      </c>
    </row>
    <row r="298" spans="1:22" x14ac:dyDescent="0.25">
      <c r="A298" s="13">
        <v>913</v>
      </c>
      <c r="C298" s="14" t="s">
        <v>408</v>
      </c>
      <c r="D298" s="10"/>
      <c r="E298" s="18">
        <v>3675.9771228023887</v>
      </c>
      <c r="F298" s="10"/>
      <c r="G298" s="16">
        <v>2.8779130476677466E-6</v>
      </c>
      <c r="I298" s="18">
        <v>1026</v>
      </c>
      <c r="K298" s="18">
        <v>8544.1750900649131</v>
      </c>
      <c r="L298" s="10"/>
      <c r="M298" s="16">
        <v>7.1045765663097536E-6</v>
      </c>
      <c r="N298" s="10"/>
      <c r="O298" s="18">
        <v>2497</v>
      </c>
      <c r="Q298" s="18">
        <v>1088</v>
      </c>
      <c r="R298" s="18">
        <v>1026</v>
      </c>
      <c r="S298" s="18">
        <v>967</v>
      </c>
      <c r="T298" s="18">
        <v>932</v>
      </c>
      <c r="U298" s="18">
        <v>1026</v>
      </c>
      <c r="V298" s="18">
        <v>1134</v>
      </c>
    </row>
    <row r="299" spans="1:22" x14ac:dyDescent="0.25">
      <c r="A299" s="13">
        <v>916</v>
      </c>
      <c r="C299" s="14" t="s">
        <v>409</v>
      </c>
      <c r="D299" s="10"/>
      <c r="E299" s="18">
        <v>0</v>
      </c>
      <c r="F299" s="10"/>
      <c r="G299" s="16">
        <v>0</v>
      </c>
      <c r="I299" s="18">
        <v>0</v>
      </c>
      <c r="K299" s="18">
        <v>0</v>
      </c>
      <c r="L299" s="10"/>
      <c r="M299" s="16">
        <v>0</v>
      </c>
      <c r="N299" s="10"/>
      <c r="O299" s="18">
        <v>0</v>
      </c>
      <c r="Q299" s="18">
        <v>0</v>
      </c>
      <c r="R299" s="18">
        <v>0</v>
      </c>
      <c r="S299" s="18">
        <v>0</v>
      </c>
      <c r="T299" s="18">
        <v>0</v>
      </c>
      <c r="U299" s="18">
        <v>0</v>
      </c>
      <c r="V299" s="18">
        <v>0</v>
      </c>
    </row>
    <row r="300" spans="1:22" x14ac:dyDescent="0.25">
      <c r="A300" s="13">
        <v>920</v>
      </c>
      <c r="C300" s="14" t="s">
        <v>410</v>
      </c>
      <c r="D300" s="10"/>
      <c r="E300" s="18">
        <v>0</v>
      </c>
      <c r="F300" s="10"/>
      <c r="G300" s="16">
        <v>0</v>
      </c>
      <c r="I300" s="18">
        <v>0</v>
      </c>
      <c r="K300" s="18">
        <v>0</v>
      </c>
      <c r="L300" s="10"/>
      <c r="M300" s="16">
        <v>0</v>
      </c>
      <c r="N300" s="10"/>
      <c r="O300" s="18">
        <v>0</v>
      </c>
      <c r="Q300" s="18">
        <v>0</v>
      </c>
      <c r="R300" s="18">
        <v>0</v>
      </c>
      <c r="S300" s="18">
        <v>0</v>
      </c>
      <c r="T300" s="18">
        <v>0</v>
      </c>
      <c r="U300" s="18">
        <v>0</v>
      </c>
      <c r="V300" s="18">
        <v>0</v>
      </c>
    </row>
    <row r="301" spans="1:22" x14ac:dyDescent="0.25">
      <c r="A301" s="13">
        <v>922</v>
      </c>
      <c r="C301" s="14" t="s">
        <v>411</v>
      </c>
      <c r="D301" s="10"/>
      <c r="E301" s="18">
        <v>2961029.7033773474</v>
      </c>
      <c r="F301" s="10"/>
      <c r="G301" s="16">
        <v>2.3181825493475807E-3</v>
      </c>
      <c r="I301" s="18">
        <v>826433</v>
      </c>
      <c r="K301" s="18">
        <v>2781566.8456406789</v>
      </c>
      <c r="L301" s="10"/>
      <c r="M301" s="16">
        <v>2.3129037526562167E-3</v>
      </c>
      <c r="N301" s="10"/>
      <c r="O301" s="18">
        <v>813959</v>
      </c>
      <c r="Q301" s="18">
        <v>876732</v>
      </c>
      <c r="R301" s="18">
        <v>826433</v>
      </c>
      <c r="S301" s="18">
        <v>778752</v>
      </c>
      <c r="T301" s="18">
        <v>751108</v>
      </c>
      <c r="U301" s="18">
        <v>826433</v>
      </c>
      <c r="V301" s="18">
        <v>913809</v>
      </c>
    </row>
    <row r="302" spans="1:22" x14ac:dyDescent="0.25">
      <c r="A302" s="13">
        <v>937</v>
      </c>
      <c r="C302" s="14" t="s">
        <v>412</v>
      </c>
      <c r="D302" s="10"/>
      <c r="E302" s="18">
        <v>555581.75876754895</v>
      </c>
      <c r="F302" s="10"/>
      <c r="G302" s="16">
        <v>4.3496353192328538E-4</v>
      </c>
      <c r="I302" s="18">
        <v>155065</v>
      </c>
      <c r="K302" s="18">
        <v>489547.69064755447</v>
      </c>
      <c r="L302" s="10"/>
      <c r="M302" s="16">
        <v>4.0706434669274179E-4</v>
      </c>
      <c r="N302" s="10"/>
      <c r="O302" s="18">
        <v>143257</v>
      </c>
      <c r="Q302" s="18">
        <v>164503</v>
      </c>
      <c r="R302" s="18">
        <v>155065</v>
      </c>
      <c r="S302" s="18">
        <v>146119</v>
      </c>
      <c r="T302" s="18">
        <v>140932</v>
      </c>
      <c r="U302" s="18">
        <v>155065</v>
      </c>
      <c r="V302" s="18">
        <v>171459</v>
      </c>
    </row>
    <row r="303" spans="1:22" x14ac:dyDescent="0.25">
      <c r="A303" s="13">
        <v>938</v>
      </c>
      <c r="C303" s="14" t="s">
        <v>413</v>
      </c>
      <c r="D303" s="10"/>
      <c r="E303" s="18">
        <v>195266.69952486199</v>
      </c>
      <c r="F303" s="10"/>
      <c r="G303" s="16">
        <v>1.5287379751406232E-4</v>
      </c>
      <c r="I303" s="18">
        <v>54500</v>
      </c>
      <c r="K303" s="18">
        <v>166163.51791280447</v>
      </c>
      <c r="L303" s="10"/>
      <c r="M303" s="16">
        <v>1.3816681225453829E-4</v>
      </c>
      <c r="N303" s="10"/>
      <c r="O303" s="18">
        <v>48623</v>
      </c>
      <c r="Q303" s="18">
        <v>57817</v>
      </c>
      <c r="R303" s="18">
        <v>54500</v>
      </c>
      <c r="S303" s="18">
        <v>51356</v>
      </c>
      <c r="T303" s="18">
        <v>49533</v>
      </c>
      <c r="U303" s="18">
        <v>54500</v>
      </c>
      <c r="V303" s="18">
        <v>60262</v>
      </c>
    </row>
    <row r="304" spans="1:22" x14ac:dyDescent="0.25">
      <c r="A304" s="13">
        <v>942</v>
      </c>
      <c r="C304" s="14" t="s">
        <v>414</v>
      </c>
      <c r="D304" s="10"/>
      <c r="E304" s="18">
        <v>409485.77290417237</v>
      </c>
      <c r="F304" s="10"/>
      <c r="G304" s="16">
        <v>3.2058535983946077E-4</v>
      </c>
      <c r="I304" s="18">
        <v>114289</v>
      </c>
      <c r="K304" s="18">
        <v>361088.80998868594</v>
      </c>
      <c r="L304" s="10"/>
      <c r="M304" s="16">
        <v>3.002493594478532E-4</v>
      </c>
      <c r="N304" s="10"/>
      <c r="O304" s="18">
        <v>105661</v>
      </c>
      <c r="Q304" s="18">
        <v>121245</v>
      </c>
      <c r="R304" s="18">
        <v>114289</v>
      </c>
      <c r="S304" s="18">
        <v>107695</v>
      </c>
      <c r="T304" s="18">
        <v>103872</v>
      </c>
      <c r="U304" s="18">
        <v>114289</v>
      </c>
      <c r="V304" s="18">
        <v>126372</v>
      </c>
    </row>
    <row r="305" spans="1:22" x14ac:dyDescent="0.25">
      <c r="A305" s="13">
        <v>946</v>
      </c>
      <c r="C305" s="14" t="s">
        <v>415</v>
      </c>
      <c r="D305" s="10"/>
      <c r="E305" s="18">
        <v>0</v>
      </c>
      <c r="F305" s="10"/>
      <c r="G305" s="16">
        <v>0</v>
      </c>
      <c r="I305" s="18">
        <v>0</v>
      </c>
      <c r="K305" s="18">
        <v>0</v>
      </c>
      <c r="L305" s="10"/>
      <c r="M305" s="16">
        <v>0</v>
      </c>
      <c r="N305" s="10"/>
      <c r="O305" s="18">
        <v>0</v>
      </c>
      <c r="Q305" s="18">
        <v>0</v>
      </c>
      <c r="R305" s="18">
        <v>0</v>
      </c>
      <c r="S305" s="18">
        <v>0</v>
      </c>
      <c r="T305" s="18">
        <v>0</v>
      </c>
      <c r="U305" s="18">
        <v>0</v>
      </c>
      <c r="V305" s="18">
        <v>0</v>
      </c>
    </row>
    <row r="306" spans="1:22" x14ac:dyDescent="0.25">
      <c r="A306" s="13">
        <v>948</v>
      </c>
      <c r="C306" s="14" t="s">
        <v>416</v>
      </c>
      <c r="D306" s="10"/>
      <c r="E306" s="18">
        <v>229923.32974328255</v>
      </c>
      <c r="F306" s="10"/>
      <c r="G306" s="16">
        <v>1.8000638429625446E-4</v>
      </c>
      <c r="I306" s="18">
        <v>64172</v>
      </c>
      <c r="K306" s="18">
        <v>222697.8781261571</v>
      </c>
      <c r="L306" s="10"/>
      <c r="M306" s="16">
        <v>1.8517576122026555E-4</v>
      </c>
      <c r="N306" s="10"/>
      <c r="O306" s="18">
        <v>65170</v>
      </c>
      <c r="Q306" s="18">
        <v>68078</v>
      </c>
      <c r="R306" s="18">
        <v>64172</v>
      </c>
      <c r="S306" s="18">
        <v>60470</v>
      </c>
      <c r="T306" s="18">
        <v>58323</v>
      </c>
      <c r="U306" s="18">
        <v>64172</v>
      </c>
      <c r="V306" s="18">
        <v>70957</v>
      </c>
    </row>
    <row r="307" spans="1:22" x14ac:dyDescent="0.25">
      <c r="A307" s="13">
        <v>957</v>
      </c>
      <c r="C307" s="14" t="s">
        <v>417</v>
      </c>
      <c r="D307" s="10"/>
      <c r="E307" s="18">
        <v>73145.918551762952</v>
      </c>
      <c r="F307" s="10"/>
      <c r="G307" s="16">
        <v>5.7265751758346086E-5</v>
      </c>
      <c r="I307" s="18">
        <v>20415</v>
      </c>
      <c r="K307" s="18">
        <v>76444.658207667046</v>
      </c>
      <c r="L307" s="10"/>
      <c r="M307" s="16">
        <v>6.3564583075230923E-5</v>
      </c>
      <c r="N307" s="10"/>
      <c r="O307" s="18">
        <v>22367</v>
      </c>
      <c r="Q307" s="18">
        <v>21658</v>
      </c>
      <c r="R307" s="18">
        <v>20415</v>
      </c>
      <c r="S307" s="18">
        <v>19237</v>
      </c>
      <c r="T307" s="18">
        <v>18554</v>
      </c>
      <c r="U307" s="18">
        <v>20415</v>
      </c>
      <c r="V307" s="18">
        <v>22573</v>
      </c>
    </row>
    <row r="308" spans="1:22" x14ac:dyDescent="0.25">
      <c r="A308" s="13">
        <v>960</v>
      </c>
      <c r="C308" s="14" t="s">
        <v>418</v>
      </c>
      <c r="D308" s="10"/>
      <c r="E308" s="18">
        <v>1054441.9852918561</v>
      </c>
      <c r="F308" s="10"/>
      <c r="G308" s="16">
        <v>8.2551992194300906E-4</v>
      </c>
      <c r="I308" s="18">
        <v>294298</v>
      </c>
      <c r="K308" s="18">
        <v>979393.644106786</v>
      </c>
      <c r="L308" s="10"/>
      <c r="M308" s="16">
        <v>8.1437670222894774E-4</v>
      </c>
      <c r="N308" s="10"/>
      <c r="O308" s="18">
        <v>286594</v>
      </c>
      <c r="Q308" s="18">
        <v>312210</v>
      </c>
      <c r="R308" s="18">
        <v>294298</v>
      </c>
      <c r="S308" s="18">
        <v>277319</v>
      </c>
      <c r="T308" s="18">
        <v>267474</v>
      </c>
      <c r="U308" s="18">
        <v>294298</v>
      </c>
      <c r="V308" s="18">
        <v>325413</v>
      </c>
    </row>
    <row r="309" spans="1:22" x14ac:dyDescent="0.25">
      <c r="A309" s="13">
        <v>961</v>
      </c>
      <c r="C309" s="14" t="s">
        <v>419</v>
      </c>
      <c r="D309" s="10"/>
      <c r="E309" s="18">
        <v>996394.69080760365</v>
      </c>
      <c r="F309" s="10"/>
      <c r="G309" s="16">
        <v>7.8007484418619009E-4</v>
      </c>
      <c r="I309" s="18">
        <v>278097</v>
      </c>
      <c r="K309" s="18">
        <v>966226.89756167075</v>
      </c>
      <c r="L309" s="10"/>
      <c r="M309" s="16">
        <v>8.0342840611224737E-4</v>
      </c>
      <c r="N309" s="10"/>
      <c r="O309" s="18">
        <v>282739</v>
      </c>
      <c r="Q309" s="18">
        <v>295023</v>
      </c>
      <c r="R309" s="18">
        <v>278097</v>
      </c>
      <c r="S309" s="18">
        <v>262052</v>
      </c>
      <c r="T309" s="18">
        <v>252750</v>
      </c>
      <c r="U309" s="18">
        <v>278097</v>
      </c>
      <c r="V309" s="18">
        <v>307499</v>
      </c>
    </row>
    <row r="310" spans="1:22" x14ac:dyDescent="0.25">
      <c r="A310" s="13">
        <v>962</v>
      </c>
      <c r="C310" s="14" t="s">
        <v>420</v>
      </c>
      <c r="D310" s="10"/>
      <c r="E310" s="18">
        <v>0</v>
      </c>
      <c r="F310" s="10"/>
      <c r="G310" s="16">
        <v>0</v>
      </c>
      <c r="I310" s="18">
        <v>0</v>
      </c>
      <c r="K310" s="18">
        <v>0</v>
      </c>
      <c r="L310" s="10"/>
      <c r="M310" s="16">
        <v>0</v>
      </c>
      <c r="N310" s="10"/>
      <c r="O310" s="18">
        <v>0</v>
      </c>
      <c r="Q310" s="18">
        <v>0</v>
      </c>
      <c r="R310" s="18">
        <v>0</v>
      </c>
      <c r="S310" s="18">
        <v>0</v>
      </c>
      <c r="T310" s="18">
        <v>0</v>
      </c>
      <c r="U310" s="18">
        <v>0</v>
      </c>
      <c r="V310" s="18">
        <v>0</v>
      </c>
    </row>
    <row r="311" spans="1:22" x14ac:dyDescent="0.25">
      <c r="A311" s="13">
        <v>963</v>
      </c>
      <c r="C311" s="14" t="s">
        <v>421</v>
      </c>
      <c r="D311" s="10"/>
      <c r="E311" s="18">
        <v>0</v>
      </c>
      <c r="F311" s="10"/>
      <c r="G311" s="16">
        <v>0</v>
      </c>
      <c r="I311" s="18">
        <v>0</v>
      </c>
      <c r="K311" s="18">
        <v>0</v>
      </c>
      <c r="L311" s="10"/>
      <c r="M311" s="16">
        <v>0</v>
      </c>
      <c r="N311" s="10"/>
      <c r="O311" s="18">
        <v>0</v>
      </c>
      <c r="Q311" s="18">
        <v>0</v>
      </c>
      <c r="R311" s="18">
        <v>0</v>
      </c>
      <c r="S311" s="18">
        <v>0</v>
      </c>
      <c r="T311" s="18">
        <v>0</v>
      </c>
      <c r="U311" s="18">
        <v>0</v>
      </c>
      <c r="V311" s="18">
        <v>0</v>
      </c>
    </row>
    <row r="312" spans="1:22" x14ac:dyDescent="0.25">
      <c r="A312" s="13">
        <v>964</v>
      </c>
      <c r="C312" s="14" t="s">
        <v>422</v>
      </c>
      <c r="D312" s="10"/>
      <c r="E312" s="18">
        <v>0</v>
      </c>
      <c r="F312" s="10"/>
      <c r="G312" s="16">
        <v>0</v>
      </c>
      <c r="I312" s="18">
        <v>0</v>
      </c>
      <c r="K312" s="18">
        <v>0</v>
      </c>
      <c r="L312" s="10"/>
      <c r="M312" s="16">
        <v>0</v>
      </c>
      <c r="N312" s="10"/>
      <c r="O312" s="18">
        <v>0</v>
      </c>
      <c r="Q312" s="18">
        <v>0</v>
      </c>
      <c r="R312" s="18">
        <v>0</v>
      </c>
      <c r="S312" s="18">
        <v>0</v>
      </c>
      <c r="T312" s="18">
        <v>0</v>
      </c>
      <c r="U312" s="18">
        <v>0</v>
      </c>
      <c r="V312" s="18">
        <v>0</v>
      </c>
    </row>
    <row r="313" spans="1:22" x14ac:dyDescent="0.25">
      <c r="A313" s="13">
        <v>968</v>
      </c>
      <c r="C313" s="14" t="s">
        <v>423</v>
      </c>
      <c r="D313" s="10"/>
      <c r="E313" s="18">
        <v>0</v>
      </c>
      <c r="F313" s="10"/>
      <c r="G313" s="16">
        <v>0</v>
      </c>
      <c r="I313" s="18">
        <v>0</v>
      </c>
      <c r="K313" s="18">
        <v>0</v>
      </c>
      <c r="L313" s="10"/>
      <c r="M313" s="16">
        <v>0</v>
      </c>
      <c r="N313" s="10"/>
      <c r="O313" s="18">
        <v>0</v>
      </c>
      <c r="Q313" s="18">
        <v>0</v>
      </c>
      <c r="R313" s="18">
        <v>0</v>
      </c>
      <c r="S313" s="18">
        <v>0</v>
      </c>
      <c r="T313" s="18">
        <v>0</v>
      </c>
      <c r="U313" s="18">
        <v>0</v>
      </c>
      <c r="V313" s="18">
        <v>0</v>
      </c>
    </row>
    <row r="314" spans="1:22" x14ac:dyDescent="0.25">
      <c r="A314" s="13">
        <v>972</v>
      </c>
      <c r="C314" s="14" t="s">
        <v>424</v>
      </c>
      <c r="D314" s="10"/>
      <c r="E314" s="18">
        <v>0</v>
      </c>
      <c r="F314" s="10"/>
      <c r="G314" s="16">
        <v>0</v>
      </c>
      <c r="I314" s="18">
        <v>0</v>
      </c>
      <c r="K314" s="18">
        <v>0</v>
      </c>
      <c r="L314" s="10"/>
      <c r="M314" s="16">
        <v>0</v>
      </c>
      <c r="N314" s="10"/>
      <c r="O314" s="18">
        <v>0</v>
      </c>
      <c r="Q314" s="18">
        <v>0</v>
      </c>
      <c r="R314" s="18">
        <v>0</v>
      </c>
      <c r="S314" s="18">
        <v>0</v>
      </c>
      <c r="T314" s="18">
        <v>0</v>
      </c>
      <c r="U314" s="18">
        <v>0</v>
      </c>
      <c r="V314" s="18">
        <v>0</v>
      </c>
    </row>
    <row r="315" spans="1:22" x14ac:dyDescent="0.25">
      <c r="A315" s="13">
        <v>977</v>
      </c>
      <c r="C315" s="14" t="s">
        <v>425</v>
      </c>
      <c r="D315" s="10"/>
      <c r="E315" s="18">
        <v>234985.33102714157</v>
      </c>
      <c r="F315" s="10"/>
      <c r="G315" s="16">
        <v>1.8396941209960021E-4</v>
      </c>
      <c r="I315" s="18">
        <v>65585</v>
      </c>
      <c r="K315" s="18">
        <v>101915.49892338359</v>
      </c>
      <c r="L315" s="10"/>
      <c r="M315" s="16">
        <v>8.4743870269790678E-5</v>
      </c>
      <c r="N315" s="10"/>
      <c r="O315" s="18">
        <v>29821</v>
      </c>
      <c r="Q315" s="18">
        <v>69577</v>
      </c>
      <c r="R315" s="18">
        <v>65585</v>
      </c>
      <c r="S315" s="18">
        <v>61801</v>
      </c>
      <c r="T315" s="18">
        <v>59607</v>
      </c>
      <c r="U315" s="18">
        <v>65585</v>
      </c>
      <c r="V315" s="18">
        <v>72519</v>
      </c>
    </row>
    <row r="316" spans="1:22" x14ac:dyDescent="0.25">
      <c r="A316" s="13">
        <v>980</v>
      </c>
      <c r="C316" s="14" t="s">
        <v>426</v>
      </c>
      <c r="D316" s="10"/>
      <c r="E316" s="18">
        <v>0</v>
      </c>
      <c r="F316" s="10"/>
      <c r="G316" s="16">
        <v>0</v>
      </c>
      <c r="I316" s="18">
        <v>0</v>
      </c>
      <c r="K316" s="18">
        <v>0</v>
      </c>
      <c r="L316" s="10"/>
      <c r="M316" s="16">
        <v>0</v>
      </c>
      <c r="N316" s="10"/>
      <c r="O316" s="18">
        <v>0</v>
      </c>
      <c r="Q316" s="18">
        <v>0</v>
      </c>
      <c r="R316" s="18">
        <v>0</v>
      </c>
      <c r="S316" s="18">
        <v>0</v>
      </c>
      <c r="T316" s="18">
        <v>0</v>
      </c>
      <c r="U316" s="18">
        <v>0</v>
      </c>
      <c r="V316" s="18">
        <v>0</v>
      </c>
    </row>
    <row r="317" spans="1:22" x14ac:dyDescent="0.25">
      <c r="A317" s="13">
        <v>986</v>
      </c>
      <c r="C317" s="14" t="s">
        <v>427</v>
      </c>
      <c r="D317" s="10"/>
      <c r="E317" s="18">
        <v>0</v>
      </c>
      <c r="F317" s="10"/>
      <c r="G317" s="16">
        <v>0</v>
      </c>
      <c r="I317" s="18">
        <v>0</v>
      </c>
      <c r="K317" s="18">
        <v>0</v>
      </c>
      <c r="L317" s="10"/>
      <c r="M317" s="16">
        <v>0</v>
      </c>
      <c r="N317" s="10"/>
      <c r="O317" s="18">
        <v>0</v>
      </c>
      <c r="Q317" s="18">
        <v>0</v>
      </c>
      <c r="R317" s="18">
        <v>0</v>
      </c>
      <c r="S317" s="18">
        <v>0</v>
      </c>
      <c r="T317" s="18">
        <v>0</v>
      </c>
      <c r="U317" s="18">
        <v>0</v>
      </c>
      <c r="V317" s="18">
        <v>0</v>
      </c>
    </row>
    <row r="318" spans="1:22" x14ac:dyDescent="0.25">
      <c r="A318" s="13">
        <v>989</v>
      </c>
      <c r="C318" s="14" t="s">
        <v>428</v>
      </c>
      <c r="D318" s="10"/>
      <c r="E318" s="18">
        <v>0</v>
      </c>
      <c r="F318" s="10"/>
      <c r="G318" s="16">
        <v>0</v>
      </c>
      <c r="I318" s="18">
        <v>0</v>
      </c>
      <c r="K318" s="18">
        <v>0</v>
      </c>
      <c r="L318" s="10"/>
      <c r="M318" s="16">
        <v>0</v>
      </c>
      <c r="N318" s="10"/>
      <c r="O318" s="18">
        <v>0</v>
      </c>
      <c r="Q318" s="18">
        <v>0</v>
      </c>
      <c r="R318" s="18">
        <v>0</v>
      </c>
      <c r="S318" s="18">
        <v>0</v>
      </c>
      <c r="T318" s="18">
        <v>0</v>
      </c>
      <c r="U318" s="18">
        <v>0</v>
      </c>
      <c r="V318" s="18">
        <v>0</v>
      </c>
    </row>
    <row r="319" spans="1:22" x14ac:dyDescent="0.25">
      <c r="A319" s="13">
        <v>992</v>
      </c>
      <c r="C319" s="14" t="s">
        <v>429</v>
      </c>
      <c r="D319" s="10"/>
      <c r="E319" s="18">
        <v>0</v>
      </c>
      <c r="F319" s="10"/>
      <c r="G319" s="16">
        <v>0</v>
      </c>
      <c r="I319" s="18">
        <v>0</v>
      </c>
      <c r="K319" s="18">
        <v>0</v>
      </c>
      <c r="L319" s="10"/>
      <c r="M319" s="16">
        <v>0</v>
      </c>
      <c r="N319" s="10"/>
      <c r="O319" s="18">
        <v>0</v>
      </c>
      <c r="Q319" s="18">
        <v>0</v>
      </c>
      <c r="R319" s="18">
        <v>0</v>
      </c>
      <c r="S319" s="18">
        <v>0</v>
      </c>
      <c r="T319" s="18">
        <v>0</v>
      </c>
      <c r="U319" s="18">
        <v>0</v>
      </c>
      <c r="V319" s="18">
        <v>0</v>
      </c>
    </row>
    <row r="320" spans="1:22" x14ac:dyDescent="0.25">
      <c r="A320" s="13">
        <v>993</v>
      </c>
      <c r="C320" s="14" t="s">
        <v>430</v>
      </c>
      <c r="D320" s="10"/>
      <c r="E320" s="18">
        <v>0</v>
      </c>
      <c r="F320" s="10"/>
      <c r="G320" s="16">
        <v>0</v>
      </c>
      <c r="I320" s="18">
        <v>0</v>
      </c>
      <c r="K320" s="18">
        <v>0</v>
      </c>
      <c r="L320" s="10"/>
      <c r="M320" s="16">
        <v>0</v>
      </c>
      <c r="N320" s="10"/>
      <c r="O320" s="18">
        <v>0</v>
      </c>
      <c r="Q320" s="18">
        <v>0</v>
      </c>
      <c r="R320" s="18">
        <v>0</v>
      </c>
      <c r="S320" s="18">
        <v>0</v>
      </c>
      <c r="T320" s="18">
        <v>0</v>
      </c>
      <c r="U320" s="18">
        <v>0</v>
      </c>
      <c r="V320" s="18">
        <v>0</v>
      </c>
    </row>
    <row r="321" spans="1:22" x14ac:dyDescent="0.25">
      <c r="A321" s="13">
        <v>995</v>
      </c>
      <c r="C321" s="14" t="s">
        <v>431</v>
      </c>
      <c r="D321" s="10"/>
      <c r="E321" s="18">
        <v>0</v>
      </c>
      <c r="F321" s="10"/>
      <c r="G321" s="16">
        <v>0</v>
      </c>
      <c r="I321" s="18">
        <v>0</v>
      </c>
      <c r="K321" s="18">
        <v>0</v>
      </c>
      <c r="L321" s="10"/>
      <c r="M321" s="16">
        <v>0</v>
      </c>
      <c r="N321" s="10"/>
      <c r="O321" s="18">
        <v>0</v>
      </c>
      <c r="Q321" s="18">
        <v>0</v>
      </c>
      <c r="R321" s="18">
        <v>0</v>
      </c>
      <c r="S321" s="18">
        <v>0</v>
      </c>
      <c r="T321" s="18">
        <v>0</v>
      </c>
      <c r="U321" s="18">
        <v>0</v>
      </c>
      <c r="V321" s="18">
        <v>0</v>
      </c>
    </row>
    <row r="322" spans="1:22" x14ac:dyDescent="0.25">
      <c r="A322" s="13">
        <v>999</v>
      </c>
      <c r="C322" s="14" t="s">
        <v>432</v>
      </c>
      <c r="D322" s="10"/>
      <c r="E322" s="19">
        <v>17733002.024548125</v>
      </c>
      <c r="F322" s="10"/>
      <c r="G322" s="20">
        <v>1.3883121737672761E-2</v>
      </c>
      <c r="I322" s="19">
        <v>4949336</v>
      </c>
      <c r="K322" s="19">
        <v>16815044.032200102</v>
      </c>
      <c r="L322" s="10"/>
      <c r="M322" s="20">
        <v>1.398189603248497E-2</v>
      </c>
      <c r="N322" s="10"/>
      <c r="O322" s="19">
        <v>4920502</v>
      </c>
      <c r="P322" s="21"/>
      <c r="Q322" s="19">
        <v>5250566</v>
      </c>
      <c r="R322" s="19">
        <v>4949336</v>
      </c>
      <c r="S322" s="19">
        <v>4663785</v>
      </c>
      <c r="T322" s="19">
        <v>4498232</v>
      </c>
      <c r="U322" s="19">
        <v>4949336</v>
      </c>
      <c r="V322" s="19">
        <v>5472612</v>
      </c>
    </row>
    <row r="323" spans="1:22" x14ac:dyDescent="0.25">
      <c r="C323" s="10"/>
      <c r="E323" s="22"/>
      <c r="G323" s="23"/>
      <c r="K323" s="22"/>
      <c r="M323" s="23"/>
    </row>
    <row r="324" spans="1:22" ht="13.8" thickBot="1" x14ac:dyDescent="0.3">
      <c r="A324" s="4" t="s">
        <v>26</v>
      </c>
      <c r="E324" s="24">
        <v>1277306528.0000002</v>
      </c>
      <c r="F324" s="25"/>
      <c r="G324" s="26">
        <v>0.99999999999999967</v>
      </c>
      <c r="I324" s="24">
        <v>356500188</v>
      </c>
      <c r="K324" s="24">
        <v>1202629742.9999988</v>
      </c>
      <c r="L324" s="25"/>
      <c r="M324" s="26">
        <v>1.0000000000000107</v>
      </c>
      <c r="N324" s="25"/>
      <c r="O324" s="24">
        <v>351919761</v>
      </c>
      <c r="Q324" s="24">
        <v>378197723</v>
      </c>
      <c r="R324" s="24">
        <v>356500188</v>
      </c>
      <c r="S324" s="24">
        <v>335931961</v>
      </c>
      <c r="T324" s="24">
        <v>324007239</v>
      </c>
      <c r="U324" s="24">
        <v>356500188</v>
      </c>
      <c r="V324" s="24">
        <v>394191708</v>
      </c>
    </row>
    <row r="325" spans="1:22" ht="13.8" thickTop="1" x14ac:dyDescent="0.25"/>
  </sheetData>
  <mergeCells count="4">
    <mergeCell ref="E2:I2"/>
    <mergeCell ref="K2:O2"/>
    <mergeCell ref="Q3:S3"/>
    <mergeCell ref="T3:V3"/>
  </mergeCells>
  <printOptions horizontalCentered="1"/>
  <pageMargins left="0.2" right="0.2" top="0.5" bottom="0.5" header="0.3" footer="0.3"/>
  <pageSetup scale="50" fitToHeight="20" orientation="landscape" r:id="rId1"/>
  <headerFooter scaleWithDoc="0">
    <oddFooter>&amp;L&amp;"Arial,Regular"&amp;7 20200528_COVA_FY2020 GASB 75 Report - Draft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19F3F-0A57-4B68-B391-83E02FC223DD}">
  <sheetPr>
    <tabColor theme="6" tint="-0.249977111117893"/>
  </sheetPr>
  <dimension ref="A1:P323"/>
  <sheetViews>
    <sheetView showGridLines="0" zoomScaleNormal="100" zoomScaleSheetLayoutView="70" workbookViewId="0">
      <pane xSplit="2" ySplit="3" topLeftCell="C294" activePane="bottomRight" state="frozen"/>
      <selection activeCell="A306" sqref="A306:XFD306"/>
      <selection pane="topRight" activeCell="A306" sqref="A306:XFD306"/>
      <selection pane="bottomLeft" activeCell="A306" sqref="A306:XFD306"/>
      <selection pane="bottomRight" activeCell="A168" sqref="A168:XFD168"/>
    </sheetView>
  </sheetViews>
  <sheetFormatPr defaultColWidth="9.109375" defaultRowHeight="13.2" x14ac:dyDescent="0.25"/>
  <cols>
    <col min="1" max="1" width="0.6640625" style="2" customWidth="1"/>
    <col min="2" max="2" width="10.44140625" style="2" bestFit="1" customWidth="1"/>
    <col min="3" max="3" width="39.109375" style="14" customWidth="1"/>
    <col min="4" max="4" width="1.44140625" style="2" hidden="1" customWidth="1"/>
    <col min="5" max="5" width="13.88671875" style="2" customWidth="1"/>
    <col min="6" max="6" width="14.6640625" style="2" customWidth="1"/>
    <col min="7" max="7" width="12.33203125" style="2" bestFit="1" customWidth="1"/>
    <col min="8" max="8" width="13.88671875" style="2" customWidth="1"/>
    <col min="9" max="9" width="12.33203125" style="2" customWidth="1"/>
    <col min="10" max="10" width="12.44140625" style="2" customWidth="1"/>
    <col min="11" max="11" width="12" style="2" customWidth="1"/>
    <col min="12" max="13" width="13.88671875" style="2" customWidth="1"/>
    <col min="14" max="14" width="15.6640625" style="2" customWidth="1"/>
    <col min="15" max="15" width="12.88671875" style="2" customWidth="1"/>
    <col min="16" max="16" width="14.6640625" style="2" customWidth="1"/>
    <col min="17" max="16384" width="9.109375" style="2"/>
  </cols>
  <sheetData>
    <row r="1" spans="1:16" ht="15.6" x14ac:dyDescent="0.3">
      <c r="A1" s="1" t="s">
        <v>27</v>
      </c>
      <c r="E1" s="3" t="s">
        <v>1</v>
      </c>
      <c r="F1" s="3" t="s">
        <v>2</v>
      </c>
      <c r="G1" s="3" t="s">
        <v>3</v>
      </c>
      <c r="H1" s="3" t="s">
        <v>4</v>
      </c>
      <c r="I1" s="3" t="s">
        <v>5</v>
      </c>
      <c r="J1" s="3" t="s">
        <v>6</v>
      </c>
      <c r="K1" s="3" t="s">
        <v>7</v>
      </c>
      <c r="L1" s="3" t="s">
        <v>8</v>
      </c>
      <c r="M1" s="3" t="s">
        <v>9</v>
      </c>
      <c r="N1" s="3" t="s">
        <v>10</v>
      </c>
      <c r="O1" s="3" t="s">
        <v>11</v>
      </c>
      <c r="P1" s="3" t="s">
        <v>12</v>
      </c>
    </row>
    <row r="2" spans="1:16" x14ac:dyDescent="0.25">
      <c r="A2" s="10"/>
      <c r="D2" s="10"/>
      <c r="E2" s="201" t="s">
        <v>28</v>
      </c>
      <c r="F2" s="201"/>
      <c r="G2" s="201"/>
      <c r="H2" s="201"/>
      <c r="I2" s="201"/>
      <c r="J2" s="201"/>
      <c r="K2" s="201"/>
      <c r="L2" s="201"/>
      <c r="M2" s="201"/>
      <c r="N2" s="201"/>
      <c r="O2" s="201"/>
      <c r="P2" s="201"/>
    </row>
    <row r="3" spans="1:16" s="10" customFormat="1" ht="79.2" x14ac:dyDescent="0.25">
      <c r="A3" s="11"/>
      <c r="B3" s="6" t="s">
        <v>18</v>
      </c>
      <c r="C3" s="27" t="s">
        <v>13</v>
      </c>
      <c r="D3" s="11"/>
      <c r="E3" s="28" t="s">
        <v>29</v>
      </c>
      <c r="F3" s="28" t="s">
        <v>30</v>
      </c>
      <c r="G3" s="28" t="s">
        <v>31</v>
      </c>
      <c r="H3" s="28" t="s">
        <v>32</v>
      </c>
      <c r="I3" s="28" t="s">
        <v>33</v>
      </c>
      <c r="J3" s="28" t="s">
        <v>34</v>
      </c>
      <c r="K3" s="28" t="s">
        <v>35</v>
      </c>
      <c r="L3" s="28" t="s">
        <v>36</v>
      </c>
      <c r="M3" s="28" t="s">
        <v>37</v>
      </c>
      <c r="N3" s="28" t="s">
        <v>38</v>
      </c>
      <c r="O3" s="28" t="s">
        <v>39</v>
      </c>
      <c r="P3" s="28" t="s">
        <v>40</v>
      </c>
    </row>
    <row r="4" spans="1:16" s="10" customFormat="1" x14ac:dyDescent="0.25">
      <c r="A4" s="11"/>
      <c r="B4" s="11">
        <v>5</v>
      </c>
      <c r="C4" s="29" t="s">
        <v>117</v>
      </c>
      <c r="D4" s="11"/>
      <c r="E4" s="30">
        <v>0</v>
      </c>
      <c r="F4" s="31">
        <v>0</v>
      </c>
      <c r="G4" s="31">
        <v>0</v>
      </c>
      <c r="H4" s="15">
        <v>0</v>
      </c>
      <c r="I4" s="15">
        <v>0</v>
      </c>
      <c r="J4" s="15">
        <v>0</v>
      </c>
      <c r="K4" s="15">
        <v>0</v>
      </c>
      <c r="L4" s="15">
        <v>0</v>
      </c>
      <c r="M4" s="15">
        <v>0</v>
      </c>
      <c r="N4" s="15">
        <v>0</v>
      </c>
      <c r="O4" s="32">
        <v>0</v>
      </c>
      <c r="P4" s="31">
        <v>0</v>
      </c>
    </row>
    <row r="5" spans="1:16" s="10" customFormat="1" x14ac:dyDescent="0.25">
      <c r="A5" s="11"/>
      <c r="B5" s="11">
        <v>6</v>
      </c>
      <c r="C5" s="29" t="s">
        <v>118</v>
      </c>
      <c r="D5" s="11"/>
      <c r="E5" s="30">
        <v>0</v>
      </c>
      <c r="F5" s="33">
        <v>0</v>
      </c>
      <c r="G5" s="33">
        <v>0</v>
      </c>
      <c r="H5" s="18">
        <v>0</v>
      </c>
      <c r="I5" s="18">
        <v>0</v>
      </c>
      <c r="J5" s="18">
        <v>0</v>
      </c>
      <c r="K5" s="18">
        <v>0</v>
      </c>
      <c r="L5" s="18">
        <v>0</v>
      </c>
      <c r="M5" s="18">
        <v>0</v>
      </c>
      <c r="N5" s="18">
        <v>0</v>
      </c>
      <c r="O5" s="34">
        <v>0</v>
      </c>
      <c r="P5" s="33">
        <v>0</v>
      </c>
    </row>
    <row r="6" spans="1:16" s="10" customFormat="1" x14ac:dyDescent="0.25">
      <c r="A6" s="11"/>
      <c r="B6" s="11">
        <v>7</v>
      </c>
      <c r="C6" s="29" t="s">
        <v>119</v>
      </c>
      <c r="D6" s="11"/>
      <c r="E6" s="30">
        <v>0</v>
      </c>
      <c r="F6" s="33">
        <v>0</v>
      </c>
      <c r="G6" s="33">
        <v>0</v>
      </c>
      <c r="H6" s="18">
        <v>0</v>
      </c>
      <c r="I6" s="18">
        <v>0</v>
      </c>
      <c r="J6" s="18">
        <v>0</v>
      </c>
      <c r="K6" s="18">
        <v>0</v>
      </c>
      <c r="L6" s="18">
        <v>0</v>
      </c>
      <c r="M6" s="18">
        <v>0</v>
      </c>
      <c r="N6" s="18">
        <v>0</v>
      </c>
      <c r="O6" s="34">
        <v>0</v>
      </c>
      <c r="P6" s="33">
        <v>0</v>
      </c>
    </row>
    <row r="7" spans="1:16" s="10" customFormat="1" x14ac:dyDescent="0.25">
      <c r="A7" s="11"/>
      <c r="B7" s="11">
        <v>47</v>
      </c>
      <c r="C7" s="29" t="s">
        <v>120</v>
      </c>
      <c r="D7" s="11"/>
      <c r="E7" s="30">
        <v>0</v>
      </c>
      <c r="F7" s="33">
        <v>0</v>
      </c>
      <c r="G7" s="33">
        <v>0</v>
      </c>
      <c r="H7" s="18">
        <v>0</v>
      </c>
      <c r="I7" s="18">
        <v>0</v>
      </c>
      <c r="J7" s="18">
        <v>0</v>
      </c>
      <c r="K7" s="18">
        <v>0</v>
      </c>
      <c r="L7" s="18">
        <v>0</v>
      </c>
      <c r="M7" s="18">
        <v>0</v>
      </c>
      <c r="N7" s="18">
        <v>0</v>
      </c>
      <c r="O7" s="34">
        <v>0</v>
      </c>
      <c r="P7" s="33">
        <v>0</v>
      </c>
    </row>
    <row r="8" spans="1:16" s="10" customFormat="1" x14ac:dyDescent="0.25">
      <c r="A8" s="11"/>
      <c r="B8" s="11">
        <v>48</v>
      </c>
      <c r="C8" s="29" t="s">
        <v>121</v>
      </c>
      <c r="D8" s="11"/>
      <c r="E8" s="30">
        <v>0</v>
      </c>
      <c r="F8" s="33">
        <v>0</v>
      </c>
      <c r="G8" s="33">
        <v>0</v>
      </c>
      <c r="H8" s="18">
        <v>0</v>
      </c>
      <c r="I8" s="18">
        <v>0</v>
      </c>
      <c r="J8" s="18">
        <v>0</v>
      </c>
      <c r="K8" s="18">
        <v>0</v>
      </c>
      <c r="L8" s="18">
        <v>0</v>
      </c>
      <c r="M8" s="18">
        <v>0</v>
      </c>
      <c r="N8" s="18">
        <v>0</v>
      </c>
      <c r="O8" s="34">
        <v>0</v>
      </c>
      <c r="P8" s="33">
        <v>0</v>
      </c>
    </row>
    <row r="9" spans="1:16" s="10" customFormat="1" x14ac:dyDescent="0.25">
      <c r="A9" s="11"/>
      <c r="B9" s="11">
        <v>90</v>
      </c>
      <c r="C9" s="29" t="s">
        <v>122</v>
      </c>
      <c r="D9" s="11"/>
      <c r="E9" s="30">
        <v>4.9283081468749643E-5</v>
      </c>
      <c r="F9" s="33">
        <v>1108</v>
      </c>
      <c r="G9" s="33">
        <v>649</v>
      </c>
      <c r="H9" s="18">
        <v>0</v>
      </c>
      <c r="I9" s="18">
        <v>0</v>
      </c>
      <c r="J9" s="18">
        <v>0</v>
      </c>
      <c r="K9" s="18">
        <v>0</v>
      </c>
      <c r="L9" s="18">
        <v>-2557</v>
      </c>
      <c r="M9" s="18">
        <v>0</v>
      </c>
      <c r="N9" s="18">
        <v>-4365</v>
      </c>
      <c r="O9" s="34">
        <v>1315.2413793103449</v>
      </c>
      <c r="P9" s="33">
        <v>-3849.7586206896549</v>
      </c>
    </row>
    <row r="10" spans="1:16" s="10" customFormat="1" ht="26.4" x14ac:dyDescent="0.25">
      <c r="A10" s="11"/>
      <c r="B10" s="11">
        <v>91</v>
      </c>
      <c r="C10" s="29" t="s">
        <v>123</v>
      </c>
      <c r="D10" s="11"/>
      <c r="E10" s="30">
        <v>3.6516470473685835E-5</v>
      </c>
      <c r="F10" s="33">
        <v>821</v>
      </c>
      <c r="G10" s="33">
        <v>481</v>
      </c>
      <c r="H10" s="18">
        <v>0</v>
      </c>
      <c r="I10" s="18">
        <v>0</v>
      </c>
      <c r="J10" s="18">
        <v>0</v>
      </c>
      <c r="K10" s="18">
        <v>0</v>
      </c>
      <c r="L10" s="18">
        <v>-1895</v>
      </c>
      <c r="M10" s="18">
        <v>0</v>
      </c>
      <c r="N10" s="18">
        <v>-3234</v>
      </c>
      <c r="O10" s="34">
        <v>-3774.1034482758619</v>
      </c>
      <c r="P10" s="33">
        <v>-7601.1034482758623</v>
      </c>
    </row>
    <row r="11" spans="1:16" s="10" customFormat="1" x14ac:dyDescent="0.25">
      <c r="A11" s="11"/>
      <c r="B11" s="11">
        <v>100</v>
      </c>
      <c r="C11" s="29" t="s">
        <v>124</v>
      </c>
      <c r="D11" s="11"/>
      <c r="E11" s="30">
        <v>1.1535839241312042E-3</v>
      </c>
      <c r="F11" s="33">
        <v>25936</v>
      </c>
      <c r="G11" s="33">
        <v>15182</v>
      </c>
      <c r="H11" s="18">
        <v>0</v>
      </c>
      <c r="I11" s="18">
        <v>0</v>
      </c>
      <c r="J11" s="18">
        <v>0</v>
      </c>
      <c r="K11" s="18">
        <v>0</v>
      </c>
      <c r="L11" s="18">
        <v>-59851</v>
      </c>
      <c r="M11" s="18">
        <v>0</v>
      </c>
      <c r="N11" s="18">
        <v>-102167</v>
      </c>
      <c r="O11" s="34">
        <v>-13891.344827586207</v>
      </c>
      <c r="P11" s="33">
        <v>-134791.3448275862</v>
      </c>
    </row>
    <row r="12" spans="1:16" s="10" customFormat="1" x14ac:dyDescent="0.25">
      <c r="A12" s="11"/>
      <c r="B12" s="11">
        <v>101</v>
      </c>
      <c r="C12" s="29" t="s">
        <v>125</v>
      </c>
      <c r="D12" s="11"/>
      <c r="E12" s="30">
        <v>2.2765503132214011E-3</v>
      </c>
      <c r="F12" s="33">
        <v>51185</v>
      </c>
      <c r="G12" s="33">
        <v>29962</v>
      </c>
      <c r="H12" s="18">
        <v>0</v>
      </c>
      <c r="I12" s="18">
        <v>0</v>
      </c>
      <c r="J12" s="18">
        <v>0</v>
      </c>
      <c r="K12" s="18">
        <v>0</v>
      </c>
      <c r="L12" s="18">
        <v>-118114</v>
      </c>
      <c r="M12" s="18">
        <v>0</v>
      </c>
      <c r="N12" s="18">
        <v>-201622</v>
      </c>
      <c r="O12" s="34">
        <v>-24813.103448275862</v>
      </c>
      <c r="P12" s="33">
        <v>-263402.10344827588</v>
      </c>
    </row>
    <row r="13" spans="1:16" s="10" customFormat="1" x14ac:dyDescent="0.25">
      <c r="A13" s="11"/>
      <c r="B13" s="11">
        <v>102</v>
      </c>
      <c r="C13" s="29" t="s">
        <v>126</v>
      </c>
      <c r="D13" s="11"/>
      <c r="E13" s="30">
        <v>0</v>
      </c>
      <c r="F13" s="33">
        <v>0</v>
      </c>
      <c r="G13" s="33">
        <v>0</v>
      </c>
      <c r="H13" s="18">
        <v>0</v>
      </c>
      <c r="I13" s="18">
        <v>0</v>
      </c>
      <c r="J13" s="18">
        <v>0</v>
      </c>
      <c r="K13" s="18">
        <v>0</v>
      </c>
      <c r="L13" s="18">
        <v>0</v>
      </c>
      <c r="M13" s="18">
        <v>0</v>
      </c>
      <c r="N13" s="18">
        <v>0</v>
      </c>
      <c r="O13" s="34">
        <v>0</v>
      </c>
      <c r="P13" s="33">
        <v>0</v>
      </c>
    </row>
    <row r="14" spans="1:16" s="10" customFormat="1" x14ac:dyDescent="0.25">
      <c r="A14" s="11"/>
      <c r="B14" s="11">
        <v>103</v>
      </c>
      <c r="C14" s="29" t="s">
        <v>127</v>
      </c>
      <c r="D14" s="11"/>
      <c r="E14" s="30">
        <v>3.8586381912194454E-3</v>
      </c>
      <c r="F14" s="33">
        <v>86755</v>
      </c>
      <c r="G14" s="33">
        <v>50784</v>
      </c>
      <c r="H14" s="18">
        <v>0</v>
      </c>
      <c r="I14" s="18">
        <v>0</v>
      </c>
      <c r="J14" s="18">
        <v>0</v>
      </c>
      <c r="K14" s="18">
        <v>0</v>
      </c>
      <c r="L14" s="18">
        <v>-200197</v>
      </c>
      <c r="M14" s="18">
        <v>0</v>
      </c>
      <c r="N14" s="18">
        <v>-341739</v>
      </c>
      <c r="O14" s="34">
        <v>-10135.862068965518</v>
      </c>
      <c r="P14" s="33">
        <v>-414532.86206896551</v>
      </c>
    </row>
    <row r="15" spans="1:16" s="10" customFormat="1" x14ac:dyDescent="0.25">
      <c r="A15" s="11"/>
      <c r="B15" s="11">
        <v>107</v>
      </c>
      <c r="C15" s="29" t="s">
        <v>128</v>
      </c>
      <c r="D15" s="11"/>
      <c r="E15" s="30">
        <v>5.6666815592114241E-4</v>
      </c>
      <c r="F15" s="33">
        <v>12741</v>
      </c>
      <c r="G15" s="33">
        <v>7458</v>
      </c>
      <c r="H15" s="18">
        <v>0</v>
      </c>
      <c r="I15" s="18">
        <v>0</v>
      </c>
      <c r="J15" s="18">
        <v>0</v>
      </c>
      <c r="K15" s="18">
        <v>0</v>
      </c>
      <c r="L15" s="18">
        <v>-29400</v>
      </c>
      <c r="M15" s="18">
        <v>0</v>
      </c>
      <c r="N15" s="18">
        <v>-50187</v>
      </c>
      <c r="O15" s="34">
        <v>-27598.758620689659</v>
      </c>
      <c r="P15" s="33">
        <v>-86986.758620689652</v>
      </c>
    </row>
    <row r="16" spans="1:16" s="10" customFormat="1" x14ac:dyDescent="0.25">
      <c r="A16" s="11"/>
      <c r="B16" s="11">
        <v>109</v>
      </c>
      <c r="C16" s="29" t="s">
        <v>129</v>
      </c>
      <c r="D16" s="11"/>
      <c r="E16" s="30">
        <v>3.1833492619398943E-4</v>
      </c>
      <c r="F16" s="33">
        <v>7157</v>
      </c>
      <c r="G16" s="33">
        <v>4190</v>
      </c>
      <c r="H16" s="18">
        <v>0</v>
      </c>
      <c r="I16" s="18">
        <v>0</v>
      </c>
      <c r="J16" s="18">
        <v>0</v>
      </c>
      <c r="K16" s="18">
        <v>0</v>
      </c>
      <c r="L16" s="18">
        <v>-16516</v>
      </c>
      <c r="M16" s="18">
        <v>0</v>
      </c>
      <c r="N16" s="18">
        <v>-28193</v>
      </c>
      <c r="O16" s="34">
        <v>7552.4137931034484</v>
      </c>
      <c r="P16" s="33">
        <v>-25809.586206896551</v>
      </c>
    </row>
    <row r="17" spans="1:16" s="10" customFormat="1" x14ac:dyDescent="0.25">
      <c r="A17" s="11"/>
      <c r="B17" s="11">
        <v>110</v>
      </c>
      <c r="C17" s="29" t="s">
        <v>130</v>
      </c>
      <c r="D17" s="11"/>
      <c r="E17" s="30">
        <v>3.4897290542604574E-4</v>
      </c>
      <c r="F17" s="33">
        <v>7846</v>
      </c>
      <c r="G17" s="33">
        <v>4593</v>
      </c>
      <c r="H17" s="18">
        <v>0</v>
      </c>
      <c r="I17" s="18">
        <v>0</v>
      </c>
      <c r="J17" s="18">
        <v>0</v>
      </c>
      <c r="K17" s="18">
        <v>0</v>
      </c>
      <c r="L17" s="18">
        <v>-18106</v>
      </c>
      <c r="M17" s="18">
        <v>0</v>
      </c>
      <c r="N17" s="18">
        <v>-30907</v>
      </c>
      <c r="O17" s="34">
        <v>8269.7241379310344</v>
      </c>
      <c r="P17" s="33">
        <v>-28304.275862068964</v>
      </c>
    </row>
    <row r="18" spans="1:16" s="10" customFormat="1" x14ac:dyDescent="0.25">
      <c r="A18" s="11"/>
      <c r="B18" s="11">
        <v>111</v>
      </c>
      <c r="C18" s="29" t="s">
        <v>131</v>
      </c>
      <c r="D18" s="11"/>
      <c r="E18" s="30">
        <v>3.3217312732603732E-3</v>
      </c>
      <c r="F18" s="33">
        <v>74684</v>
      </c>
      <c r="G18" s="33">
        <v>43718</v>
      </c>
      <c r="H18" s="18">
        <v>0</v>
      </c>
      <c r="I18" s="18">
        <v>0</v>
      </c>
      <c r="J18" s="18">
        <v>0</v>
      </c>
      <c r="K18" s="18">
        <v>0</v>
      </c>
      <c r="L18" s="18">
        <v>-172341</v>
      </c>
      <c r="M18" s="18">
        <v>0</v>
      </c>
      <c r="N18" s="18">
        <v>-294188</v>
      </c>
      <c r="O18" s="34">
        <v>37123.896551724138</v>
      </c>
      <c r="P18" s="33">
        <v>-311003.10344827588</v>
      </c>
    </row>
    <row r="19" spans="1:16" s="10" customFormat="1" x14ac:dyDescent="0.25">
      <c r="A19" s="11"/>
      <c r="B19" s="11">
        <v>112</v>
      </c>
      <c r="C19" s="29" t="s">
        <v>132</v>
      </c>
      <c r="D19" s="11"/>
      <c r="E19" s="30">
        <v>3.0713465475929565E-5</v>
      </c>
      <c r="F19" s="33">
        <v>691</v>
      </c>
      <c r="G19" s="33">
        <v>404</v>
      </c>
      <c r="H19" s="18">
        <v>0</v>
      </c>
      <c r="I19" s="18">
        <v>0</v>
      </c>
      <c r="J19" s="18">
        <v>0</v>
      </c>
      <c r="K19" s="18">
        <v>0</v>
      </c>
      <c r="L19" s="18">
        <v>-1593</v>
      </c>
      <c r="M19" s="18">
        <v>0</v>
      </c>
      <c r="N19" s="18">
        <v>-2720</v>
      </c>
      <c r="O19" s="34">
        <v>-1513.5172413793102</v>
      </c>
      <c r="P19" s="33">
        <v>-4731.5172413793098</v>
      </c>
    </row>
    <row r="20" spans="1:16" s="10" customFormat="1" x14ac:dyDescent="0.25">
      <c r="A20" s="11"/>
      <c r="B20" s="11">
        <v>113</v>
      </c>
      <c r="C20" s="29" t="s">
        <v>133</v>
      </c>
      <c r="D20" s="11"/>
      <c r="E20" s="30">
        <v>2.2590398635879277E-3</v>
      </c>
      <c r="F20" s="33">
        <v>50791</v>
      </c>
      <c r="G20" s="33">
        <v>29731</v>
      </c>
      <c r="H20" s="18">
        <v>0</v>
      </c>
      <c r="I20" s="18">
        <v>0</v>
      </c>
      <c r="J20" s="18">
        <v>0</v>
      </c>
      <c r="K20" s="18">
        <v>0</v>
      </c>
      <c r="L20" s="18">
        <v>-117205</v>
      </c>
      <c r="M20" s="18">
        <v>0</v>
      </c>
      <c r="N20" s="18">
        <v>-200071</v>
      </c>
      <c r="O20" s="34">
        <v>46500.620689655174</v>
      </c>
      <c r="P20" s="33">
        <v>-190253.37931034481</v>
      </c>
    </row>
    <row r="21" spans="1:16" s="10" customFormat="1" x14ac:dyDescent="0.25">
      <c r="A21" s="11"/>
      <c r="B21" s="11">
        <v>114</v>
      </c>
      <c r="C21" s="29" t="s">
        <v>134</v>
      </c>
      <c r="D21" s="11"/>
      <c r="E21" s="30">
        <v>1.0231850548893463E-2</v>
      </c>
      <c r="F21" s="33">
        <v>230046</v>
      </c>
      <c r="G21" s="33">
        <v>134662</v>
      </c>
      <c r="H21" s="18">
        <v>0</v>
      </c>
      <c r="I21" s="18">
        <v>0</v>
      </c>
      <c r="J21" s="18">
        <v>0</v>
      </c>
      <c r="K21" s="18">
        <v>0</v>
      </c>
      <c r="L21" s="18">
        <v>-530857</v>
      </c>
      <c r="M21" s="18">
        <v>0</v>
      </c>
      <c r="N21" s="18">
        <v>-906180</v>
      </c>
      <c r="O21" s="34">
        <v>20031.586206896551</v>
      </c>
      <c r="P21" s="33">
        <v>-1052297.4137931035</v>
      </c>
    </row>
    <row r="22" spans="1:16" s="10" customFormat="1" x14ac:dyDescent="0.25">
      <c r="A22" s="11"/>
      <c r="B22" s="11">
        <v>115</v>
      </c>
      <c r="C22" s="29" t="s">
        <v>135</v>
      </c>
      <c r="D22" s="11"/>
      <c r="E22" s="30">
        <v>6.8483361439679548E-3</v>
      </c>
      <c r="F22" s="33">
        <v>153974</v>
      </c>
      <c r="G22" s="33">
        <v>90132</v>
      </c>
      <c r="H22" s="18">
        <v>0</v>
      </c>
      <c r="I22" s="18">
        <v>0</v>
      </c>
      <c r="J22" s="18">
        <v>0</v>
      </c>
      <c r="K22" s="18">
        <v>0</v>
      </c>
      <c r="L22" s="18">
        <v>-355311</v>
      </c>
      <c r="M22" s="18">
        <v>0</v>
      </c>
      <c r="N22" s="18">
        <v>-606520</v>
      </c>
      <c r="O22" s="34">
        <v>14754.482758620688</v>
      </c>
      <c r="P22" s="33">
        <v>-702970.51724137936</v>
      </c>
    </row>
    <row r="23" spans="1:16" s="10" customFormat="1" x14ac:dyDescent="0.25">
      <c r="A23" s="11"/>
      <c r="B23" s="11">
        <v>116</v>
      </c>
      <c r="C23" s="29" t="s">
        <v>136</v>
      </c>
      <c r="D23" s="11"/>
      <c r="E23" s="30">
        <v>1.6860277179212707E-3</v>
      </c>
      <c r="F23" s="33">
        <v>37908</v>
      </c>
      <c r="G23" s="33">
        <v>22190</v>
      </c>
      <c r="H23" s="18">
        <v>0</v>
      </c>
      <c r="I23" s="18">
        <v>0</v>
      </c>
      <c r="J23" s="18">
        <v>0</v>
      </c>
      <c r="K23" s="18">
        <v>0</v>
      </c>
      <c r="L23" s="18">
        <v>-87476</v>
      </c>
      <c r="M23" s="18">
        <v>0</v>
      </c>
      <c r="N23" s="18">
        <v>-149322</v>
      </c>
      <c r="O23" s="34">
        <v>-77505.172413793101</v>
      </c>
      <c r="P23" s="33">
        <v>-254205.1724137931</v>
      </c>
    </row>
    <row r="24" spans="1:16" s="10" customFormat="1" x14ac:dyDescent="0.25">
      <c r="A24" s="11"/>
      <c r="B24" s="11">
        <v>117</v>
      </c>
      <c r="C24" s="29" t="s">
        <v>137</v>
      </c>
      <c r="D24" s="11"/>
      <c r="E24" s="30">
        <v>8.6614331587242402E-4</v>
      </c>
      <c r="F24" s="33">
        <v>19474</v>
      </c>
      <c r="G24" s="33">
        <v>11399</v>
      </c>
      <c r="H24" s="18">
        <v>0</v>
      </c>
      <c r="I24" s="18">
        <v>0</v>
      </c>
      <c r="J24" s="18">
        <v>0</v>
      </c>
      <c r="K24" s="18">
        <v>0</v>
      </c>
      <c r="L24" s="18">
        <v>-44938</v>
      </c>
      <c r="M24" s="18">
        <v>0</v>
      </c>
      <c r="N24" s="18">
        <v>-76710</v>
      </c>
      <c r="O24" s="34">
        <v>-30097.689655172413</v>
      </c>
      <c r="P24" s="33">
        <v>-120872.68965517241</v>
      </c>
    </row>
    <row r="25" spans="1:16" s="10" customFormat="1" x14ac:dyDescent="0.25">
      <c r="A25" s="11"/>
      <c r="B25" s="11">
        <v>119</v>
      </c>
      <c r="C25" s="29" t="s">
        <v>138</v>
      </c>
      <c r="D25" s="11"/>
      <c r="E25" s="30">
        <v>4.5315335775161814E-5</v>
      </c>
      <c r="F25" s="33">
        <v>1019</v>
      </c>
      <c r="G25" s="33">
        <v>596</v>
      </c>
      <c r="H25" s="18">
        <v>0</v>
      </c>
      <c r="I25" s="18">
        <v>0</v>
      </c>
      <c r="J25" s="18">
        <v>0</v>
      </c>
      <c r="K25" s="18">
        <v>0</v>
      </c>
      <c r="L25" s="18">
        <v>-2351</v>
      </c>
      <c r="M25" s="18">
        <v>0</v>
      </c>
      <c r="N25" s="18">
        <v>-4013</v>
      </c>
      <c r="O25" s="34">
        <v>3715.9655172413795</v>
      </c>
      <c r="P25" s="33">
        <v>-1033.0344827586205</v>
      </c>
    </row>
    <row r="26" spans="1:16" s="10" customFormat="1" x14ac:dyDescent="0.25">
      <c r="A26" s="11"/>
      <c r="B26" s="11">
        <v>121</v>
      </c>
      <c r="C26" s="29" t="s">
        <v>139</v>
      </c>
      <c r="D26" s="11"/>
      <c r="E26" s="30">
        <v>5.2588435372349679E-4</v>
      </c>
      <c r="F26" s="33">
        <v>11824</v>
      </c>
      <c r="G26" s="33">
        <v>6921</v>
      </c>
      <c r="H26" s="18">
        <v>0</v>
      </c>
      <c r="I26" s="18">
        <v>0</v>
      </c>
      <c r="J26" s="18">
        <v>0</v>
      </c>
      <c r="K26" s="18">
        <v>0</v>
      </c>
      <c r="L26" s="18">
        <v>-27284</v>
      </c>
      <c r="M26" s="18">
        <v>0</v>
      </c>
      <c r="N26" s="18">
        <v>-46575</v>
      </c>
      <c r="O26" s="34">
        <v>34322.655172413797</v>
      </c>
      <c r="P26" s="33">
        <v>-20791.344827586203</v>
      </c>
    </row>
    <row r="27" spans="1:16" s="10" customFormat="1" x14ac:dyDescent="0.25">
      <c r="A27" s="11"/>
      <c r="B27" s="11">
        <v>122</v>
      </c>
      <c r="C27" s="29" t="s">
        <v>140</v>
      </c>
      <c r="D27" s="11"/>
      <c r="E27" s="30">
        <v>5.081199243319915E-4</v>
      </c>
      <c r="F27" s="33">
        <v>11424</v>
      </c>
      <c r="G27" s="33">
        <v>6687</v>
      </c>
      <c r="H27" s="18">
        <v>0</v>
      </c>
      <c r="I27" s="18">
        <v>0</v>
      </c>
      <c r="J27" s="18">
        <v>0</v>
      </c>
      <c r="K27" s="18">
        <v>0</v>
      </c>
      <c r="L27" s="18">
        <v>-26363</v>
      </c>
      <c r="M27" s="18">
        <v>0</v>
      </c>
      <c r="N27" s="18">
        <v>-45001</v>
      </c>
      <c r="O27" s="34">
        <v>7186</v>
      </c>
      <c r="P27" s="33">
        <v>-46067</v>
      </c>
    </row>
    <row r="28" spans="1:16" s="10" customFormat="1" x14ac:dyDescent="0.25">
      <c r="A28" s="11"/>
      <c r="B28" s="11">
        <v>123</v>
      </c>
      <c r="C28" s="29" t="s">
        <v>141</v>
      </c>
      <c r="D28" s="11"/>
      <c r="E28" s="30">
        <v>2.8882452272978986E-3</v>
      </c>
      <c r="F28" s="33">
        <v>64937</v>
      </c>
      <c r="G28" s="33">
        <v>38012</v>
      </c>
      <c r="H28" s="18">
        <v>0</v>
      </c>
      <c r="I28" s="18">
        <v>0</v>
      </c>
      <c r="J28" s="18">
        <v>0</v>
      </c>
      <c r="K28" s="18">
        <v>0</v>
      </c>
      <c r="L28" s="18">
        <v>-149850</v>
      </c>
      <c r="M28" s="18">
        <v>0</v>
      </c>
      <c r="N28" s="18">
        <v>-255796</v>
      </c>
      <c r="O28" s="34">
        <v>52377.689655172413</v>
      </c>
      <c r="P28" s="33">
        <v>-250319.31034482759</v>
      </c>
    </row>
    <row r="29" spans="1:16" s="10" customFormat="1" x14ac:dyDescent="0.25">
      <c r="A29" s="11"/>
      <c r="B29" s="11">
        <v>124</v>
      </c>
      <c r="C29" s="29" t="s">
        <v>142</v>
      </c>
      <c r="D29" s="11"/>
      <c r="E29" s="30">
        <v>0</v>
      </c>
      <c r="F29" s="33">
        <v>0</v>
      </c>
      <c r="G29" s="33">
        <v>0</v>
      </c>
      <c r="H29" s="18">
        <v>0</v>
      </c>
      <c r="I29" s="18">
        <v>0</v>
      </c>
      <c r="J29" s="18">
        <v>0</v>
      </c>
      <c r="K29" s="18">
        <v>0</v>
      </c>
      <c r="L29" s="18">
        <v>0</v>
      </c>
      <c r="M29" s="18">
        <v>0</v>
      </c>
      <c r="N29" s="18">
        <v>0</v>
      </c>
      <c r="O29" s="34">
        <v>0</v>
      </c>
      <c r="P29" s="33">
        <v>0</v>
      </c>
    </row>
    <row r="30" spans="1:16" s="10" customFormat="1" x14ac:dyDescent="0.25">
      <c r="A30" s="11"/>
      <c r="B30" s="11">
        <v>125</v>
      </c>
      <c r="C30" s="29" t="s">
        <v>143</v>
      </c>
      <c r="D30" s="11"/>
      <c r="E30" s="30">
        <v>1.1858542933870196E-3</v>
      </c>
      <c r="F30" s="33">
        <v>26662</v>
      </c>
      <c r="G30" s="33">
        <v>15607</v>
      </c>
      <c r="H30" s="18">
        <v>0</v>
      </c>
      <c r="I30" s="18">
        <v>0</v>
      </c>
      <c r="J30" s="18">
        <v>0</v>
      </c>
      <c r="K30" s="18">
        <v>0</v>
      </c>
      <c r="L30" s="18">
        <v>-61525</v>
      </c>
      <c r="M30" s="18">
        <v>0</v>
      </c>
      <c r="N30" s="18">
        <v>-105025</v>
      </c>
      <c r="O30" s="34">
        <v>84689.68965517242</v>
      </c>
      <c r="P30" s="33">
        <v>-39591.31034482758</v>
      </c>
    </row>
    <row r="31" spans="1:16" s="10" customFormat="1" x14ac:dyDescent="0.25">
      <c r="A31" s="11"/>
      <c r="B31" s="11">
        <v>126</v>
      </c>
      <c r="C31" s="29" t="s">
        <v>144</v>
      </c>
      <c r="D31" s="11"/>
      <c r="E31" s="30">
        <v>0</v>
      </c>
      <c r="F31" s="33">
        <v>0</v>
      </c>
      <c r="G31" s="33">
        <v>0</v>
      </c>
      <c r="H31" s="18">
        <v>0</v>
      </c>
      <c r="I31" s="18">
        <v>0</v>
      </c>
      <c r="J31" s="18">
        <v>0</v>
      </c>
      <c r="K31" s="18">
        <v>0</v>
      </c>
      <c r="L31" s="18">
        <v>0</v>
      </c>
      <c r="M31" s="18">
        <v>0</v>
      </c>
      <c r="N31" s="18">
        <v>0</v>
      </c>
      <c r="O31" s="34">
        <v>0</v>
      </c>
      <c r="P31" s="33">
        <v>0</v>
      </c>
    </row>
    <row r="32" spans="1:16" s="10" customFormat="1" x14ac:dyDescent="0.25">
      <c r="A32" s="11"/>
      <c r="B32" s="11">
        <v>127</v>
      </c>
      <c r="C32" s="29" t="s">
        <v>145</v>
      </c>
      <c r="D32" s="11"/>
      <c r="E32" s="30">
        <v>1.8136576573800527E-3</v>
      </c>
      <c r="F32" s="33">
        <v>40777</v>
      </c>
      <c r="G32" s="33">
        <v>23870</v>
      </c>
      <c r="H32" s="18">
        <v>0</v>
      </c>
      <c r="I32" s="18">
        <v>0</v>
      </c>
      <c r="J32" s="18">
        <v>0</v>
      </c>
      <c r="K32" s="18">
        <v>0</v>
      </c>
      <c r="L32" s="18">
        <v>-94098</v>
      </c>
      <c r="M32" s="18">
        <v>0</v>
      </c>
      <c r="N32" s="18">
        <v>-160626</v>
      </c>
      <c r="O32" s="34">
        <v>70430.275862068956</v>
      </c>
      <c r="P32" s="33">
        <v>-119646.72413793104</v>
      </c>
    </row>
    <row r="33" spans="1:16" s="10" customFormat="1" x14ac:dyDescent="0.25">
      <c r="A33" s="11"/>
      <c r="B33" s="11">
        <v>128</v>
      </c>
      <c r="C33" s="29" t="s">
        <v>146</v>
      </c>
      <c r="D33" s="11"/>
      <c r="E33" s="30">
        <v>2.3890208850173454E-3</v>
      </c>
      <c r="F33" s="33">
        <v>53713</v>
      </c>
      <c r="G33" s="33">
        <v>31442</v>
      </c>
      <c r="H33" s="18">
        <v>0</v>
      </c>
      <c r="I33" s="18">
        <v>0</v>
      </c>
      <c r="J33" s="18">
        <v>0</v>
      </c>
      <c r="K33" s="18">
        <v>0</v>
      </c>
      <c r="L33" s="18">
        <v>-123949</v>
      </c>
      <c r="M33" s="18">
        <v>0</v>
      </c>
      <c r="N33" s="18">
        <v>-211583</v>
      </c>
      <c r="O33" s="34">
        <v>16245.413793103447</v>
      </c>
      <c r="P33" s="33">
        <v>-234131.58620689655</v>
      </c>
    </row>
    <row r="34" spans="1:16" s="10" customFormat="1" x14ac:dyDescent="0.25">
      <c r="A34" s="11"/>
      <c r="B34" s="11">
        <v>129</v>
      </c>
      <c r="C34" s="29" t="s">
        <v>147</v>
      </c>
      <c r="D34" s="11"/>
      <c r="E34" s="30">
        <v>1.0936250433596717E-3</v>
      </c>
      <c r="F34" s="33">
        <v>24588</v>
      </c>
      <c r="G34" s="33">
        <v>14393</v>
      </c>
      <c r="H34" s="18">
        <v>0</v>
      </c>
      <c r="I34" s="18">
        <v>0</v>
      </c>
      <c r="J34" s="18">
        <v>0</v>
      </c>
      <c r="K34" s="18">
        <v>0</v>
      </c>
      <c r="L34" s="18">
        <v>-56740</v>
      </c>
      <c r="M34" s="18">
        <v>0</v>
      </c>
      <c r="N34" s="18">
        <v>-96857</v>
      </c>
      <c r="O34" s="34">
        <v>-10903.103448275862</v>
      </c>
      <c r="P34" s="33">
        <v>-125519.10344827586</v>
      </c>
    </row>
    <row r="35" spans="1:16" s="10" customFormat="1" x14ac:dyDescent="0.25">
      <c r="A35" s="11"/>
      <c r="B35" s="11">
        <v>131</v>
      </c>
      <c r="C35" s="29" t="s">
        <v>148</v>
      </c>
      <c r="D35" s="11"/>
      <c r="E35" s="30">
        <v>0</v>
      </c>
      <c r="F35" s="33">
        <v>0</v>
      </c>
      <c r="G35" s="33">
        <v>0</v>
      </c>
      <c r="H35" s="18">
        <v>0</v>
      </c>
      <c r="I35" s="18">
        <v>0</v>
      </c>
      <c r="J35" s="18">
        <v>0</v>
      </c>
      <c r="K35" s="18">
        <v>0</v>
      </c>
      <c r="L35" s="18">
        <v>0</v>
      </c>
      <c r="M35" s="18">
        <v>0</v>
      </c>
      <c r="N35" s="18">
        <v>0</v>
      </c>
      <c r="O35" s="34">
        <v>0</v>
      </c>
      <c r="P35" s="33">
        <v>0</v>
      </c>
    </row>
    <row r="36" spans="1:16" s="10" customFormat="1" x14ac:dyDescent="0.25">
      <c r="A36" s="11"/>
      <c r="B36" s="11">
        <v>132</v>
      </c>
      <c r="C36" s="29" t="s">
        <v>149</v>
      </c>
      <c r="D36" s="11"/>
      <c r="E36" s="30">
        <v>6.5679165427044261E-4</v>
      </c>
      <c r="F36" s="33">
        <v>14767</v>
      </c>
      <c r="G36" s="33">
        <v>8644</v>
      </c>
      <c r="H36" s="18">
        <v>0</v>
      </c>
      <c r="I36" s="18">
        <v>0</v>
      </c>
      <c r="J36" s="18">
        <v>0</v>
      </c>
      <c r="K36" s="18">
        <v>0</v>
      </c>
      <c r="L36" s="18">
        <v>-34076</v>
      </c>
      <c r="M36" s="18">
        <v>0</v>
      </c>
      <c r="N36" s="18">
        <v>-58169</v>
      </c>
      <c r="O36" s="34">
        <v>62383.724137931036</v>
      </c>
      <c r="P36" s="33">
        <v>-6450.2758620689638</v>
      </c>
    </row>
    <row r="37" spans="1:16" s="10" customFormat="1" x14ac:dyDescent="0.25">
      <c r="A37" s="11"/>
      <c r="B37" s="11">
        <v>133</v>
      </c>
      <c r="C37" s="29" t="s">
        <v>150</v>
      </c>
      <c r="D37" s="11"/>
      <c r="E37" s="30">
        <v>1.1796007298711447E-3</v>
      </c>
      <c r="F37" s="33">
        <v>26521</v>
      </c>
      <c r="G37" s="33">
        <v>15525</v>
      </c>
      <c r="H37" s="18">
        <v>0</v>
      </c>
      <c r="I37" s="18">
        <v>0</v>
      </c>
      <c r="J37" s="18">
        <v>0</v>
      </c>
      <c r="K37" s="18">
        <v>0</v>
      </c>
      <c r="L37" s="18">
        <v>-61201</v>
      </c>
      <c r="M37" s="18">
        <v>0</v>
      </c>
      <c r="N37" s="18">
        <v>-104471</v>
      </c>
      <c r="O37" s="34">
        <v>1912.7586206896549</v>
      </c>
      <c r="P37" s="33">
        <v>-121713.24137931035</v>
      </c>
    </row>
    <row r="38" spans="1:16" s="10" customFormat="1" x14ac:dyDescent="0.25">
      <c r="A38" s="11"/>
      <c r="B38" s="11">
        <v>135</v>
      </c>
      <c r="C38" s="29" t="s">
        <v>151</v>
      </c>
      <c r="D38" s="11"/>
      <c r="E38" s="30">
        <v>0</v>
      </c>
      <c r="F38" s="33">
        <v>0</v>
      </c>
      <c r="G38" s="33">
        <v>0</v>
      </c>
      <c r="H38" s="18">
        <v>0</v>
      </c>
      <c r="I38" s="18">
        <v>0</v>
      </c>
      <c r="J38" s="18">
        <v>0</v>
      </c>
      <c r="K38" s="18">
        <v>0</v>
      </c>
      <c r="L38" s="18">
        <v>0</v>
      </c>
      <c r="M38" s="18">
        <v>0</v>
      </c>
      <c r="N38" s="18">
        <v>0</v>
      </c>
      <c r="O38" s="34">
        <v>0</v>
      </c>
      <c r="P38" s="33">
        <v>0</v>
      </c>
    </row>
    <row r="39" spans="1:16" s="10" customFormat="1" x14ac:dyDescent="0.25">
      <c r="A39" s="11"/>
      <c r="B39" s="11">
        <v>136</v>
      </c>
      <c r="C39" s="29" t="s">
        <v>152</v>
      </c>
      <c r="D39" s="11"/>
      <c r="E39" s="30">
        <v>3.2495994493492381E-3</v>
      </c>
      <c r="F39" s="33">
        <v>73062</v>
      </c>
      <c r="G39" s="33">
        <v>42768</v>
      </c>
      <c r="H39" s="18">
        <v>0</v>
      </c>
      <c r="I39" s="18">
        <v>0</v>
      </c>
      <c r="J39" s="18">
        <v>0</v>
      </c>
      <c r="K39" s="18">
        <v>0</v>
      </c>
      <c r="L39" s="18">
        <v>-168598</v>
      </c>
      <c r="M39" s="18">
        <v>0</v>
      </c>
      <c r="N39" s="18">
        <v>-287800</v>
      </c>
      <c r="O39" s="34">
        <v>112955.55172413793</v>
      </c>
      <c r="P39" s="33">
        <v>-227612.44827586209</v>
      </c>
    </row>
    <row r="40" spans="1:16" s="10" customFormat="1" x14ac:dyDescent="0.25">
      <c r="A40" s="11"/>
      <c r="B40" s="11">
        <v>137</v>
      </c>
      <c r="C40" s="29" t="s">
        <v>153</v>
      </c>
      <c r="D40" s="11"/>
      <c r="E40" s="30">
        <v>0</v>
      </c>
      <c r="F40" s="33">
        <v>0</v>
      </c>
      <c r="G40" s="33">
        <v>0</v>
      </c>
      <c r="H40" s="18">
        <v>0</v>
      </c>
      <c r="I40" s="18" t="e">
        <f>-VLOOKUP(B3,'B OPEB Expense'!B4:P323,15,FALSE)</f>
        <v>#N/A</v>
      </c>
      <c r="J40" s="18">
        <v>0</v>
      </c>
      <c r="K40" s="18">
        <v>0</v>
      </c>
      <c r="L40" s="18">
        <v>0</v>
      </c>
      <c r="M40" s="18">
        <v>0</v>
      </c>
      <c r="N40" s="18">
        <v>0</v>
      </c>
      <c r="O40" s="34">
        <v>0</v>
      </c>
      <c r="P40" s="33">
        <v>0</v>
      </c>
    </row>
    <row r="41" spans="1:16" s="10" customFormat="1" x14ac:dyDescent="0.25">
      <c r="A41" s="11"/>
      <c r="B41" s="11">
        <v>138</v>
      </c>
      <c r="C41" s="29" t="s">
        <v>154</v>
      </c>
      <c r="D41" s="11"/>
      <c r="E41" s="30">
        <v>0</v>
      </c>
      <c r="F41" s="33">
        <v>0</v>
      </c>
      <c r="G41" s="33">
        <v>0</v>
      </c>
      <c r="H41" s="18">
        <v>0</v>
      </c>
      <c r="I41" s="18">
        <v>0</v>
      </c>
      <c r="J41" s="18">
        <v>0</v>
      </c>
      <c r="K41" s="18">
        <v>0</v>
      </c>
      <c r="L41" s="18">
        <v>0</v>
      </c>
      <c r="M41" s="18">
        <v>0</v>
      </c>
      <c r="N41" s="18">
        <v>0</v>
      </c>
      <c r="O41" s="34">
        <v>0</v>
      </c>
      <c r="P41" s="33">
        <v>0</v>
      </c>
    </row>
    <row r="42" spans="1:16" s="10" customFormat="1" x14ac:dyDescent="0.25">
      <c r="A42" s="11"/>
      <c r="B42" s="11">
        <v>140</v>
      </c>
      <c r="C42" s="29" t="s">
        <v>155</v>
      </c>
      <c r="D42" s="11"/>
      <c r="E42" s="30">
        <v>1.7644091737730784E-3</v>
      </c>
      <c r="F42" s="33">
        <v>39670</v>
      </c>
      <c r="G42" s="33">
        <v>23222</v>
      </c>
      <c r="H42" s="18">
        <v>0</v>
      </c>
      <c r="I42" s="18">
        <v>0</v>
      </c>
      <c r="J42" s="18">
        <v>0</v>
      </c>
      <c r="K42" s="18">
        <v>0</v>
      </c>
      <c r="L42" s="18">
        <v>-91542</v>
      </c>
      <c r="M42" s="18">
        <v>0</v>
      </c>
      <c r="N42" s="18">
        <v>-156264</v>
      </c>
      <c r="O42" s="34">
        <v>96865.275862068971</v>
      </c>
      <c r="P42" s="33">
        <v>-88048.724137931029</v>
      </c>
    </row>
    <row r="43" spans="1:16" s="10" customFormat="1" x14ac:dyDescent="0.25">
      <c r="A43" s="11"/>
      <c r="B43" s="11">
        <v>141</v>
      </c>
      <c r="C43" s="29" t="s">
        <v>156</v>
      </c>
      <c r="D43" s="11"/>
      <c r="E43" s="30">
        <v>5.4094433116523488E-3</v>
      </c>
      <c r="F43" s="33">
        <v>121622</v>
      </c>
      <c r="G43" s="33">
        <v>71194</v>
      </c>
      <c r="H43" s="18">
        <v>0</v>
      </c>
      <c r="I43" s="18">
        <v>0</v>
      </c>
      <c r="J43" s="18">
        <v>0</v>
      </c>
      <c r="K43" s="18">
        <v>0</v>
      </c>
      <c r="L43" s="18">
        <v>-280657</v>
      </c>
      <c r="M43" s="18">
        <v>0</v>
      </c>
      <c r="N43" s="18">
        <v>-479085</v>
      </c>
      <c r="O43" s="34">
        <v>141161.1724137931</v>
      </c>
      <c r="P43" s="33">
        <v>-425764.8275862069</v>
      </c>
    </row>
    <row r="44" spans="1:16" s="10" customFormat="1" x14ac:dyDescent="0.25">
      <c r="A44" s="11"/>
      <c r="B44" s="11">
        <v>142</v>
      </c>
      <c r="C44" s="29" t="s">
        <v>157</v>
      </c>
      <c r="D44" s="11"/>
      <c r="E44" s="30">
        <v>9.3612378183317098E-5</v>
      </c>
      <c r="F44" s="33">
        <v>2105</v>
      </c>
      <c r="G44" s="33">
        <v>1232</v>
      </c>
      <c r="H44" s="18">
        <v>0</v>
      </c>
      <c r="I44" s="18">
        <v>0</v>
      </c>
      <c r="J44" s="18">
        <v>0</v>
      </c>
      <c r="K44" s="18">
        <v>0</v>
      </c>
      <c r="L44" s="18">
        <v>-4857</v>
      </c>
      <c r="M44" s="18">
        <v>0</v>
      </c>
      <c r="N44" s="18">
        <v>-8291</v>
      </c>
      <c r="O44" s="34">
        <v>15666.241379310348</v>
      </c>
      <c r="P44" s="33">
        <v>5855.2413793103478</v>
      </c>
    </row>
    <row r="45" spans="1:16" s="10" customFormat="1" x14ac:dyDescent="0.25">
      <c r="A45" s="11"/>
      <c r="B45" s="11">
        <v>143</v>
      </c>
      <c r="C45" s="29" t="s">
        <v>158</v>
      </c>
      <c r="D45" s="11"/>
      <c r="E45" s="30">
        <v>2.5214764398787332E-4</v>
      </c>
      <c r="F45" s="33">
        <v>5669</v>
      </c>
      <c r="G45" s="33">
        <v>3319</v>
      </c>
      <c r="H45" s="18">
        <v>0</v>
      </c>
      <c r="I45" s="18">
        <v>0</v>
      </c>
      <c r="J45" s="18">
        <v>0</v>
      </c>
      <c r="K45" s="18">
        <v>0</v>
      </c>
      <c r="L45" s="18">
        <v>-13082</v>
      </c>
      <c r="M45" s="18">
        <v>0</v>
      </c>
      <c r="N45" s="18">
        <v>-22331</v>
      </c>
      <c r="O45" s="34">
        <v>-8922.2758620689656</v>
      </c>
      <c r="P45" s="33">
        <v>-35347.275862068964</v>
      </c>
    </row>
    <row r="46" spans="1:16" s="10" customFormat="1" x14ac:dyDescent="0.25">
      <c r="A46" s="11"/>
      <c r="B46" s="11">
        <v>146</v>
      </c>
      <c r="C46" s="29" t="s">
        <v>159</v>
      </c>
      <c r="D46" s="11"/>
      <c r="E46" s="30">
        <v>5.6033202932603138E-4</v>
      </c>
      <c r="F46" s="33">
        <v>12598</v>
      </c>
      <c r="G46" s="33">
        <v>7375</v>
      </c>
      <c r="H46" s="18">
        <v>0</v>
      </c>
      <c r="I46" s="18">
        <v>0</v>
      </c>
      <c r="J46" s="18">
        <v>0</v>
      </c>
      <c r="K46" s="18">
        <v>0</v>
      </c>
      <c r="L46" s="18">
        <v>-29072</v>
      </c>
      <c r="M46" s="18">
        <v>0</v>
      </c>
      <c r="N46" s="18">
        <v>-49626</v>
      </c>
      <c r="O46" s="34">
        <v>-21211.379310344826</v>
      </c>
      <c r="P46" s="33">
        <v>-79936.379310344826</v>
      </c>
    </row>
    <row r="47" spans="1:16" s="10" customFormat="1" x14ac:dyDescent="0.25">
      <c r="A47" s="11"/>
      <c r="B47" s="11">
        <v>147</v>
      </c>
      <c r="C47" s="29" t="s">
        <v>160</v>
      </c>
      <c r="D47" s="11"/>
      <c r="E47" s="30">
        <v>4.0760448640947351E-4</v>
      </c>
      <c r="F47" s="33">
        <v>9164</v>
      </c>
      <c r="G47" s="33">
        <v>5365</v>
      </c>
      <c r="H47" s="18">
        <v>0</v>
      </c>
      <c r="I47" s="18">
        <v>0</v>
      </c>
      <c r="J47" s="18">
        <v>0</v>
      </c>
      <c r="K47" s="18">
        <v>0</v>
      </c>
      <c r="L47" s="18">
        <v>-21148</v>
      </c>
      <c r="M47" s="18">
        <v>0</v>
      </c>
      <c r="N47" s="18">
        <v>-36099</v>
      </c>
      <c r="O47" s="34">
        <v>1882.1379310344828</v>
      </c>
      <c r="P47" s="33">
        <v>-40835.862068965514</v>
      </c>
    </row>
    <row r="48" spans="1:16" s="10" customFormat="1" x14ac:dyDescent="0.25">
      <c r="A48" s="11"/>
      <c r="B48" s="11">
        <v>148</v>
      </c>
      <c r="C48" s="29" t="s">
        <v>161</v>
      </c>
      <c r="D48" s="11"/>
      <c r="E48" s="30">
        <v>7.0558407515401616E-5</v>
      </c>
      <c r="F48" s="33">
        <v>1586</v>
      </c>
      <c r="G48" s="33">
        <v>929</v>
      </c>
      <c r="H48" s="18">
        <v>0</v>
      </c>
      <c r="I48" s="18">
        <v>0</v>
      </c>
      <c r="J48" s="18">
        <v>0</v>
      </c>
      <c r="K48" s="18">
        <v>0</v>
      </c>
      <c r="L48" s="18">
        <v>-3661</v>
      </c>
      <c r="M48" s="18">
        <v>0</v>
      </c>
      <c r="N48" s="18">
        <v>-6249</v>
      </c>
      <c r="O48" s="34">
        <v>3253.4137931034484</v>
      </c>
      <c r="P48" s="33">
        <v>-4141.5862068965516</v>
      </c>
    </row>
    <row r="49" spans="1:16" s="10" customFormat="1" x14ac:dyDescent="0.25">
      <c r="A49" s="11"/>
      <c r="B49" s="11">
        <v>149</v>
      </c>
      <c r="C49" s="29" t="s">
        <v>162</v>
      </c>
      <c r="D49" s="11"/>
      <c r="E49" s="30">
        <v>0</v>
      </c>
      <c r="F49" s="33">
        <v>0</v>
      </c>
      <c r="G49" s="33">
        <v>0</v>
      </c>
      <c r="H49" s="18">
        <v>0</v>
      </c>
      <c r="I49" s="18">
        <v>0</v>
      </c>
      <c r="J49" s="18">
        <v>0</v>
      </c>
      <c r="K49" s="18">
        <v>0</v>
      </c>
      <c r="L49" s="18">
        <v>0</v>
      </c>
      <c r="M49" s="18">
        <v>0</v>
      </c>
      <c r="N49" s="18">
        <v>0</v>
      </c>
      <c r="O49" s="34">
        <v>0</v>
      </c>
      <c r="P49" s="33">
        <v>0</v>
      </c>
    </row>
    <row r="50" spans="1:16" s="10" customFormat="1" x14ac:dyDescent="0.25">
      <c r="A50" s="11"/>
      <c r="B50" s="11">
        <v>150</v>
      </c>
      <c r="C50" s="29" t="s">
        <v>163</v>
      </c>
      <c r="D50" s="11"/>
      <c r="E50" s="30">
        <v>0</v>
      </c>
      <c r="F50" s="33">
        <v>0</v>
      </c>
      <c r="G50" s="33">
        <v>0</v>
      </c>
      <c r="H50" s="18">
        <v>0</v>
      </c>
      <c r="I50" s="18">
        <v>0</v>
      </c>
      <c r="J50" s="18">
        <v>0</v>
      </c>
      <c r="K50" s="18">
        <v>0</v>
      </c>
      <c r="L50" s="18">
        <v>0</v>
      </c>
      <c r="M50" s="18">
        <v>0</v>
      </c>
      <c r="N50" s="18">
        <v>0</v>
      </c>
      <c r="O50" s="34">
        <v>0</v>
      </c>
      <c r="P50" s="33">
        <v>0</v>
      </c>
    </row>
    <row r="51" spans="1:16" s="10" customFormat="1" x14ac:dyDescent="0.25">
      <c r="A51" s="11"/>
      <c r="B51" s="11">
        <v>151</v>
      </c>
      <c r="C51" s="29" t="s">
        <v>164</v>
      </c>
      <c r="D51" s="11"/>
      <c r="E51" s="30">
        <v>1.6258887710054986E-3</v>
      </c>
      <c r="F51" s="33">
        <v>36555</v>
      </c>
      <c r="G51" s="33">
        <v>21398</v>
      </c>
      <c r="H51" s="18">
        <v>0</v>
      </c>
      <c r="I51" s="18">
        <v>0</v>
      </c>
      <c r="J51" s="18">
        <v>0</v>
      </c>
      <c r="K51" s="18">
        <v>0</v>
      </c>
      <c r="L51" s="18">
        <v>-84356</v>
      </c>
      <c r="M51" s="18">
        <v>0</v>
      </c>
      <c r="N51" s="18">
        <v>-143996</v>
      </c>
      <c r="O51" s="34">
        <v>-3763.2068965517246</v>
      </c>
      <c r="P51" s="33">
        <v>-174162.20689655171</v>
      </c>
    </row>
    <row r="52" spans="1:16" s="10" customFormat="1" x14ac:dyDescent="0.25">
      <c r="A52" s="11"/>
      <c r="B52" s="11">
        <v>152</v>
      </c>
      <c r="C52" s="29" t="s">
        <v>165</v>
      </c>
      <c r="D52" s="11"/>
      <c r="E52" s="30">
        <v>1.2101765902150139E-3</v>
      </c>
      <c r="F52" s="33">
        <v>27209</v>
      </c>
      <c r="G52" s="33">
        <v>15927</v>
      </c>
      <c r="H52" s="18">
        <v>0</v>
      </c>
      <c r="I52" s="18">
        <v>0</v>
      </c>
      <c r="J52" s="18">
        <v>0</v>
      </c>
      <c r="K52" s="18">
        <v>0</v>
      </c>
      <c r="L52" s="18">
        <v>-62787</v>
      </c>
      <c r="M52" s="18">
        <v>0</v>
      </c>
      <c r="N52" s="18">
        <v>-107179</v>
      </c>
      <c r="O52" s="34">
        <v>29371.413793103449</v>
      </c>
      <c r="P52" s="33">
        <v>-97458.586206896551</v>
      </c>
    </row>
    <row r="53" spans="1:16" s="10" customFormat="1" x14ac:dyDescent="0.25">
      <c r="A53" s="11"/>
      <c r="B53" s="11">
        <v>154</v>
      </c>
      <c r="C53" s="29" t="s">
        <v>166</v>
      </c>
      <c r="D53" s="11"/>
      <c r="E53" s="30">
        <v>1.8505153099497448E-2</v>
      </c>
      <c r="F53" s="33">
        <v>416058</v>
      </c>
      <c r="G53" s="33">
        <v>243548</v>
      </c>
      <c r="H53" s="18">
        <v>0</v>
      </c>
      <c r="I53" s="18">
        <v>0</v>
      </c>
      <c r="J53" s="18">
        <v>0</v>
      </c>
      <c r="K53" s="18">
        <v>0</v>
      </c>
      <c r="L53" s="18">
        <v>-960098</v>
      </c>
      <c r="M53" s="18">
        <v>0</v>
      </c>
      <c r="N53" s="18">
        <v>-1638902</v>
      </c>
      <c r="O53" s="34">
        <v>-11530.931034482768</v>
      </c>
      <c r="P53" s="33">
        <v>-1950924.9310344828</v>
      </c>
    </row>
    <row r="54" spans="1:16" s="10" customFormat="1" x14ac:dyDescent="0.25">
      <c r="A54" s="11"/>
      <c r="B54" s="11">
        <v>156</v>
      </c>
      <c r="C54" s="29" t="s">
        <v>167</v>
      </c>
      <c r="D54" s="11"/>
      <c r="E54" s="30">
        <v>3.2697656780314811E-2</v>
      </c>
      <c r="F54" s="33">
        <v>735153</v>
      </c>
      <c r="G54" s="33">
        <v>430337</v>
      </c>
      <c r="H54" s="18">
        <v>0</v>
      </c>
      <c r="I54" s="18">
        <v>0</v>
      </c>
      <c r="J54" s="18">
        <v>0</v>
      </c>
      <c r="K54" s="18">
        <v>0</v>
      </c>
      <c r="L54" s="18">
        <v>-1696445</v>
      </c>
      <c r="M54" s="18">
        <v>0</v>
      </c>
      <c r="N54" s="18">
        <v>-2895856</v>
      </c>
      <c r="O54" s="34">
        <v>154962.5172413793</v>
      </c>
      <c r="P54" s="33">
        <v>-3271848.4827586208</v>
      </c>
    </row>
    <row r="55" spans="1:16" s="10" customFormat="1" x14ac:dyDescent="0.25">
      <c r="A55" s="11"/>
      <c r="B55" s="11">
        <v>157</v>
      </c>
      <c r="C55" s="29" t="s">
        <v>168</v>
      </c>
      <c r="D55" s="11"/>
      <c r="E55" s="30">
        <v>1.4052943769566448E-4</v>
      </c>
      <c r="F55" s="33">
        <v>3160</v>
      </c>
      <c r="G55" s="33">
        <v>1850</v>
      </c>
      <c r="H55" s="18">
        <v>0</v>
      </c>
      <c r="I55" s="18">
        <v>0</v>
      </c>
      <c r="J55" s="18">
        <v>0</v>
      </c>
      <c r="K55" s="18">
        <v>0</v>
      </c>
      <c r="L55" s="18">
        <v>-7291</v>
      </c>
      <c r="M55" s="18">
        <v>0</v>
      </c>
      <c r="N55" s="18">
        <v>-12446</v>
      </c>
      <c r="O55" s="34">
        <v>3964.6896551724139</v>
      </c>
      <c r="P55" s="33">
        <v>-10762.310344827587</v>
      </c>
    </row>
    <row r="56" spans="1:16" s="10" customFormat="1" x14ac:dyDescent="0.25">
      <c r="A56" s="11"/>
      <c r="B56" s="11">
        <v>158</v>
      </c>
      <c r="C56" s="29" t="s">
        <v>169</v>
      </c>
      <c r="D56" s="11"/>
      <c r="E56" s="30">
        <v>0</v>
      </c>
      <c r="F56" s="33">
        <v>0</v>
      </c>
      <c r="G56" s="33">
        <v>0</v>
      </c>
      <c r="H56" s="18">
        <v>0</v>
      </c>
      <c r="I56" s="18">
        <v>0</v>
      </c>
      <c r="J56" s="18">
        <v>0</v>
      </c>
      <c r="K56" s="18">
        <v>0</v>
      </c>
      <c r="L56" s="18">
        <v>0</v>
      </c>
      <c r="M56" s="18">
        <v>0</v>
      </c>
      <c r="N56" s="18">
        <v>0</v>
      </c>
      <c r="O56" s="34">
        <v>0</v>
      </c>
      <c r="P56" s="33">
        <v>0</v>
      </c>
    </row>
    <row r="57" spans="1:16" s="10" customFormat="1" x14ac:dyDescent="0.25">
      <c r="A57" s="11"/>
      <c r="B57" s="11">
        <v>160</v>
      </c>
      <c r="C57" s="29" t="s">
        <v>170</v>
      </c>
      <c r="D57" s="11"/>
      <c r="E57" s="30">
        <v>1.0870019117748343E-4</v>
      </c>
      <c r="F57" s="33">
        <v>2444</v>
      </c>
      <c r="G57" s="33">
        <v>1431</v>
      </c>
      <c r="H57" s="18">
        <v>0</v>
      </c>
      <c r="I57" s="18">
        <v>0</v>
      </c>
      <c r="J57" s="18">
        <v>0</v>
      </c>
      <c r="K57" s="18">
        <v>0</v>
      </c>
      <c r="L57" s="18">
        <v>-5640</v>
      </c>
      <c r="M57" s="18">
        <v>0</v>
      </c>
      <c r="N57" s="18">
        <v>-9627</v>
      </c>
      <c r="O57" s="34">
        <v>4134.6551724137935</v>
      </c>
      <c r="P57" s="33">
        <v>-7257.3448275862065</v>
      </c>
    </row>
    <row r="58" spans="1:16" s="10" customFormat="1" x14ac:dyDescent="0.25">
      <c r="A58" s="11"/>
      <c r="B58" s="11">
        <v>161</v>
      </c>
      <c r="C58" s="29" t="s">
        <v>171</v>
      </c>
      <c r="D58" s="11"/>
      <c r="E58" s="30">
        <v>8.3182569677756283E-3</v>
      </c>
      <c r="F58" s="33">
        <v>187022</v>
      </c>
      <c r="G58" s="33">
        <v>109477</v>
      </c>
      <c r="H58" s="18">
        <v>0</v>
      </c>
      <c r="I58" s="18">
        <v>0</v>
      </c>
      <c r="J58" s="18">
        <v>0</v>
      </c>
      <c r="K58" s="18">
        <v>0</v>
      </c>
      <c r="L58" s="18">
        <v>-431574</v>
      </c>
      <c r="M58" s="18">
        <v>0</v>
      </c>
      <c r="N58" s="18">
        <v>-736703</v>
      </c>
      <c r="O58" s="34">
        <v>-118848.89655172414</v>
      </c>
      <c r="P58" s="33">
        <v>-990626.89655172417</v>
      </c>
    </row>
    <row r="59" spans="1:16" s="10" customFormat="1" x14ac:dyDescent="0.25">
      <c r="A59" s="11"/>
      <c r="B59" s="11">
        <v>162</v>
      </c>
      <c r="C59" s="29" t="s">
        <v>172</v>
      </c>
      <c r="D59" s="11"/>
      <c r="E59" s="30">
        <v>2.7026434251745391E-5</v>
      </c>
      <c r="F59" s="33">
        <v>608</v>
      </c>
      <c r="G59" s="33">
        <v>356</v>
      </c>
      <c r="H59" s="18">
        <v>0</v>
      </c>
      <c r="I59" s="18">
        <v>0</v>
      </c>
      <c r="J59" s="18">
        <v>0</v>
      </c>
      <c r="K59" s="18">
        <v>0</v>
      </c>
      <c r="L59" s="18">
        <v>-1402</v>
      </c>
      <c r="M59" s="18">
        <v>0</v>
      </c>
      <c r="N59" s="18">
        <v>-2394</v>
      </c>
      <c r="O59" s="34">
        <v>1042.3103448275863</v>
      </c>
      <c r="P59" s="33">
        <v>-1789.6896551724137</v>
      </c>
    </row>
    <row r="60" spans="1:16" s="10" customFormat="1" x14ac:dyDescent="0.25">
      <c r="A60" s="11"/>
      <c r="B60" s="11">
        <v>163</v>
      </c>
      <c r="C60" s="29" t="s">
        <v>173</v>
      </c>
      <c r="D60" s="11"/>
      <c r="E60" s="30">
        <v>0</v>
      </c>
      <c r="F60" s="33">
        <v>0</v>
      </c>
      <c r="G60" s="33">
        <v>0</v>
      </c>
      <c r="H60" s="18">
        <v>0</v>
      </c>
      <c r="I60" s="18">
        <v>0</v>
      </c>
      <c r="J60" s="18">
        <v>0</v>
      </c>
      <c r="K60" s="18">
        <v>0</v>
      </c>
      <c r="L60" s="18">
        <v>0</v>
      </c>
      <c r="M60" s="18">
        <v>0</v>
      </c>
      <c r="N60" s="18">
        <v>0</v>
      </c>
      <c r="O60" s="34">
        <v>0</v>
      </c>
      <c r="P60" s="33">
        <v>0</v>
      </c>
    </row>
    <row r="61" spans="1:16" s="10" customFormat="1" ht="26.4" x14ac:dyDescent="0.25">
      <c r="A61" s="11"/>
      <c r="B61" s="11">
        <v>164</v>
      </c>
      <c r="C61" s="29" t="s">
        <v>174</v>
      </c>
      <c r="D61" s="11"/>
      <c r="E61" s="30">
        <v>8.9000640471685583E-5</v>
      </c>
      <c r="F61" s="33">
        <v>2001</v>
      </c>
      <c r="G61" s="33">
        <v>1171</v>
      </c>
      <c r="H61" s="18">
        <v>0</v>
      </c>
      <c r="I61" s="18">
        <v>0</v>
      </c>
      <c r="J61" s="18">
        <v>0</v>
      </c>
      <c r="K61" s="18">
        <v>0</v>
      </c>
      <c r="L61" s="18">
        <v>-4618</v>
      </c>
      <c r="M61" s="18">
        <v>0</v>
      </c>
      <c r="N61" s="18">
        <v>-7882</v>
      </c>
      <c r="O61" s="34">
        <v>17955.448275862069</v>
      </c>
      <c r="P61" s="33">
        <v>8627.4482758620688</v>
      </c>
    </row>
    <row r="62" spans="1:16" s="10" customFormat="1" x14ac:dyDescent="0.25">
      <c r="A62" s="11"/>
      <c r="B62" s="11">
        <v>165</v>
      </c>
      <c r="C62" s="29" t="s">
        <v>175</v>
      </c>
      <c r="D62" s="11"/>
      <c r="E62" s="30">
        <v>1.5941405149364734E-3</v>
      </c>
      <c r="F62" s="33">
        <v>35842</v>
      </c>
      <c r="G62" s="33">
        <v>20981</v>
      </c>
      <c r="H62" s="18">
        <v>0</v>
      </c>
      <c r="I62" s="18">
        <v>0</v>
      </c>
      <c r="J62" s="18">
        <v>0</v>
      </c>
      <c r="K62" s="18">
        <v>0</v>
      </c>
      <c r="L62" s="18">
        <v>-82708</v>
      </c>
      <c r="M62" s="18">
        <v>0</v>
      </c>
      <c r="N62" s="18">
        <v>-141184</v>
      </c>
      <c r="O62" s="34">
        <v>110188.72413793103</v>
      </c>
      <c r="P62" s="33">
        <v>-56880.275862068971</v>
      </c>
    </row>
    <row r="63" spans="1:16" s="10" customFormat="1" x14ac:dyDescent="0.25">
      <c r="A63" s="11"/>
      <c r="B63" s="11">
        <v>166</v>
      </c>
      <c r="C63" s="29" t="s">
        <v>176</v>
      </c>
      <c r="D63" s="11"/>
      <c r="E63" s="30">
        <v>1.840307446727472E-4</v>
      </c>
      <c r="F63" s="33">
        <v>4138</v>
      </c>
      <c r="G63" s="33">
        <v>2422</v>
      </c>
      <c r="H63" s="18">
        <v>0</v>
      </c>
      <c r="I63" s="18">
        <v>0</v>
      </c>
      <c r="J63" s="18">
        <v>0</v>
      </c>
      <c r="K63" s="18">
        <v>0</v>
      </c>
      <c r="L63" s="18">
        <v>-9548</v>
      </c>
      <c r="M63" s="18">
        <v>0</v>
      </c>
      <c r="N63" s="18">
        <v>-16299</v>
      </c>
      <c r="O63" s="34">
        <v>6889</v>
      </c>
      <c r="P63" s="33">
        <v>-12398</v>
      </c>
    </row>
    <row r="64" spans="1:16" s="10" customFormat="1" x14ac:dyDescent="0.25">
      <c r="A64" s="11"/>
      <c r="B64" s="11">
        <v>169</v>
      </c>
      <c r="C64" s="29" t="s">
        <v>177</v>
      </c>
      <c r="D64" s="11"/>
      <c r="E64" s="30">
        <v>0</v>
      </c>
      <c r="F64" s="33">
        <v>0</v>
      </c>
      <c r="G64" s="33">
        <v>0</v>
      </c>
      <c r="H64" s="18">
        <v>0</v>
      </c>
      <c r="I64" s="18">
        <v>0</v>
      </c>
      <c r="J64" s="18">
        <v>0</v>
      </c>
      <c r="K64" s="18">
        <v>0</v>
      </c>
      <c r="L64" s="18">
        <v>0</v>
      </c>
      <c r="M64" s="18">
        <v>0</v>
      </c>
      <c r="N64" s="18">
        <v>0</v>
      </c>
      <c r="O64" s="34">
        <v>0</v>
      </c>
      <c r="P64" s="33">
        <v>0</v>
      </c>
    </row>
    <row r="65" spans="1:16" s="10" customFormat="1" x14ac:dyDescent="0.25">
      <c r="A65" s="11"/>
      <c r="B65" s="11">
        <v>170</v>
      </c>
      <c r="C65" s="29" t="s">
        <v>178</v>
      </c>
      <c r="D65" s="11"/>
      <c r="E65" s="30">
        <v>0</v>
      </c>
      <c r="F65" s="33">
        <v>0</v>
      </c>
      <c r="G65" s="33">
        <v>0</v>
      </c>
      <c r="H65" s="18">
        <v>0</v>
      </c>
      <c r="I65" s="18">
        <v>0</v>
      </c>
      <c r="J65" s="18">
        <v>0</v>
      </c>
      <c r="K65" s="18">
        <v>0</v>
      </c>
      <c r="L65" s="18">
        <v>0</v>
      </c>
      <c r="M65" s="18">
        <v>0</v>
      </c>
      <c r="N65" s="18">
        <v>0</v>
      </c>
      <c r="O65" s="34">
        <v>0</v>
      </c>
      <c r="P65" s="33">
        <v>0</v>
      </c>
    </row>
    <row r="66" spans="1:16" s="10" customFormat="1" x14ac:dyDescent="0.25">
      <c r="A66" s="11"/>
      <c r="B66" s="11">
        <v>171</v>
      </c>
      <c r="C66" s="29" t="s">
        <v>179</v>
      </c>
      <c r="D66" s="11"/>
      <c r="E66" s="30">
        <v>7.7804528643555205E-3</v>
      </c>
      <c r="F66" s="33">
        <v>174931</v>
      </c>
      <c r="G66" s="33">
        <v>102399</v>
      </c>
      <c r="H66" s="18">
        <v>0</v>
      </c>
      <c r="I66" s="18">
        <v>0</v>
      </c>
      <c r="J66" s="18">
        <v>0</v>
      </c>
      <c r="K66" s="18">
        <v>0</v>
      </c>
      <c r="L66" s="18">
        <v>-403671</v>
      </c>
      <c r="M66" s="18">
        <v>0</v>
      </c>
      <c r="N66" s="18">
        <v>-689073</v>
      </c>
      <c r="O66" s="34">
        <v>43460.517241379312</v>
      </c>
      <c r="P66" s="33">
        <v>-771953.48275862064</v>
      </c>
    </row>
    <row r="67" spans="1:16" s="10" customFormat="1" x14ac:dyDescent="0.25">
      <c r="A67" s="11"/>
      <c r="B67" s="11">
        <v>172</v>
      </c>
      <c r="C67" s="29" t="s">
        <v>180</v>
      </c>
      <c r="D67" s="11"/>
      <c r="E67" s="30">
        <v>4.1672597677200355E-3</v>
      </c>
      <c r="F67" s="33">
        <v>93694</v>
      </c>
      <c r="G67" s="33">
        <v>54846</v>
      </c>
      <c r="H67" s="18">
        <v>0</v>
      </c>
      <c r="I67" s="18">
        <v>0</v>
      </c>
      <c r="J67" s="18">
        <v>0</v>
      </c>
      <c r="K67" s="18">
        <v>0</v>
      </c>
      <c r="L67" s="18">
        <v>-216209</v>
      </c>
      <c r="M67" s="18">
        <v>0</v>
      </c>
      <c r="N67" s="18">
        <v>-369072</v>
      </c>
      <c r="O67" s="34">
        <v>190214.8275862069</v>
      </c>
      <c r="P67" s="33">
        <v>-246526.1724137931</v>
      </c>
    </row>
    <row r="68" spans="1:16" s="10" customFormat="1" x14ac:dyDescent="0.25">
      <c r="A68" s="11"/>
      <c r="B68" s="11">
        <v>173</v>
      </c>
      <c r="C68" s="29" t="s">
        <v>181</v>
      </c>
      <c r="D68" s="11"/>
      <c r="E68" s="30">
        <v>0</v>
      </c>
      <c r="F68" s="33">
        <v>0</v>
      </c>
      <c r="G68" s="33">
        <v>0</v>
      </c>
      <c r="H68" s="18">
        <v>0</v>
      </c>
      <c r="I68" s="18">
        <v>0</v>
      </c>
      <c r="J68" s="18">
        <v>0</v>
      </c>
      <c r="K68" s="18">
        <v>0</v>
      </c>
      <c r="L68" s="18">
        <v>0</v>
      </c>
      <c r="M68" s="18">
        <v>0</v>
      </c>
      <c r="N68" s="18">
        <v>0</v>
      </c>
      <c r="O68" s="34">
        <v>0</v>
      </c>
      <c r="P68" s="33">
        <v>0</v>
      </c>
    </row>
    <row r="69" spans="1:16" s="10" customFormat="1" x14ac:dyDescent="0.25">
      <c r="A69" s="11"/>
      <c r="B69" s="11">
        <v>174</v>
      </c>
      <c r="C69" s="29" t="s">
        <v>182</v>
      </c>
      <c r="D69" s="11"/>
      <c r="E69" s="30">
        <v>1.7198644267374559E-3</v>
      </c>
      <c r="F69" s="33">
        <v>38668</v>
      </c>
      <c r="G69" s="33">
        <v>22635</v>
      </c>
      <c r="H69" s="18">
        <v>0</v>
      </c>
      <c r="I69" s="18">
        <v>0</v>
      </c>
      <c r="J69" s="18">
        <v>0</v>
      </c>
      <c r="K69" s="18">
        <v>0</v>
      </c>
      <c r="L69" s="18">
        <v>-89231</v>
      </c>
      <c r="M69" s="18">
        <v>0</v>
      </c>
      <c r="N69" s="18">
        <v>-152319</v>
      </c>
      <c r="O69" s="34">
        <v>109837.72413793103</v>
      </c>
      <c r="P69" s="33">
        <v>-70409.275862068971</v>
      </c>
    </row>
    <row r="70" spans="1:16" s="10" customFormat="1" x14ac:dyDescent="0.25">
      <c r="A70" s="11"/>
      <c r="B70" s="11">
        <v>175</v>
      </c>
      <c r="C70" s="29" t="s">
        <v>183</v>
      </c>
      <c r="D70" s="11"/>
      <c r="E70" s="30">
        <v>0</v>
      </c>
      <c r="F70" s="33">
        <v>0</v>
      </c>
      <c r="G70" s="33">
        <v>0</v>
      </c>
      <c r="H70" s="18">
        <v>0</v>
      </c>
      <c r="I70" s="18">
        <v>0</v>
      </c>
      <c r="J70" s="18">
        <v>0</v>
      </c>
      <c r="K70" s="18">
        <v>0</v>
      </c>
      <c r="L70" s="18">
        <v>0</v>
      </c>
      <c r="M70" s="18">
        <v>0</v>
      </c>
      <c r="N70" s="18">
        <v>0</v>
      </c>
      <c r="O70" s="34">
        <v>0</v>
      </c>
      <c r="P70" s="33">
        <v>0</v>
      </c>
    </row>
    <row r="71" spans="1:16" s="10" customFormat="1" x14ac:dyDescent="0.25">
      <c r="A71" s="11"/>
      <c r="B71" s="11">
        <v>180</v>
      </c>
      <c r="C71" s="29" t="s">
        <v>184</v>
      </c>
      <c r="D71" s="11"/>
      <c r="E71" s="30">
        <v>2.3685224382305559E-4</v>
      </c>
      <c r="F71" s="33">
        <v>5325</v>
      </c>
      <c r="G71" s="33">
        <v>3117</v>
      </c>
      <c r="H71" s="18">
        <v>0</v>
      </c>
      <c r="I71" s="18">
        <v>0</v>
      </c>
      <c r="J71" s="18">
        <v>0</v>
      </c>
      <c r="K71" s="18">
        <v>0</v>
      </c>
      <c r="L71" s="18">
        <v>-12289</v>
      </c>
      <c r="M71" s="18">
        <v>0</v>
      </c>
      <c r="N71" s="18">
        <v>-20977</v>
      </c>
      <c r="O71" s="34">
        <v>25447.344827586207</v>
      </c>
      <c r="P71" s="33">
        <v>623.34482758620652</v>
      </c>
    </row>
    <row r="72" spans="1:16" s="10" customFormat="1" x14ac:dyDescent="0.25">
      <c r="A72" s="11"/>
      <c r="B72" s="11">
        <v>181</v>
      </c>
      <c r="C72" s="29" t="s">
        <v>185</v>
      </c>
      <c r="D72" s="11"/>
      <c r="E72" s="30">
        <v>1.4974449954799581E-3</v>
      </c>
      <c r="F72" s="33">
        <v>33668</v>
      </c>
      <c r="G72" s="33">
        <v>19708</v>
      </c>
      <c r="H72" s="18">
        <v>0</v>
      </c>
      <c r="I72" s="18">
        <v>0</v>
      </c>
      <c r="J72" s="18">
        <v>0</v>
      </c>
      <c r="K72" s="18">
        <v>0</v>
      </c>
      <c r="L72" s="18">
        <v>-77692</v>
      </c>
      <c r="M72" s="18">
        <v>0</v>
      </c>
      <c r="N72" s="18">
        <v>-132621</v>
      </c>
      <c r="O72" s="34">
        <v>-2801.5172413793116</v>
      </c>
      <c r="P72" s="33">
        <v>-159738.5172413793</v>
      </c>
    </row>
    <row r="73" spans="1:16" s="10" customFormat="1" x14ac:dyDescent="0.25">
      <c r="A73" s="11"/>
      <c r="B73" s="11">
        <v>182</v>
      </c>
      <c r="C73" s="29" t="s">
        <v>186</v>
      </c>
      <c r="D73" s="11"/>
      <c r="E73" s="30">
        <v>7.099277580683936E-3</v>
      </c>
      <c r="F73" s="33">
        <v>159616</v>
      </c>
      <c r="G73" s="33">
        <v>93434</v>
      </c>
      <c r="H73" s="18">
        <v>0</v>
      </c>
      <c r="I73" s="18">
        <v>0</v>
      </c>
      <c r="J73" s="18">
        <v>0</v>
      </c>
      <c r="K73" s="18">
        <v>0</v>
      </c>
      <c r="L73" s="18">
        <v>-368330</v>
      </c>
      <c r="M73" s="18">
        <v>0</v>
      </c>
      <c r="N73" s="18">
        <v>-628745</v>
      </c>
      <c r="O73" s="34">
        <v>387016.31034482759</v>
      </c>
      <c r="P73" s="33">
        <v>-357008.68965517241</v>
      </c>
    </row>
    <row r="74" spans="1:16" s="10" customFormat="1" x14ac:dyDescent="0.25">
      <c r="A74" s="11"/>
      <c r="B74" s="11">
        <v>183</v>
      </c>
      <c r="C74" s="29" t="s">
        <v>187</v>
      </c>
      <c r="D74" s="11"/>
      <c r="E74" s="30">
        <v>2.6962742733477332E-5</v>
      </c>
      <c r="F74" s="33">
        <v>606</v>
      </c>
      <c r="G74" s="33">
        <v>355</v>
      </c>
      <c r="H74" s="18">
        <v>0</v>
      </c>
      <c r="I74" s="18">
        <v>0</v>
      </c>
      <c r="J74" s="18">
        <v>0</v>
      </c>
      <c r="K74" s="18">
        <v>0</v>
      </c>
      <c r="L74" s="18">
        <v>-1399</v>
      </c>
      <c r="M74" s="18">
        <v>0</v>
      </c>
      <c r="N74" s="18">
        <v>-2388</v>
      </c>
      <c r="O74" s="34">
        <v>-4652.0689655172409</v>
      </c>
      <c r="P74" s="33">
        <v>-7478.0689655172409</v>
      </c>
    </row>
    <row r="75" spans="1:16" s="10" customFormat="1" x14ac:dyDescent="0.25">
      <c r="A75" s="11"/>
      <c r="B75" s="11">
        <v>184</v>
      </c>
      <c r="C75" s="29" t="s">
        <v>188</v>
      </c>
      <c r="D75" s="11"/>
      <c r="E75" s="30">
        <v>0</v>
      </c>
      <c r="F75" s="33">
        <v>0</v>
      </c>
      <c r="G75" s="33">
        <v>0</v>
      </c>
      <c r="H75" s="18">
        <v>0</v>
      </c>
      <c r="I75" s="18">
        <v>0</v>
      </c>
      <c r="J75" s="18">
        <v>0</v>
      </c>
      <c r="K75" s="18">
        <v>0</v>
      </c>
      <c r="L75" s="18">
        <v>0</v>
      </c>
      <c r="M75" s="18">
        <v>0</v>
      </c>
      <c r="N75" s="18">
        <v>0</v>
      </c>
      <c r="O75" s="34">
        <v>-6095</v>
      </c>
      <c r="P75" s="33">
        <v>-6095</v>
      </c>
    </row>
    <row r="76" spans="1:16" s="10" customFormat="1" x14ac:dyDescent="0.25">
      <c r="A76" s="11"/>
      <c r="B76" s="11">
        <v>185</v>
      </c>
      <c r="C76" s="29" t="s">
        <v>189</v>
      </c>
      <c r="D76" s="11"/>
      <c r="E76" s="30">
        <v>6.3507520548615647E-5</v>
      </c>
      <c r="F76" s="33">
        <v>1428</v>
      </c>
      <c r="G76" s="33">
        <v>836</v>
      </c>
      <c r="H76" s="18">
        <v>0</v>
      </c>
      <c r="I76" s="18">
        <v>0</v>
      </c>
      <c r="J76" s="18">
        <v>0</v>
      </c>
      <c r="K76" s="18">
        <v>0</v>
      </c>
      <c r="L76" s="18">
        <v>-3295</v>
      </c>
      <c r="M76" s="18">
        <v>0</v>
      </c>
      <c r="N76" s="18">
        <v>-5625</v>
      </c>
      <c r="O76" s="34">
        <v>3382.8275862068967</v>
      </c>
      <c r="P76" s="33">
        <v>-3273.1724137931033</v>
      </c>
    </row>
    <row r="77" spans="1:16" s="10" customFormat="1" x14ac:dyDescent="0.25">
      <c r="A77" s="11"/>
      <c r="B77" s="11">
        <v>186</v>
      </c>
      <c r="C77" s="29" t="s">
        <v>190</v>
      </c>
      <c r="D77" s="11"/>
      <c r="E77" s="30">
        <v>6.2563942500199987E-5</v>
      </c>
      <c r="F77" s="33">
        <v>1407</v>
      </c>
      <c r="G77" s="33">
        <v>823</v>
      </c>
      <c r="H77" s="18">
        <v>0</v>
      </c>
      <c r="I77" s="18">
        <v>0</v>
      </c>
      <c r="J77" s="18">
        <v>0</v>
      </c>
      <c r="K77" s="18">
        <v>0</v>
      </c>
      <c r="L77" s="18">
        <v>-3246</v>
      </c>
      <c r="M77" s="18">
        <v>0</v>
      </c>
      <c r="N77" s="18">
        <v>-5541</v>
      </c>
      <c r="O77" s="34">
        <v>3153.3793103448274</v>
      </c>
      <c r="P77" s="33">
        <v>-3403.6206896551726</v>
      </c>
    </row>
    <row r="78" spans="1:16" s="10" customFormat="1" x14ac:dyDescent="0.25">
      <c r="A78" s="11"/>
      <c r="B78" s="11">
        <v>187</v>
      </c>
      <c r="C78" s="29" t="s">
        <v>191</v>
      </c>
      <c r="D78" s="11"/>
      <c r="E78" s="30">
        <v>4.912739109076106E-5</v>
      </c>
      <c r="F78" s="33">
        <v>1105</v>
      </c>
      <c r="G78" s="33">
        <v>647</v>
      </c>
      <c r="H78" s="18">
        <v>0</v>
      </c>
      <c r="I78" s="18">
        <v>0</v>
      </c>
      <c r="J78" s="18">
        <v>0</v>
      </c>
      <c r="K78" s="18">
        <v>0</v>
      </c>
      <c r="L78" s="18">
        <v>-2549</v>
      </c>
      <c r="M78" s="18">
        <v>0</v>
      </c>
      <c r="N78" s="18">
        <v>-4351</v>
      </c>
      <c r="O78" s="34">
        <v>-665.17241379310349</v>
      </c>
      <c r="P78" s="33">
        <v>-5813.1724137931033</v>
      </c>
    </row>
    <row r="79" spans="1:16" s="10" customFormat="1" x14ac:dyDescent="0.25">
      <c r="A79" s="11"/>
      <c r="B79" s="11">
        <v>188</v>
      </c>
      <c r="C79" s="29" t="s">
        <v>192</v>
      </c>
      <c r="D79" s="11"/>
      <c r="E79" s="30">
        <v>7.1818084210036509E-5</v>
      </c>
      <c r="F79" s="33">
        <v>1615</v>
      </c>
      <c r="G79" s="33">
        <v>945</v>
      </c>
      <c r="H79" s="18">
        <v>0</v>
      </c>
      <c r="I79" s="18">
        <v>0</v>
      </c>
      <c r="J79" s="18">
        <v>0</v>
      </c>
      <c r="K79" s="18">
        <v>0</v>
      </c>
      <c r="L79" s="18">
        <v>-3726</v>
      </c>
      <c r="M79" s="18">
        <v>0</v>
      </c>
      <c r="N79" s="18">
        <v>-6361</v>
      </c>
      <c r="O79" s="34">
        <v>3118.4827586206898</v>
      </c>
      <c r="P79" s="33">
        <v>-4408.5172413793098</v>
      </c>
    </row>
    <row r="80" spans="1:16" s="10" customFormat="1" x14ac:dyDescent="0.25">
      <c r="A80" s="11"/>
      <c r="B80" s="11">
        <v>190</v>
      </c>
      <c r="C80" s="29" t="s">
        <v>193</v>
      </c>
      <c r="D80" s="11"/>
      <c r="E80" s="30">
        <v>3.9842583094351024E-5</v>
      </c>
      <c r="F80" s="33">
        <v>896</v>
      </c>
      <c r="G80" s="33">
        <v>524</v>
      </c>
      <c r="H80" s="18">
        <v>0</v>
      </c>
      <c r="I80" s="18">
        <v>0</v>
      </c>
      <c r="J80" s="18">
        <v>0</v>
      </c>
      <c r="K80" s="18">
        <v>0</v>
      </c>
      <c r="L80" s="18">
        <v>-2067</v>
      </c>
      <c r="M80" s="18">
        <v>0</v>
      </c>
      <c r="N80" s="18">
        <v>-3529</v>
      </c>
      <c r="O80" s="34">
        <v>2456.4482758620688</v>
      </c>
      <c r="P80" s="33">
        <v>-1719.5517241379312</v>
      </c>
    </row>
    <row r="81" spans="1:16" s="10" customFormat="1" x14ac:dyDescent="0.25">
      <c r="A81" s="11"/>
      <c r="B81" s="11">
        <v>191</v>
      </c>
      <c r="C81" s="29" t="s">
        <v>194</v>
      </c>
      <c r="D81" s="11"/>
      <c r="E81" s="30">
        <v>2.9247616977715841E-3</v>
      </c>
      <c r="F81" s="33">
        <v>65758</v>
      </c>
      <c r="G81" s="33">
        <v>38493</v>
      </c>
      <c r="H81" s="18">
        <v>0</v>
      </c>
      <c r="I81" s="18">
        <v>0</v>
      </c>
      <c r="J81" s="18">
        <v>0</v>
      </c>
      <c r="K81" s="18">
        <v>0</v>
      </c>
      <c r="L81" s="18">
        <v>-151745</v>
      </c>
      <c r="M81" s="18">
        <v>0</v>
      </c>
      <c r="N81" s="18">
        <v>-259030</v>
      </c>
      <c r="O81" s="34">
        <v>-68799.241379310348</v>
      </c>
      <c r="P81" s="33">
        <v>-375323.24137931038</v>
      </c>
    </row>
    <row r="82" spans="1:16" s="10" customFormat="1" x14ac:dyDescent="0.25">
      <c r="A82" s="11"/>
      <c r="B82" s="11">
        <v>192</v>
      </c>
      <c r="C82" s="29" t="s">
        <v>195</v>
      </c>
      <c r="D82" s="11"/>
      <c r="E82" s="30">
        <v>6.3840131810682159E-5</v>
      </c>
      <c r="F82" s="33">
        <v>1435</v>
      </c>
      <c r="G82" s="33">
        <v>840</v>
      </c>
      <c r="H82" s="18">
        <v>0</v>
      </c>
      <c r="I82" s="18">
        <v>0</v>
      </c>
      <c r="J82" s="18">
        <v>0</v>
      </c>
      <c r="K82" s="18">
        <v>0</v>
      </c>
      <c r="L82" s="18">
        <v>-3312</v>
      </c>
      <c r="M82" s="18">
        <v>0</v>
      </c>
      <c r="N82" s="18">
        <v>-5654</v>
      </c>
      <c r="O82" s="34">
        <v>4093.5172413793107</v>
      </c>
      <c r="P82" s="33">
        <v>-2597.4827586206893</v>
      </c>
    </row>
    <row r="83" spans="1:16" s="10" customFormat="1" x14ac:dyDescent="0.25">
      <c r="A83" s="11"/>
      <c r="B83" s="11">
        <v>193</v>
      </c>
      <c r="C83" s="29" t="s">
        <v>196</v>
      </c>
      <c r="D83" s="11"/>
      <c r="E83" s="30">
        <v>3.4634032267096602E-5</v>
      </c>
      <c r="F83" s="33">
        <v>779</v>
      </c>
      <c r="G83" s="33">
        <v>456</v>
      </c>
      <c r="H83" s="18">
        <v>0</v>
      </c>
      <c r="I83" s="18">
        <v>0</v>
      </c>
      <c r="J83" s="18">
        <v>0</v>
      </c>
      <c r="K83" s="18">
        <v>0</v>
      </c>
      <c r="L83" s="18">
        <v>-1797</v>
      </c>
      <c r="M83" s="18">
        <v>0</v>
      </c>
      <c r="N83" s="18">
        <v>-3067</v>
      </c>
      <c r="O83" s="34">
        <v>4202</v>
      </c>
      <c r="P83" s="33">
        <v>573</v>
      </c>
    </row>
    <row r="84" spans="1:16" s="10" customFormat="1" x14ac:dyDescent="0.25">
      <c r="A84" s="11"/>
      <c r="B84" s="11">
        <v>194</v>
      </c>
      <c r="C84" s="29" t="s">
        <v>197</v>
      </c>
      <c r="D84" s="11"/>
      <c r="E84" s="30">
        <v>6.3899026807204109E-3</v>
      </c>
      <c r="F84" s="33">
        <v>143667</v>
      </c>
      <c r="G84" s="33">
        <v>84098</v>
      </c>
      <c r="H84" s="18">
        <v>0</v>
      </c>
      <c r="I84" s="18">
        <v>0</v>
      </c>
      <c r="J84" s="18">
        <v>0</v>
      </c>
      <c r="K84" s="18">
        <v>0</v>
      </c>
      <c r="L84" s="18">
        <v>-331526</v>
      </c>
      <c r="M84" s="18">
        <v>0</v>
      </c>
      <c r="N84" s="18">
        <v>-565919</v>
      </c>
      <c r="O84" s="34">
        <v>3845.1034482758623</v>
      </c>
      <c r="P84" s="33">
        <v>-665834.89655172417</v>
      </c>
    </row>
    <row r="85" spans="1:16" s="10" customFormat="1" x14ac:dyDescent="0.25">
      <c r="A85" s="11"/>
      <c r="B85" s="11">
        <v>195</v>
      </c>
      <c r="C85" s="29" t="s">
        <v>198</v>
      </c>
      <c r="D85" s="11"/>
      <c r="E85" s="30">
        <v>2.4886871026962893E-5</v>
      </c>
      <c r="F85" s="33">
        <v>560</v>
      </c>
      <c r="G85" s="33">
        <v>328</v>
      </c>
      <c r="H85" s="18">
        <v>0</v>
      </c>
      <c r="I85" s="18">
        <v>0</v>
      </c>
      <c r="J85" s="18">
        <v>0</v>
      </c>
      <c r="K85" s="18">
        <v>0</v>
      </c>
      <c r="L85" s="18">
        <v>-1291</v>
      </c>
      <c r="M85" s="18">
        <v>0</v>
      </c>
      <c r="N85" s="18">
        <v>-2204</v>
      </c>
      <c r="O85" s="34">
        <v>5783.7241379310344</v>
      </c>
      <c r="P85" s="33">
        <v>3176.7241379310344</v>
      </c>
    </row>
    <row r="86" spans="1:16" s="10" customFormat="1" x14ac:dyDescent="0.25">
      <c r="A86" s="11"/>
      <c r="B86" s="11">
        <v>197</v>
      </c>
      <c r="C86" s="29" t="s">
        <v>199</v>
      </c>
      <c r="D86" s="11"/>
      <c r="E86" s="30">
        <v>0</v>
      </c>
      <c r="F86" s="33">
        <v>0</v>
      </c>
      <c r="G86" s="33">
        <v>0</v>
      </c>
      <c r="H86" s="18">
        <v>0</v>
      </c>
      <c r="I86" s="18">
        <v>0</v>
      </c>
      <c r="J86" s="18">
        <v>0</v>
      </c>
      <c r="K86" s="18">
        <v>0</v>
      </c>
      <c r="L86" s="18">
        <v>0</v>
      </c>
      <c r="M86" s="18">
        <v>0</v>
      </c>
      <c r="N86" s="18">
        <v>0</v>
      </c>
      <c r="O86" s="34">
        <v>0</v>
      </c>
      <c r="P86" s="33">
        <v>0</v>
      </c>
    </row>
    <row r="87" spans="1:16" s="10" customFormat="1" x14ac:dyDescent="0.25">
      <c r="A87" s="11"/>
      <c r="B87" s="11">
        <v>199</v>
      </c>
      <c r="C87" s="29" t="s">
        <v>200</v>
      </c>
      <c r="D87" s="11"/>
      <c r="E87" s="30">
        <v>5.1612571228377407E-3</v>
      </c>
      <c r="F87" s="33">
        <v>116042</v>
      </c>
      <c r="G87" s="33">
        <v>67928</v>
      </c>
      <c r="H87" s="18">
        <v>0</v>
      </c>
      <c r="I87" s="18">
        <v>0</v>
      </c>
      <c r="J87" s="18">
        <v>0</v>
      </c>
      <c r="K87" s="18">
        <v>0</v>
      </c>
      <c r="L87" s="18">
        <v>-267780</v>
      </c>
      <c r="M87" s="18">
        <v>0</v>
      </c>
      <c r="N87" s="18">
        <v>-457105</v>
      </c>
      <c r="O87" s="34">
        <v>77591.793103448275</v>
      </c>
      <c r="P87" s="33">
        <v>-463323.20689655171</v>
      </c>
    </row>
    <row r="88" spans="1:16" s="10" customFormat="1" x14ac:dyDescent="0.25">
      <c r="A88" s="11"/>
      <c r="B88" s="11">
        <v>200</v>
      </c>
      <c r="C88" s="29" t="s">
        <v>201</v>
      </c>
      <c r="D88" s="11"/>
      <c r="E88" s="30">
        <v>1.5774501918900812E-4</v>
      </c>
      <c r="F88" s="33">
        <v>3547</v>
      </c>
      <c r="G88" s="33">
        <v>2076</v>
      </c>
      <c r="H88" s="18">
        <v>0</v>
      </c>
      <c r="I88" s="18">
        <v>0</v>
      </c>
      <c r="J88" s="18">
        <v>0</v>
      </c>
      <c r="K88" s="18">
        <v>0</v>
      </c>
      <c r="L88" s="18">
        <v>-8184</v>
      </c>
      <c r="M88" s="18">
        <v>0</v>
      </c>
      <c r="N88" s="18">
        <v>-13971</v>
      </c>
      <c r="O88" s="34">
        <v>2428.344827586207</v>
      </c>
      <c r="P88" s="33">
        <v>-14103.655172413793</v>
      </c>
    </row>
    <row r="89" spans="1:16" s="10" customFormat="1" x14ac:dyDescent="0.25">
      <c r="A89" s="11"/>
      <c r="B89" s="11">
        <v>201</v>
      </c>
      <c r="C89" s="29" t="s">
        <v>202</v>
      </c>
      <c r="D89" s="11"/>
      <c r="E89" s="30">
        <v>5.7496794706651056E-3</v>
      </c>
      <c r="F89" s="33">
        <v>129272</v>
      </c>
      <c r="G89" s="33">
        <v>75672</v>
      </c>
      <c r="H89" s="18">
        <v>0</v>
      </c>
      <c r="I89" s="18">
        <v>0</v>
      </c>
      <c r="J89" s="18">
        <v>0</v>
      </c>
      <c r="K89" s="18">
        <v>0</v>
      </c>
      <c r="L89" s="18">
        <v>-298309</v>
      </c>
      <c r="M89" s="18">
        <v>0</v>
      </c>
      <c r="N89" s="18">
        <v>-509218</v>
      </c>
      <c r="O89" s="34">
        <v>504971.4827586207</v>
      </c>
      <c r="P89" s="33">
        <v>-97611.517241379304</v>
      </c>
    </row>
    <row r="90" spans="1:16" s="10" customFormat="1" x14ac:dyDescent="0.25">
      <c r="A90" s="11"/>
      <c r="B90" s="11">
        <v>202</v>
      </c>
      <c r="C90" s="29" t="s">
        <v>203</v>
      </c>
      <c r="D90" s="11"/>
      <c r="E90" s="30">
        <v>1.2100971723959389E-3</v>
      </c>
      <c r="F90" s="33">
        <v>27207</v>
      </c>
      <c r="G90" s="33">
        <v>15926</v>
      </c>
      <c r="H90" s="18">
        <v>0</v>
      </c>
      <c r="I90" s="18">
        <v>0</v>
      </c>
      <c r="J90" s="18">
        <v>0</v>
      </c>
      <c r="K90" s="18">
        <v>0</v>
      </c>
      <c r="L90" s="18">
        <v>-62783</v>
      </c>
      <c r="M90" s="18">
        <v>0</v>
      </c>
      <c r="N90" s="18">
        <v>-107172</v>
      </c>
      <c r="O90" s="34">
        <v>11432.655172413793</v>
      </c>
      <c r="P90" s="33">
        <v>-115389.3448275862</v>
      </c>
    </row>
    <row r="91" spans="1:16" s="10" customFormat="1" x14ac:dyDescent="0.25">
      <c r="A91" s="11"/>
      <c r="B91" s="11">
        <v>203</v>
      </c>
      <c r="C91" s="29" t="s">
        <v>204</v>
      </c>
      <c r="D91" s="11"/>
      <c r="E91" s="30">
        <v>1.9848164248423296E-3</v>
      </c>
      <c r="F91" s="33">
        <v>44625</v>
      </c>
      <c r="G91" s="33">
        <v>26122</v>
      </c>
      <c r="H91" s="18">
        <v>0</v>
      </c>
      <c r="I91" s="18">
        <v>0</v>
      </c>
      <c r="J91" s="18">
        <v>0</v>
      </c>
      <c r="K91" s="18">
        <v>0</v>
      </c>
      <c r="L91" s="18">
        <v>-102978</v>
      </c>
      <c r="M91" s="18">
        <v>0</v>
      </c>
      <c r="N91" s="18">
        <v>-175785</v>
      </c>
      <c r="O91" s="34">
        <v>-219492.96551724139</v>
      </c>
      <c r="P91" s="33">
        <v>-427508.96551724139</v>
      </c>
    </row>
    <row r="92" spans="1:16" s="10" customFormat="1" x14ac:dyDescent="0.25">
      <c r="A92" s="11"/>
      <c r="B92" s="11">
        <v>204</v>
      </c>
      <c r="C92" s="29" t="s">
        <v>205</v>
      </c>
      <c r="D92" s="11"/>
      <c r="E92" s="30">
        <v>2.2892283851429218E-2</v>
      </c>
      <c r="F92" s="33">
        <v>514696</v>
      </c>
      <c r="G92" s="33">
        <v>301288</v>
      </c>
      <c r="H92" s="18">
        <v>0</v>
      </c>
      <c r="I92" s="18">
        <v>0</v>
      </c>
      <c r="J92" s="18">
        <v>0</v>
      </c>
      <c r="K92" s="18">
        <v>0</v>
      </c>
      <c r="L92" s="18">
        <v>-1187715</v>
      </c>
      <c r="M92" s="18">
        <v>0</v>
      </c>
      <c r="N92" s="18">
        <v>-2027447</v>
      </c>
      <c r="O92" s="34">
        <v>91590.413793103449</v>
      </c>
      <c r="P92" s="33">
        <v>-2307587.5862068967</v>
      </c>
    </row>
    <row r="93" spans="1:16" s="10" customFormat="1" x14ac:dyDescent="0.25">
      <c r="A93" s="11"/>
      <c r="B93" s="11">
        <v>206</v>
      </c>
      <c r="C93" s="29" t="s">
        <v>206</v>
      </c>
      <c r="D93" s="11"/>
      <c r="E93" s="30">
        <v>1.8667913236013788E-3</v>
      </c>
      <c r="F93" s="33">
        <v>41972</v>
      </c>
      <c r="G93" s="33">
        <v>24569</v>
      </c>
      <c r="H93" s="18">
        <v>0</v>
      </c>
      <c r="I93" s="18">
        <v>0</v>
      </c>
      <c r="J93" s="18">
        <v>0</v>
      </c>
      <c r="K93" s="18">
        <v>0</v>
      </c>
      <c r="L93" s="18">
        <v>-96854</v>
      </c>
      <c r="M93" s="18">
        <v>0</v>
      </c>
      <c r="N93" s="18">
        <v>-165332</v>
      </c>
      <c r="O93" s="34">
        <v>-505332.24137931038</v>
      </c>
      <c r="P93" s="33">
        <v>-700977.24137931038</v>
      </c>
    </row>
    <row r="94" spans="1:16" s="10" customFormat="1" x14ac:dyDescent="0.25">
      <c r="A94" s="11"/>
      <c r="B94" s="11">
        <v>207</v>
      </c>
      <c r="C94" s="29" t="s">
        <v>207</v>
      </c>
      <c r="D94" s="11"/>
      <c r="E94" s="30">
        <v>0</v>
      </c>
      <c r="F94" s="33">
        <v>0</v>
      </c>
      <c r="G94" s="33">
        <v>0</v>
      </c>
      <c r="H94" s="18">
        <v>0</v>
      </c>
      <c r="I94" s="18">
        <v>0</v>
      </c>
      <c r="J94" s="18">
        <v>0</v>
      </c>
      <c r="K94" s="18">
        <v>0</v>
      </c>
      <c r="L94" s="18">
        <v>0</v>
      </c>
      <c r="M94" s="18">
        <v>0</v>
      </c>
      <c r="N94" s="18">
        <v>0</v>
      </c>
      <c r="O94" s="34">
        <v>0</v>
      </c>
      <c r="P94" s="33">
        <v>0</v>
      </c>
    </row>
    <row r="95" spans="1:16" s="10" customFormat="1" x14ac:dyDescent="0.25">
      <c r="A95" s="11"/>
      <c r="B95" s="11">
        <v>208</v>
      </c>
      <c r="C95" s="29" t="s">
        <v>208</v>
      </c>
      <c r="D95" s="11"/>
      <c r="E95" s="30">
        <v>8.4668679941929642E-2</v>
      </c>
      <c r="F95" s="33">
        <v>1903637</v>
      </c>
      <c r="G95" s="33">
        <v>1114333</v>
      </c>
      <c r="H95" s="18">
        <v>0</v>
      </c>
      <c r="I95" s="18">
        <v>0</v>
      </c>
      <c r="J95" s="18">
        <v>0</v>
      </c>
      <c r="K95" s="18">
        <v>0</v>
      </c>
      <c r="L95" s="18">
        <v>-4392844</v>
      </c>
      <c r="M95" s="18">
        <v>0</v>
      </c>
      <c r="N95" s="18">
        <v>-7498652</v>
      </c>
      <c r="O95" s="34">
        <v>1870170</v>
      </c>
      <c r="P95" s="33">
        <v>-7003356</v>
      </c>
    </row>
    <row r="96" spans="1:16" s="10" customFormat="1" x14ac:dyDescent="0.25">
      <c r="A96" s="11"/>
      <c r="B96" s="11">
        <v>209</v>
      </c>
      <c r="C96" s="29" t="s">
        <v>209</v>
      </c>
      <c r="D96" s="11"/>
      <c r="E96" s="30">
        <v>0</v>
      </c>
      <c r="F96" s="33">
        <v>0</v>
      </c>
      <c r="G96" s="33">
        <v>0</v>
      </c>
      <c r="H96" s="18">
        <v>0</v>
      </c>
      <c r="I96" s="18">
        <v>0</v>
      </c>
      <c r="J96" s="18">
        <v>0</v>
      </c>
      <c r="K96" s="18">
        <v>0</v>
      </c>
      <c r="L96" s="18">
        <v>0</v>
      </c>
      <c r="M96" s="18">
        <v>0</v>
      </c>
      <c r="N96" s="18">
        <v>0</v>
      </c>
      <c r="O96" s="34">
        <v>0</v>
      </c>
      <c r="P96" s="33">
        <v>0</v>
      </c>
    </row>
    <row r="97" spans="1:16" s="10" customFormat="1" x14ac:dyDescent="0.25">
      <c r="A97" s="11"/>
      <c r="B97" s="11">
        <v>211</v>
      </c>
      <c r="C97" s="29" t="s">
        <v>210</v>
      </c>
      <c r="D97" s="11"/>
      <c r="E97" s="30">
        <v>6.3627268466109992E-3</v>
      </c>
      <c r="F97" s="33">
        <v>143056</v>
      </c>
      <c r="G97" s="33">
        <v>83740</v>
      </c>
      <c r="H97" s="18">
        <v>0</v>
      </c>
      <c r="I97" s="18">
        <v>0</v>
      </c>
      <c r="J97" s="18">
        <v>0</v>
      </c>
      <c r="K97" s="18">
        <v>0</v>
      </c>
      <c r="L97" s="18">
        <v>-330116</v>
      </c>
      <c r="M97" s="18">
        <v>0</v>
      </c>
      <c r="N97" s="18">
        <v>-563513</v>
      </c>
      <c r="O97" s="34">
        <v>1698.1724137931014</v>
      </c>
      <c r="P97" s="33">
        <v>-665134.82758620684</v>
      </c>
    </row>
    <row r="98" spans="1:16" s="10" customFormat="1" x14ac:dyDescent="0.25">
      <c r="A98" s="11"/>
      <c r="B98" s="11">
        <v>212</v>
      </c>
      <c r="C98" s="29" t="s">
        <v>211</v>
      </c>
      <c r="D98" s="11"/>
      <c r="E98" s="30">
        <v>7.2749765311891741E-3</v>
      </c>
      <c r="F98" s="33">
        <v>163566</v>
      </c>
      <c r="G98" s="33">
        <v>95747</v>
      </c>
      <c r="H98" s="18">
        <v>0</v>
      </c>
      <c r="I98" s="18">
        <v>0</v>
      </c>
      <c r="J98" s="18">
        <v>0</v>
      </c>
      <c r="K98" s="18">
        <v>0</v>
      </c>
      <c r="L98" s="18">
        <v>-377446</v>
      </c>
      <c r="M98" s="18">
        <v>0</v>
      </c>
      <c r="N98" s="18">
        <v>-644306</v>
      </c>
      <c r="O98" s="34">
        <v>39098.793103448275</v>
      </c>
      <c r="P98" s="33">
        <v>-723340.20689655177</v>
      </c>
    </row>
    <row r="99" spans="1:16" s="10" customFormat="1" x14ac:dyDescent="0.25">
      <c r="A99" s="11"/>
      <c r="B99" s="11">
        <v>213</v>
      </c>
      <c r="C99" s="29" t="s">
        <v>212</v>
      </c>
      <c r="D99" s="11"/>
      <c r="E99" s="30">
        <v>8.1887249322342478E-3</v>
      </c>
      <c r="F99" s="33">
        <v>184110</v>
      </c>
      <c r="G99" s="33">
        <v>107773</v>
      </c>
      <c r="H99" s="18">
        <v>0</v>
      </c>
      <c r="I99" s="18">
        <v>0</v>
      </c>
      <c r="J99" s="18">
        <v>0</v>
      </c>
      <c r="K99" s="18">
        <v>0</v>
      </c>
      <c r="L99" s="18">
        <v>-424854</v>
      </c>
      <c r="M99" s="18">
        <v>0</v>
      </c>
      <c r="N99" s="18">
        <v>-725232</v>
      </c>
      <c r="O99" s="34">
        <v>8712.5862068965507</v>
      </c>
      <c r="P99" s="33">
        <v>-849490.41379310342</v>
      </c>
    </row>
    <row r="100" spans="1:16" s="10" customFormat="1" x14ac:dyDescent="0.25">
      <c r="A100" s="11"/>
      <c r="B100" s="11">
        <v>214</v>
      </c>
      <c r="C100" s="29" t="s">
        <v>213</v>
      </c>
      <c r="D100" s="11"/>
      <c r="E100" s="30">
        <v>7.869759381377902E-3</v>
      </c>
      <c r="F100" s="33">
        <v>176939</v>
      </c>
      <c r="G100" s="33">
        <v>103575</v>
      </c>
      <c r="H100" s="18">
        <v>0</v>
      </c>
      <c r="I100" s="18">
        <v>0</v>
      </c>
      <c r="J100" s="18">
        <v>0</v>
      </c>
      <c r="K100" s="18">
        <v>0</v>
      </c>
      <c r="L100" s="18">
        <v>-408305</v>
      </c>
      <c r="M100" s="18">
        <v>0</v>
      </c>
      <c r="N100" s="18">
        <v>-696982</v>
      </c>
      <c r="O100" s="34">
        <v>-134411.13793103449</v>
      </c>
      <c r="P100" s="33">
        <v>-959184.13793103443</v>
      </c>
    </row>
    <row r="101" spans="1:16" s="10" customFormat="1" x14ac:dyDescent="0.25">
      <c r="A101" s="11"/>
      <c r="B101" s="11">
        <v>215</v>
      </c>
      <c r="C101" s="29" t="s">
        <v>214</v>
      </c>
      <c r="D101" s="11"/>
      <c r="E101" s="30">
        <v>6.6825990187088661E-3</v>
      </c>
      <c r="F101" s="33">
        <v>150247</v>
      </c>
      <c r="G101" s="33">
        <v>87950</v>
      </c>
      <c r="H101" s="18">
        <v>0</v>
      </c>
      <c r="I101" s="18">
        <v>0</v>
      </c>
      <c r="J101" s="18">
        <v>0</v>
      </c>
      <c r="K101" s="18">
        <v>0</v>
      </c>
      <c r="L101" s="18">
        <v>-346712</v>
      </c>
      <c r="M101" s="18">
        <v>0</v>
      </c>
      <c r="N101" s="18">
        <v>-591842</v>
      </c>
      <c r="O101" s="34">
        <v>-179320.86206896551</v>
      </c>
      <c r="P101" s="33">
        <v>-879677.86206896557</v>
      </c>
    </row>
    <row r="102" spans="1:16" s="10" customFormat="1" x14ac:dyDescent="0.25">
      <c r="A102" s="11"/>
      <c r="B102" s="11">
        <v>216</v>
      </c>
      <c r="C102" s="29" t="s">
        <v>215</v>
      </c>
      <c r="D102" s="11"/>
      <c r="E102" s="30">
        <v>3.6489949640005036E-2</v>
      </c>
      <c r="F102" s="33">
        <v>820417</v>
      </c>
      <c r="G102" s="33">
        <v>480248</v>
      </c>
      <c r="H102" s="18">
        <v>0</v>
      </c>
      <c r="I102" s="18">
        <v>0</v>
      </c>
      <c r="J102" s="18">
        <v>0</v>
      </c>
      <c r="K102" s="18">
        <v>0</v>
      </c>
      <c r="L102" s="18">
        <v>-1893199</v>
      </c>
      <c r="M102" s="18">
        <v>0</v>
      </c>
      <c r="N102" s="18">
        <v>-3231720</v>
      </c>
      <c r="O102" s="34">
        <v>468426.1724137931</v>
      </c>
      <c r="P102" s="33">
        <v>-3355827.8275862071</v>
      </c>
    </row>
    <row r="103" spans="1:16" s="10" customFormat="1" x14ac:dyDescent="0.25">
      <c r="A103" s="11"/>
      <c r="B103" s="11">
        <v>217</v>
      </c>
      <c r="C103" s="29" t="s">
        <v>216</v>
      </c>
      <c r="D103" s="11"/>
      <c r="E103" s="30">
        <v>1.3180050725387693E-2</v>
      </c>
      <c r="F103" s="33">
        <v>296332</v>
      </c>
      <c r="G103" s="33">
        <v>173464</v>
      </c>
      <c r="H103" s="18">
        <v>0</v>
      </c>
      <c r="I103" s="18">
        <v>0</v>
      </c>
      <c r="J103" s="18">
        <v>0</v>
      </c>
      <c r="K103" s="18">
        <v>0</v>
      </c>
      <c r="L103" s="18">
        <v>-683817</v>
      </c>
      <c r="M103" s="18">
        <v>0</v>
      </c>
      <c r="N103" s="18">
        <v>-1167287</v>
      </c>
      <c r="O103" s="34">
        <v>-108073.6551724138</v>
      </c>
      <c r="P103" s="33">
        <v>-1489381.6551724137</v>
      </c>
    </row>
    <row r="104" spans="1:16" s="10" customFormat="1" x14ac:dyDescent="0.25">
      <c r="A104" s="11"/>
      <c r="B104" s="11">
        <v>218</v>
      </c>
      <c r="C104" s="29" t="s">
        <v>217</v>
      </c>
      <c r="D104" s="11"/>
      <c r="E104" s="30">
        <v>1.4804456506227097E-3</v>
      </c>
      <c r="F104" s="33">
        <v>33285</v>
      </c>
      <c r="G104" s="33">
        <v>19484</v>
      </c>
      <c r="H104" s="18">
        <v>0</v>
      </c>
      <c r="I104" s="18">
        <v>0</v>
      </c>
      <c r="J104" s="18">
        <v>0</v>
      </c>
      <c r="K104" s="18">
        <v>0</v>
      </c>
      <c r="L104" s="18">
        <v>-76810</v>
      </c>
      <c r="M104" s="18">
        <v>0</v>
      </c>
      <c r="N104" s="18">
        <v>-131115</v>
      </c>
      <c r="O104" s="34">
        <v>-2918</v>
      </c>
      <c r="P104" s="33">
        <v>-158074</v>
      </c>
    </row>
    <row r="105" spans="1:16" s="10" customFormat="1" x14ac:dyDescent="0.25">
      <c r="A105" s="11"/>
      <c r="B105" s="11">
        <v>219</v>
      </c>
      <c r="C105" s="29" t="s">
        <v>218</v>
      </c>
      <c r="D105" s="11"/>
      <c r="E105" s="30">
        <v>0</v>
      </c>
      <c r="F105" s="33">
        <v>0</v>
      </c>
      <c r="G105" s="33">
        <v>0</v>
      </c>
      <c r="H105" s="18">
        <v>0</v>
      </c>
      <c r="I105" s="18">
        <v>0</v>
      </c>
      <c r="J105" s="18">
        <v>0</v>
      </c>
      <c r="K105" s="18">
        <v>0</v>
      </c>
      <c r="L105" s="18">
        <v>0</v>
      </c>
      <c r="M105" s="18">
        <v>0</v>
      </c>
      <c r="N105" s="18">
        <v>0</v>
      </c>
      <c r="O105" s="34">
        <v>0</v>
      </c>
      <c r="P105" s="33">
        <v>0</v>
      </c>
    </row>
    <row r="106" spans="1:16" s="10" customFormat="1" x14ac:dyDescent="0.25">
      <c r="A106" s="11"/>
      <c r="B106" s="11">
        <v>220</v>
      </c>
      <c r="C106" s="29" t="s">
        <v>219</v>
      </c>
      <c r="D106" s="11"/>
      <c r="E106" s="30">
        <v>0</v>
      </c>
      <c r="F106" s="33">
        <v>0</v>
      </c>
      <c r="G106" s="33">
        <v>0</v>
      </c>
      <c r="H106" s="18">
        <v>0</v>
      </c>
      <c r="I106" s="18">
        <v>0</v>
      </c>
      <c r="J106" s="18">
        <v>0</v>
      </c>
      <c r="K106" s="18">
        <v>0</v>
      </c>
      <c r="L106" s="18">
        <v>0</v>
      </c>
      <c r="M106" s="18">
        <v>0</v>
      </c>
      <c r="N106" s="18">
        <v>0</v>
      </c>
      <c r="O106" s="34">
        <v>0</v>
      </c>
      <c r="P106" s="33">
        <v>0</v>
      </c>
    </row>
    <row r="107" spans="1:16" s="10" customFormat="1" x14ac:dyDescent="0.25">
      <c r="A107" s="11"/>
      <c r="B107" s="11">
        <v>221</v>
      </c>
      <c r="C107" s="29" t="s">
        <v>220</v>
      </c>
      <c r="D107" s="11"/>
      <c r="E107" s="30">
        <v>2.4989703735309312E-2</v>
      </c>
      <c r="F107" s="33">
        <v>561853</v>
      </c>
      <c r="G107" s="33">
        <v>328892</v>
      </c>
      <c r="H107" s="18">
        <v>0</v>
      </c>
      <c r="I107" s="18">
        <v>0</v>
      </c>
      <c r="J107" s="18">
        <v>0</v>
      </c>
      <c r="K107" s="18">
        <v>0</v>
      </c>
      <c r="L107" s="18">
        <v>-1296535</v>
      </c>
      <c r="M107" s="18">
        <v>0</v>
      </c>
      <c r="N107" s="18">
        <v>-2213204</v>
      </c>
      <c r="O107" s="34">
        <v>-11362.931034482768</v>
      </c>
      <c r="P107" s="33">
        <v>-2630356.9310344825</v>
      </c>
    </row>
    <row r="108" spans="1:16" s="10" customFormat="1" x14ac:dyDescent="0.25">
      <c r="A108" s="11"/>
      <c r="B108" s="11">
        <v>222</v>
      </c>
      <c r="C108" s="29" t="s">
        <v>221</v>
      </c>
      <c r="D108" s="11"/>
      <c r="E108" s="30">
        <v>1.7480428125233086E-3</v>
      </c>
      <c r="F108" s="33">
        <v>39302</v>
      </c>
      <c r="G108" s="33">
        <v>23006</v>
      </c>
      <c r="H108" s="18">
        <v>0</v>
      </c>
      <c r="I108" s="18">
        <v>0</v>
      </c>
      <c r="J108" s="18">
        <v>0</v>
      </c>
      <c r="K108" s="18">
        <v>0</v>
      </c>
      <c r="L108" s="18">
        <v>-90693</v>
      </c>
      <c r="M108" s="18">
        <v>0</v>
      </c>
      <c r="N108" s="18">
        <v>-154815</v>
      </c>
      <c r="O108" s="34">
        <v>-30979.517241379312</v>
      </c>
      <c r="P108" s="33">
        <v>-214179.5172413793</v>
      </c>
    </row>
    <row r="109" spans="1:16" s="10" customFormat="1" x14ac:dyDescent="0.25">
      <c r="A109" s="11"/>
      <c r="B109" s="11">
        <v>223</v>
      </c>
      <c r="C109" s="29" t="s">
        <v>222</v>
      </c>
      <c r="D109" s="11"/>
      <c r="E109" s="30">
        <v>3.0938909861147269E-3</v>
      </c>
      <c r="F109" s="33">
        <v>69561</v>
      </c>
      <c r="G109" s="33">
        <v>40719</v>
      </c>
      <c r="H109" s="18">
        <v>0</v>
      </c>
      <c r="I109" s="18">
        <v>0</v>
      </c>
      <c r="J109" s="18">
        <v>0</v>
      </c>
      <c r="K109" s="18">
        <v>0</v>
      </c>
      <c r="L109" s="18">
        <v>-160520</v>
      </c>
      <c r="M109" s="18">
        <v>0</v>
      </c>
      <c r="N109" s="18">
        <v>-274009</v>
      </c>
      <c r="O109" s="34">
        <v>184431.6551724138</v>
      </c>
      <c r="P109" s="33">
        <v>-139817.3448275862</v>
      </c>
    </row>
    <row r="110" spans="1:16" s="10" customFormat="1" x14ac:dyDescent="0.25">
      <c r="A110" s="11"/>
      <c r="B110" s="11">
        <v>226</v>
      </c>
      <c r="C110" s="29" t="s">
        <v>223</v>
      </c>
      <c r="D110" s="11"/>
      <c r="E110" s="30">
        <v>9.0626739975121904E-5</v>
      </c>
      <c r="F110" s="33">
        <v>2038</v>
      </c>
      <c r="G110" s="33">
        <v>1193</v>
      </c>
      <c r="H110" s="18">
        <v>0</v>
      </c>
      <c r="I110" s="18">
        <v>0</v>
      </c>
      <c r="J110" s="18">
        <v>0</v>
      </c>
      <c r="K110" s="18">
        <v>0</v>
      </c>
      <c r="L110" s="18">
        <v>-4702</v>
      </c>
      <c r="M110" s="18">
        <v>0</v>
      </c>
      <c r="N110" s="18">
        <v>-8026</v>
      </c>
      <c r="O110" s="34">
        <v>-4833.1379310344828</v>
      </c>
      <c r="P110" s="33">
        <v>-14330.137931034482</v>
      </c>
    </row>
    <row r="111" spans="1:16" s="10" customFormat="1" x14ac:dyDescent="0.25">
      <c r="A111" s="11"/>
      <c r="B111" s="11">
        <v>229</v>
      </c>
      <c r="C111" s="29" t="s">
        <v>224</v>
      </c>
      <c r="D111" s="11"/>
      <c r="E111" s="30">
        <v>8.9147170279454142E-3</v>
      </c>
      <c r="F111" s="33">
        <v>200433</v>
      </c>
      <c r="G111" s="33">
        <v>117327</v>
      </c>
      <c r="H111" s="18">
        <v>0</v>
      </c>
      <c r="I111" s="18">
        <v>0</v>
      </c>
      <c r="J111" s="18">
        <v>0</v>
      </c>
      <c r="K111" s="18">
        <v>0</v>
      </c>
      <c r="L111" s="18">
        <v>-462520</v>
      </c>
      <c r="M111" s="18">
        <v>0</v>
      </c>
      <c r="N111" s="18">
        <v>-789529</v>
      </c>
      <c r="O111" s="34">
        <v>-92589.068965517246</v>
      </c>
      <c r="P111" s="33">
        <v>-1026878.0689655172</v>
      </c>
    </row>
    <row r="112" spans="1:16" s="10" customFormat="1" x14ac:dyDescent="0.25">
      <c r="A112" s="11"/>
      <c r="B112" s="11">
        <v>230</v>
      </c>
      <c r="C112" s="29" t="s">
        <v>225</v>
      </c>
      <c r="D112" s="11"/>
      <c r="E112" s="30">
        <v>0</v>
      </c>
      <c r="F112" s="33">
        <v>0</v>
      </c>
      <c r="G112" s="33">
        <v>0</v>
      </c>
      <c r="H112" s="18">
        <v>0</v>
      </c>
      <c r="I112" s="18">
        <v>0</v>
      </c>
      <c r="J112" s="18">
        <v>0</v>
      </c>
      <c r="K112" s="18">
        <v>0</v>
      </c>
      <c r="L112" s="18">
        <v>0</v>
      </c>
      <c r="M112" s="18">
        <v>0</v>
      </c>
      <c r="N112" s="18">
        <v>0</v>
      </c>
      <c r="O112" s="34">
        <v>0</v>
      </c>
      <c r="P112" s="33">
        <v>0</v>
      </c>
    </row>
    <row r="113" spans="1:16" s="10" customFormat="1" x14ac:dyDescent="0.25">
      <c r="A113" s="11"/>
      <c r="B113" s="11">
        <v>231</v>
      </c>
      <c r="C113" s="29" t="s">
        <v>226</v>
      </c>
      <c r="D113" s="11"/>
      <c r="E113" s="30">
        <v>0</v>
      </c>
      <c r="F113" s="33">
        <v>0</v>
      </c>
      <c r="G113" s="33">
        <v>0</v>
      </c>
      <c r="H113" s="18">
        <v>0</v>
      </c>
      <c r="I113" s="18">
        <v>0</v>
      </c>
      <c r="J113" s="18">
        <v>0</v>
      </c>
      <c r="K113" s="18">
        <v>0</v>
      </c>
      <c r="L113" s="18">
        <v>0</v>
      </c>
      <c r="M113" s="18">
        <v>0</v>
      </c>
      <c r="N113" s="18">
        <v>0</v>
      </c>
      <c r="O113" s="34">
        <v>0</v>
      </c>
      <c r="P113" s="33">
        <v>0</v>
      </c>
    </row>
    <row r="114" spans="1:16" s="10" customFormat="1" x14ac:dyDescent="0.25">
      <c r="A114" s="11"/>
      <c r="B114" s="11">
        <v>232</v>
      </c>
      <c r="C114" s="29" t="s">
        <v>227</v>
      </c>
      <c r="D114" s="11"/>
      <c r="E114" s="30">
        <v>0</v>
      </c>
      <c r="F114" s="33">
        <v>0</v>
      </c>
      <c r="G114" s="33">
        <v>0</v>
      </c>
      <c r="H114" s="18">
        <v>0</v>
      </c>
      <c r="I114" s="18">
        <v>0</v>
      </c>
      <c r="J114" s="18">
        <v>0</v>
      </c>
      <c r="K114" s="18">
        <v>0</v>
      </c>
      <c r="L114" s="18">
        <v>0</v>
      </c>
      <c r="M114" s="18">
        <v>0</v>
      </c>
      <c r="N114" s="18">
        <v>0</v>
      </c>
      <c r="O114" s="34">
        <v>0</v>
      </c>
      <c r="P114" s="33">
        <v>0</v>
      </c>
    </row>
    <row r="115" spans="1:16" s="10" customFormat="1" x14ac:dyDescent="0.25">
      <c r="A115" s="11"/>
      <c r="B115" s="11">
        <v>233</v>
      </c>
      <c r="C115" s="29" t="s">
        <v>228</v>
      </c>
      <c r="D115" s="11"/>
      <c r="E115" s="30">
        <v>8.1060431194267859E-5</v>
      </c>
      <c r="F115" s="33">
        <v>1823</v>
      </c>
      <c r="G115" s="33">
        <v>1067</v>
      </c>
      <c r="H115" s="18">
        <v>0</v>
      </c>
      <c r="I115" s="18">
        <v>0</v>
      </c>
      <c r="J115" s="18">
        <v>0</v>
      </c>
      <c r="K115" s="18">
        <v>0</v>
      </c>
      <c r="L115" s="18">
        <v>-4206</v>
      </c>
      <c r="M115" s="18">
        <v>0</v>
      </c>
      <c r="N115" s="18">
        <v>-7179</v>
      </c>
      <c r="O115" s="34">
        <v>-4583.5862068965516</v>
      </c>
      <c r="P115" s="33">
        <v>-13078.586206896551</v>
      </c>
    </row>
    <row r="116" spans="1:16" s="10" customFormat="1" x14ac:dyDescent="0.25">
      <c r="A116" s="11"/>
      <c r="B116" s="11">
        <v>234</v>
      </c>
      <c r="C116" s="29" t="s">
        <v>229</v>
      </c>
      <c r="D116" s="11"/>
      <c r="E116" s="30">
        <v>8.7939429693234116E-4</v>
      </c>
      <c r="F116" s="33">
        <v>19772</v>
      </c>
      <c r="G116" s="33">
        <v>11574</v>
      </c>
      <c r="H116" s="18">
        <v>0</v>
      </c>
      <c r="I116" s="18">
        <v>0</v>
      </c>
      <c r="J116" s="18">
        <v>0</v>
      </c>
      <c r="K116" s="18">
        <v>0</v>
      </c>
      <c r="L116" s="18">
        <v>-45625</v>
      </c>
      <c r="M116" s="18">
        <v>0</v>
      </c>
      <c r="N116" s="18">
        <v>-77883</v>
      </c>
      <c r="O116" s="34">
        <v>23107.586206896551</v>
      </c>
      <c r="P116" s="33">
        <v>-69054.413793103449</v>
      </c>
    </row>
    <row r="117" spans="1:16" s="10" customFormat="1" x14ac:dyDescent="0.25">
      <c r="A117" s="11"/>
      <c r="B117" s="11">
        <v>236</v>
      </c>
      <c r="C117" s="29" t="s">
        <v>230</v>
      </c>
      <c r="D117" s="11"/>
      <c r="E117" s="30">
        <v>7.3342567434493827E-2</v>
      </c>
      <c r="F117" s="33">
        <v>1648988</v>
      </c>
      <c r="G117" s="33">
        <v>965269</v>
      </c>
      <c r="H117" s="18">
        <v>0</v>
      </c>
      <c r="I117" s="18">
        <v>0</v>
      </c>
      <c r="J117" s="18">
        <v>0</v>
      </c>
      <c r="K117" s="18">
        <v>0</v>
      </c>
      <c r="L117" s="18">
        <v>-3805214</v>
      </c>
      <c r="M117" s="18">
        <v>0</v>
      </c>
      <c r="N117" s="18">
        <v>-6495559</v>
      </c>
      <c r="O117" s="34">
        <v>1391453.7241379311</v>
      </c>
      <c r="P117" s="33">
        <v>-6295062.2758620689</v>
      </c>
    </row>
    <row r="118" spans="1:16" s="10" customFormat="1" x14ac:dyDescent="0.25">
      <c r="A118" s="11"/>
      <c r="B118" s="11">
        <v>238</v>
      </c>
      <c r="C118" s="29" t="s">
        <v>231</v>
      </c>
      <c r="D118" s="11"/>
      <c r="E118" s="30">
        <v>2.3088379814081039E-3</v>
      </c>
      <c r="F118" s="33">
        <v>51910</v>
      </c>
      <c r="G118" s="33">
        <v>30387</v>
      </c>
      <c r="H118" s="18">
        <v>0</v>
      </c>
      <c r="I118" s="18">
        <v>0</v>
      </c>
      <c r="J118" s="18">
        <v>0</v>
      </c>
      <c r="K118" s="18">
        <v>0</v>
      </c>
      <c r="L118" s="18">
        <v>-119789</v>
      </c>
      <c r="M118" s="18">
        <v>0</v>
      </c>
      <c r="N118" s="18">
        <v>-204481</v>
      </c>
      <c r="O118" s="34">
        <v>53883.103448275862</v>
      </c>
      <c r="P118" s="33">
        <v>-188089.89655172414</v>
      </c>
    </row>
    <row r="119" spans="1:16" s="10" customFormat="1" x14ac:dyDescent="0.25">
      <c r="A119" s="11"/>
      <c r="B119" s="11">
        <v>239</v>
      </c>
      <c r="C119" s="29" t="s">
        <v>232</v>
      </c>
      <c r="D119" s="11"/>
      <c r="E119" s="30">
        <v>2.74550545802382E-4</v>
      </c>
      <c r="F119" s="33">
        <v>6173</v>
      </c>
      <c r="G119" s="33">
        <v>3613</v>
      </c>
      <c r="H119" s="18">
        <v>0</v>
      </c>
      <c r="I119" s="18">
        <v>0</v>
      </c>
      <c r="J119" s="18">
        <v>0</v>
      </c>
      <c r="K119" s="18">
        <v>0</v>
      </c>
      <c r="L119" s="18">
        <v>-14244</v>
      </c>
      <c r="M119" s="18">
        <v>0</v>
      </c>
      <c r="N119" s="18">
        <v>-24315</v>
      </c>
      <c r="O119" s="34">
        <v>-7457.0689655172409</v>
      </c>
      <c r="P119" s="33">
        <v>-36230.068965517239</v>
      </c>
    </row>
    <row r="120" spans="1:16" s="10" customFormat="1" x14ac:dyDescent="0.25">
      <c r="A120" s="11"/>
      <c r="B120" s="11">
        <v>241</v>
      </c>
      <c r="C120" s="29" t="s">
        <v>233</v>
      </c>
      <c r="D120" s="11"/>
      <c r="E120" s="30">
        <v>1.2299248924533129E-3</v>
      </c>
      <c r="F120" s="33">
        <v>27653</v>
      </c>
      <c r="G120" s="33">
        <v>16187</v>
      </c>
      <c r="H120" s="18">
        <v>0</v>
      </c>
      <c r="I120" s="18">
        <v>0</v>
      </c>
      <c r="J120" s="18">
        <v>0</v>
      </c>
      <c r="K120" s="18">
        <v>0</v>
      </c>
      <c r="L120" s="18">
        <v>-63812</v>
      </c>
      <c r="M120" s="18">
        <v>0</v>
      </c>
      <c r="N120" s="18">
        <v>-108928</v>
      </c>
      <c r="O120" s="34">
        <v>-33129.448275862072</v>
      </c>
      <c r="P120" s="33">
        <v>-162029.44827586209</v>
      </c>
    </row>
    <row r="121" spans="1:16" s="10" customFormat="1" x14ac:dyDescent="0.25">
      <c r="A121" s="11"/>
      <c r="B121" s="11">
        <v>242</v>
      </c>
      <c r="C121" s="29" t="s">
        <v>234</v>
      </c>
      <c r="D121" s="11"/>
      <c r="E121" s="30">
        <v>9.6897248580116117E-3</v>
      </c>
      <c r="F121" s="33">
        <v>217858</v>
      </c>
      <c r="G121" s="33">
        <v>127527</v>
      </c>
      <c r="H121" s="18">
        <v>0</v>
      </c>
      <c r="I121" s="18">
        <v>0</v>
      </c>
      <c r="J121" s="18">
        <v>0</v>
      </c>
      <c r="K121" s="18">
        <v>0</v>
      </c>
      <c r="L121" s="18">
        <v>-502730</v>
      </c>
      <c r="M121" s="18">
        <v>0</v>
      </c>
      <c r="N121" s="18">
        <v>-858167</v>
      </c>
      <c r="O121" s="34">
        <v>74410.31034482758</v>
      </c>
      <c r="P121" s="33">
        <v>-941101.68965517241</v>
      </c>
    </row>
    <row r="122" spans="1:16" s="10" customFormat="1" x14ac:dyDescent="0.25">
      <c r="A122" s="11"/>
      <c r="B122" s="11">
        <v>245</v>
      </c>
      <c r="C122" s="29" t="s">
        <v>235</v>
      </c>
      <c r="D122" s="11"/>
      <c r="E122" s="30">
        <v>5.1849849654952334E-4</v>
      </c>
      <c r="F122" s="33">
        <v>11658</v>
      </c>
      <c r="G122" s="33">
        <v>6824</v>
      </c>
      <c r="H122" s="18">
        <v>0</v>
      </c>
      <c r="I122" s="18">
        <v>0</v>
      </c>
      <c r="J122" s="18">
        <v>0</v>
      </c>
      <c r="K122" s="18">
        <v>0</v>
      </c>
      <c r="L122" s="18">
        <v>-26901</v>
      </c>
      <c r="M122" s="18">
        <v>0</v>
      </c>
      <c r="N122" s="18">
        <v>-45921</v>
      </c>
      <c r="O122" s="34">
        <v>6835.1724137931033</v>
      </c>
      <c r="P122" s="33">
        <v>-47504.827586206899</v>
      </c>
    </row>
    <row r="123" spans="1:16" s="10" customFormat="1" x14ac:dyDescent="0.25">
      <c r="A123" s="11"/>
      <c r="B123" s="11">
        <v>246</v>
      </c>
      <c r="C123" s="29" t="s">
        <v>236</v>
      </c>
      <c r="D123" s="11"/>
      <c r="E123" s="30">
        <v>0</v>
      </c>
      <c r="F123" s="33">
        <v>0</v>
      </c>
      <c r="G123" s="33">
        <v>0</v>
      </c>
      <c r="H123" s="18">
        <v>0</v>
      </c>
      <c r="I123" s="18">
        <v>0</v>
      </c>
      <c r="J123" s="18">
        <v>0</v>
      </c>
      <c r="K123" s="18">
        <v>0</v>
      </c>
      <c r="L123" s="18">
        <v>0</v>
      </c>
      <c r="M123" s="18">
        <v>0</v>
      </c>
      <c r="N123" s="18">
        <v>0</v>
      </c>
      <c r="O123" s="34">
        <v>0</v>
      </c>
      <c r="P123" s="33">
        <v>0</v>
      </c>
    </row>
    <row r="124" spans="1:16" s="10" customFormat="1" x14ac:dyDescent="0.25">
      <c r="A124" s="11"/>
      <c r="B124" s="11">
        <v>247</v>
      </c>
      <c r="C124" s="29" t="s">
        <v>237</v>
      </c>
      <c r="D124" s="11"/>
      <c r="E124" s="30">
        <v>4.687825171984613E-2</v>
      </c>
      <c r="F124" s="33">
        <v>1053981</v>
      </c>
      <c r="G124" s="33">
        <v>616969</v>
      </c>
      <c r="H124" s="18">
        <v>0</v>
      </c>
      <c r="I124" s="18">
        <v>0</v>
      </c>
      <c r="J124" s="18">
        <v>0</v>
      </c>
      <c r="K124" s="18">
        <v>0</v>
      </c>
      <c r="L124" s="18">
        <v>-2432173</v>
      </c>
      <c r="M124" s="18">
        <v>0</v>
      </c>
      <c r="N124" s="18">
        <v>-4151756</v>
      </c>
      <c r="O124" s="34">
        <v>1477509.3793103448</v>
      </c>
      <c r="P124" s="33">
        <v>-3435469.6206896552</v>
      </c>
    </row>
    <row r="125" spans="1:16" s="10" customFormat="1" x14ac:dyDescent="0.25">
      <c r="A125" s="11"/>
      <c r="B125" s="11">
        <v>261</v>
      </c>
      <c r="C125" s="29" t="s">
        <v>238</v>
      </c>
      <c r="D125" s="11"/>
      <c r="E125" s="30">
        <v>2.5256045938405517E-3</v>
      </c>
      <c r="F125" s="33">
        <v>56784</v>
      </c>
      <c r="G125" s="33">
        <v>33240</v>
      </c>
      <c r="H125" s="18">
        <v>0</v>
      </c>
      <c r="I125" s="18">
        <v>0</v>
      </c>
      <c r="J125" s="18">
        <v>0</v>
      </c>
      <c r="K125" s="18">
        <v>0</v>
      </c>
      <c r="L125" s="18">
        <v>-131035</v>
      </c>
      <c r="M125" s="18">
        <v>0</v>
      </c>
      <c r="N125" s="18">
        <v>-223679</v>
      </c>
      <c r="O125" s="34">
        <v>-24718.586206896551</v>
      </c>
      <c r="P125" s="33">
        <v>-289408.58620689658</v>
      </c>
    </row>
    <row r="126" spans="1:16" s="10" customFormat="1" x14ac:dyDescent="0.25">
      <c r="A126" s="11"/>
      <c r="B126" s="11">
        <v>262</v>
      </c>
      <c r="C126" s="29" t="s">
        <v>239</v>
      </c>
      <c r="D126" s="11"/>
      <c r="E126" s="30">
        <v>9.7687904079485216E-3</v>
      </c>
      <c r="F126" s="33">
        <v>219635</v>
      </c>
      <c r="G126" s="33">
        <v>128568</v>
      </c>
      <c r="H126" s="18">
        <v>0</v>
      </c>
      <c r="I126" s="18">
        <v>0</v>
      </c>
      <c r="J126" s="18">
        <v>0</v>
      </c>
      <c r="K126" s="18">
        <v>0</v>
      </c>
      <c r="L126" s="18">
        <v>-506832</v>
      </c>
      <c r="M126" s="18">
        <v>0</v>
      </c>
      <c r="N126" s="18">
        <v>-865169</v>
      </c>
      <c r="O126" s="34">
        <v>46329.655172413797</v>
      </c>
      <c r="P126" s="33">
        <v>-977468.3448275862</v>
      </c>
    </row>
    <row r="127" spans="1:16" s="10" customFormat="1" x14ac:dyDescent="0.25">
      <c r="A127" s="11"/>
      <c r="B127" s="11">
        <v>263</v>
      </c>
      <c r="C127" s="29" t="s">
        <v>240</v>
      </c>
      <c r="D127" s="11"/>
      <c r="E127" s="30">
        <v>1.5685805582349739E-4</v>
      </c>
      <c r="F127" s="33">
        <v>3527</v>
      </c>
      <c r="G127" s="33">
        <v>2064</v>
      </c>
      <c r="H127" s="18">
        <v>0</v>
      </c>
      <c r="I127" s="18">
        <v>0</v>
      </c>
      <c r="J127" s="18">
        <v>0</v>
      </c>
      <c r="K127" s="18">
        <v>0</v>
      </c>
      <c r="L127" s="18">
        <v>-8138</v>
      </c>
      <c r="M127" s="18">
        <v>0</v>
      </c>
      <c r="N127" s="18">
        <v>-13892</v>
      </c>
      <c r="O127" s="34">
        <v>-18354.068965517243</v>
      </c>
      <c r="P127" s="33">
        <v>-34793.068965517246</v>
      </c>
    </row>
    <row r="128" spans="1:16" s="10" customFormat="1" x14ac:dyDescent="0.25">
      <c r="A128" s="11"/>
      <c r="B128" s="11">
        <v>268</v>
      </c>
      <c r="C128" s="29" t="s">
        <v>241</v>
      </c>
      <c r="D128" s="11"/>
      <c r="E128" s="30">
        <v>3.589919744071312E-3</v>
      </c>
      <c r="F128" s="33">
        <v>80713</v>
      </c>
      <c r="G128" s="33">
        <v>47247</v>
      </c>
      <c r="H128" s="18">
        <v>0</v>
      </c>
      <c r="I128" s="18">
        <v>0</v>
      </c>
      <c r="J128" s="18">
        <v>0</v>
      </c>
      <c r="K128" s="18">
        <v>0</v>
      </c>
      <c r="L128" s="18">
        <v>-186255</v>
      </c>
      <c r="M128" s="18">
        <v>0</v>
      </c>
      <c r="N128" s="18">
        <v>-317940</v>
      </c>
      <c r="O128" s="34">
        <v>42958.103448275862</v>
      </c>
      <c r="P128" s="33">
        <v>-333276.89655172412</v>
      </c>
    </row>
    <row r="129" spans="1:16" s="10" customFormat="1" x14ac:dyDescent="0.25">
      <c r="A129" s="11"/>
      <c r="B129" s="11">
        <v>270</v>
      </c>
      <c r="C129" s="29" t="s">
        <v>242</v>
      </c>
      <c r="D129" s="11"/>
      <c r="E129" s="30">
        <v>1.0552858946224629E-3</v>
      </c>
      <c r="F129" s="33">
        <v>23726</v>
      </c>
      <c r="G129" s="33">
        <v>13889</v>
      </c>
      <c r="H129" s="18">
        <v>0</v>
      </c>
      <c r="I129" s="18">
        <v>0</v>
      </c>
      <c r="J129" s="18">
        <v>0</v>
      </c>
      <c r="K129" s="18">
        <v>0</v>
      </c>
      <c r="L129" s="18">
        <v>-54751</v>
      </c>
      <c r="M129" s="18">
        <v>0</v>
      </c>
      <c r="N129" s="18">
        <v>-93461</v>
      </c>
      <c r="O129" s="34">
        <v>147897.62068965516</v>
      </c>
      <c r="P129" s="33">
        <v>37300.620689655159</v>
      </c>
    </row>
    <row r="130" spans="1:16" s="10" customFormat="1" x14ac:dyDescent="0.25">
      <c r="A130" s="11"/>
      <c r="B130" s="11">
        <v>275</v>
      </c>
      <c r="C130" s="29" t="s">
        <v>243</v>
      </c>
      <c r="D130" s="11"/>
      <c r="E130" s="30">
        <v>1.4797544797022454E-3</v>
      </c>
      <c r="F130" s="33">
        <v>33270</v>
      </c>
      <c r="G130" s="33">
        <v>19475</v>
      </c>
      <c r="H130" s="18">
        <v>0</v>
      </c>
      <c r="I130" s="18">
        <v>0</v>
      </c>
      <c r="J130" s="18">
        <v>0</v>
      </c>
      <c r="K130" s="18">
        <v>0</v>
      </c>
      <c r="L130" s="18">
        <v>-76774</v>
      </c>
      <c r="M130" s="18">
        <v>0</v>
      </c>
      <c r="N130" s="18">
        <v>-131054</v>
      </c>
      <c r="O130" s="34">
        <v>4559.3793103448279</v>
      </c>
      <c r="P130" s="33">
        <v>-150523.62068965516</v>
      </c>
    </row>
    <row r="131" spans="1:16" s="10" customFormat="1" x14ac:dyDescent="0.25">
      <c r="A131" s="11"/>
      <c r="B131" s="11">
        <v>276</v>
      </c>
      <c r="C131" s="29" t="s">
        <v>244</v>
      </c>
      <c r="D131" s="11"/>
      <c r="E131" s="30">
        <v>1.7404202745221911E-3</v>
      </c>
      <c r="F131" s="33">
        <v>39131</v>
      </c>
      <c r="G131" s="33">
        <v>22906</v>
      </c>
      <c r="H131" s="18">
        <v>0</v>
      </c>
      <c r="I131" s="18">
        <v>0</v>
      </c>
      <c r="J131" s="18">
        <v>0</v>
      </c>
      <c r="K131" s="18">
        <v>0</v>
      </c>
      <c r="L131" s="18">
        <v>-90298</v>
      </c>
      <c r="M131" s="18">
        <v>0</v>
      </c>
      <c r="N131" s="18">
        <v>-154140</v>
      </c>
      <c r="O131" s="34">
        <v>-52756.551724137928</v>
      </c>
      <c r="P131" s="33">
        <v>-235157.55172413791</v>
      </c>
    </row>
    <row r="132" spans="1:16" s="10" customFormat="1" x14ac:dyDescent="0.25">
      <c r="A132" s="11"/>
      <c r="B132" s="11">
        <v>277</v>
      </c>
      <c r="C132" s="29" t="s">
        <v>245</v>
      </c>
      <c r="D132" s="11"/>
      <c r="E132" s="30">
        <v>6.6159761179703977E-4</v>
      </c>
      <c r="F132" s="33">
        <v>14875</v>
      </c>
      <c r="G132" s="33">
        <v>8707</v>
      </c>
      <c r="H132" s="18">
        <v>0</v>
      </c>
      <c r="I132" s="18">
        <v>0</v>
      </c>
      <c r="J132" s="18">
        <v>0</v>
      </c>
      <c r="K132" s="18">
        <v>0</v>
      </c>
      <c r="L132" s="18">
        <v>-34326</v>
      </c>
      <c r="M132" s="18">
        <v>0</v>
      </c>
      <c r="N132" s="18">
        <v>-58594</v>
      </c>
      <c r="O132" s="34">
        <v>-15109.448275862069</v>
      </c>
      <c r="P132" s="33">
        <v>-84447.448275862072</v>
      </c>
    </row>
    <row r="133" spans="1:16" s="10" customFormat="1" x14ac:dyDescent="0.25">
      <c r="A133" s="11"/>
      <c r="B133" s="11">
        <v>278</v>
      </c>
      <c r="C133" s="29" t="s">
        <v>246</v>
      </c>
      <c r="D133" s="11"/>
      <c r="E133" s="30">
        <v>1.3531404592755907E-3</v>
      </c>
      <c r="F133" s="33">
        <v>30423</v>
      </c>
      <c r="G133" s="33">
        <v>17809</v>
      </c>
      <c r="H133" s="18">
        <v>0</v>
      </c>
      <c r="I133" s="18">
        <v>0</v>
      </c>
      <c r="J133" s="18">
        <v>0</v>
      </c>
      <c r="K133" s="18">
        <v>0</v>
      </c>
      <c r="L133" s="18">
        <v>-70205</v>
      </c>
      <c r="M133" s="18">
        <v>0</v>
      </c>
      <c r="N133" s="18">
        <v>-119840</v>
      </c>
      <c r="O133" s="34">
        <v>53299.413793103449</v>
      </c>
      <c r="P133" s="33">
        <v>-88513.586206896551</v>
      </c>
    </row>
    <row r="134" spans="1:16" s="10" customFormat="1" x14ac:dyDescent="0.25">
      <c r="A134" s="11"/>
      <c r="B134" s="11">
        <v>279</v>
      </c>
      <c r="C134" s="29" t="s">
        <v>247</v>
      </c>
      <c r="D134" s="11"/>
      <c r="E134" s="30">
        <v>1.2774104577398309E-3</v>
      </c>
      <c r="F134" s="33">
        <v>28720</v>
      </c>
      <c r="G134" s="33">
        <v>16812</v>
      </c>
      <c r="H134" s="18">
        <v>0</v>
      </c>
      <c r="I134" s="18">
        <v>0</v>
      </c>
      <c r="J134" s="18">
        <v>0</v>
      </c>
      <c r="K134" s="18">
        <v>0</v>
      </c>
      <c r="L134" s="18">
        <v>-66276</v>
      </c>
      <c r="M134" s="18">
        <v>0</v>
      </c>
      <c r="N134" s="18">
        <v>-113133</v>
      </c>
      <c r="O134" s="34">
        <v>-53839.793103448275</v>
      </c>
      <c r="P134" s="33">
        <v>-187716.79310344829</v>
      </c>
    </row>
    <row r="135" spans="1:16" s="10" customFormat="1" x14ac:dyDescent="0.25">
      <c r="A135" s="11"/>
      <c r="B135" s="11">
        <v>280</v>
      </c>
      <c r="C135" s="29" t="s">
        <v>248</v>
      </c>
      <c r="D135" s="11"/>
      <c r="E135" s="30">
        <v>1.5121492439974436E-2</v>
      </c>
      <c r="F135" s="33">
        <v>339982</v>
      </c>
      <c r="G135" s="33">
        <v>199015</v>
      </c>
      <c r="H135" s="18">
        <v>0</v>
      </c>
      <c r="I135" s="18">
        <v>0</v>
      </c>
      <c r="J135" s="18">
        <v>0</v>
      </c>
      <c r="K135" s="18">
        <v>0</v>
      </c>
      <c r="L135" s="18">
        <v>-784545</v>
      </c>
      <c r="M135" s="18">
        <v>0</v>
      </c>
      <c r="N135" s="18">
        <v>-1339230</v>
      </c>
      <c r="O135" s="34">
        <v>-174166</v>
      </c>
      <c r="P135" s="33">
        <v>-1758944</v>
      </c>
    </row>
    <row r="136" spans="1:16" s="10" customFormat="1" x14ac:dyDescent="0.25">
      <c r="A136" s="11"/>
      <c r="B136" s="11">
        <v>282</v>
      </c>
      <c r="C136" s="29" t="s">
        <v>249</v>
      </c>
      <c r="D136" s="11"/>
      <c r="E136" s="30">
        <v>2.1067125550269057E-3</v>
      </c>
      <c r="F136" s="33">
        <v>47366</v>
      </c>
      <c r="G136" s="33">
        <v>27727</v>
      </c>
      <c r="H136" s="18">
        <v>0</v>
      </c>
      <c r="I136" s="18">
        <v>0</v>
      </c>
      <c r="J136" s="18">
        <v>0</v>
      </c>
      <c r="K136" s="18">
        <v>0</v>
      </c>
      <c r="L136" s="18">
        <v>-109302</v>
      </c>
      <c r="M136" s="18">
        <v>0</v>
      </c>
      <c r="N136" s="18">
        <v>-186580</v>
      </c>
      <c r="O136" s="34">
        <v>2805.8965517241377</v>
      </c>
      <c r="P136" s="33">
        <v>-217983.10344827586</v>
      </c>
    </row>
    <row r="137" spans="1:16" s="10" customFormat="1" x14ac:dyDescent="0.25">
      <c r="A137" s="11"/>
      <c r="B137" s="11">
        <v>283</v>
      </c>
      <c r="C137" s="29" t="s">
        <v>250</v>
      </c>
      <c r="D137" s="11"/>
      <c r="E137" s="30">
        <v>3.377937858659372E-3</v>
      </c>
      <c r="F137" s="33">
        <v>75947</v>
      </c>
      <c r="G137" s="33">
        <v>44457</v>
      </c>
      <c r="H137" s="18">
        <v>0</v>
      </c>
      <c r="I137" s="18">
        <v>0</v>
      </c>
      <c r="J137" s="18">
        <v>0</v>
      </c>
      <c r="K137" s="18">
        <v>0</v>
      </c>
      <c r="L137" s="18">
        <v>-175257</v>
      </c>
      <c r="M137" s="18">
        <v>0</v>
      </c>
      <c r="N137" s="18">
        <v>-299166</v>
      </c>
      <c r="O137" s="34">
        <v>-227637.24137931035</v>
      </c>
      <c r="P137" s="33">
        <v>-581656.24137931038</v>
      </c>
    </row>
    <row r="138" spans="1:16" s="10" customFormat="1" x14ac:dyDescent="0.25">
      <c r="A138" s="11"/>
      <c r="B138" s="11">
        <v>284</v>
      </c>
      <c r="C138" s="29" t="s">
        <v>251</v>
      </c>
      <c r="D138" s="11"/>
      <c r="E138" s="30">
        <v>5.4949424912493724E-4</v>
      </c>
      <c r="F138" s="33">
        <v>12354</v>
      </c>
      <c r="G138" s="33">
        <v>7232</v>
      </c>
      <c r="H138" s="18">
        <v>0</v>
      </c>
      <c r="I138" s="18">
        <v>0</v>
      </c>
      <c r="J138" s="18">
        <v>0</v>
      </c>
      <c r="K138" s="18">
        <v>0</v>
      </c>
      <c r="L138" s="18">
        <v>-28509</v>
      </c>
      <c r="M138" s="18">
        <v>0</v>
      </c>
      <c r="N138" s="18">
        <v>-48666</v>
      </c>
      <c r="O138" s="34">
        <v>-10506.827586206897</v>
      </c>
      <c r="P138" s="33">
        <v>-68095.827586206899</v>
      </c>
    </row>
    <row r="139" spans="1:16" s="10" customFormat="1" x14ac:dyDescent="0.25">
      <c r="A139" s="11"/>
      <c r="B139" s="11">
        <v>285</v>
      </c>
      <c r="C139" s="29" t="s">
        <v>252</v>
      </c>
      <c r="D139" s="11"/>
      <c r="E139" s="30">
        <v>2.2229503621811501E-3</v>
      </c>
      <c r="F139" s="33">
        <v>49979</v>
      </c>
      <c r="G139" s="33">
        <v>29256</v>
      </c>
      <c r="H139" s="18">
        <v>0</v>
      </c>
      <c r="I139" s="18">
        <v>0</v>
      </c>
      <c r="J139" s="18">
        <v>0</v>
      </c>
      <c r="K139" s="18">
        <v>0</v>
      </c>
      <c r="L139" s="18">
        <v>-115333</v>
      </c>
      <c r="M139" s="18">
        <v>0</v>
      </c>
      <c r="N139" s="18">
        <v>-196875</v>
      </c>
      <c r="O139" s="34">
        <v>44510.310344827587</v>
      </c>
      <c r="P139" s="33">
        <v>-188462.68965517241</v>
      </c>
    </row>
    <row r="140" spans="1:16" s="10" customFormat="1" x14ac:dyDescent="0.25">
      <c r="A140" s="11"/>
      <c r="B140" s="11">
        <v>286</v>
      </c>
      <c r="C140" s="29" t="s">
        <v>253</v>
      </c>
      <c r="D140" s="11"/>
      <c r="E140" s="30">
        <v>2.6619382544809281E-3</v>
      </c>
      <c r="F140" s="33">
        <v>59849</v>
      </c>
      <c r="G140" s="33">
        <v>35034</v>
      </c>
      <c r="H140" s="18">
        <v>0</v>
      </c>
      <c r="I140" s="18">
        <v>0</v>
      </c>
      <c r="J140" s="18">
        <v>0</v>
      </c>
      <c r="K140" s="18">
        <v>0</v>
      </c>
      <c r="L140" s="18">
        <v>-138109</v>
      </c>
      <c r="M140" s="18">
        <v>0</v>
      </c>
      <c r="N140" s="18">
        <v>-235754</v>
      </c>
      <c r="O140" s="34">
        <v>-32284.724137931036</v>
      </c>
      <c r="P140" s="33">
        <v>-311264.72413793101</v>
      </c>
    </row>
    <row r="141" spans="1:16" s="10" customFormat="1" x14ac:dyDescent="0.25">
      <c r="A141" s="11"/>
      <c r="B141" s="11">
        <v>287</v>
      </c>
      <c r="C141" s="29" t="s">
        <v>254</v>
      </c>
      <c r="D141" s="11"/>
      <c r="E141" s="30">
        <v>7.8352598089827025E-4</v>
      </c>
      <c r="F141" s="33">
        <v>17616</v>
      </c>
      <c r="G141" s="33">
        <v>10312</v>
      </c>
      <c r="H141" s="18">
        <v>0</v>
      </c>
      <c r="I141" s="18">
        <v>0</v>
      </c>
      <c r="J141" s="18">
        <v>0</v>
      </c>
      <c r="K141" s="18">
        <v>0</v>
      </c>
      <c r="L141" s="18">
        <v>-40651</v>
      </c>
      <c r="M141" s="18">
        <v>0</v>
      </c>
      <c r="N141" s="18">
        <v>-69393</v>
      </c>
      <c r="O141" s="34">
        <v>-14726.689655172413</v>
      </c>
      <c r="P141" s="33">
        <v>-96842.689655172406</v>
      </c>
    </row>
    <row r="142" spans="1:16" s="10" customFormat="1" x14ac:dyDescent="0.25">
      <c r="A142" s="11"/>
      <c r="B142" s="11">
        <v>288</v>
      </c>
      <c r="C142" s="29" t="s">
        <v>255</v>
      </c>
      <c r="D142" s="11"/>
      <c r="E142" s="30">
        <v>1.1856860219683855E-3</v>
      </c>
      <c r="F142" s="33">
        <v>26658</v>
      </c>
      <c r="G142" s="33">
        <v>15605</v>
      </c>
      <c r="H142" s="18">
        <v>0</v>
      </c>
      <c r="I142" s="18">
        <v>0</v>
      </c>
      <c r="J142" s="18">
        <v>0</v>
      </c>
      <c r="K142" s="18">
        <v>0</v>
      </c>
      <c r="L142" s="18">
        <v>-61517</v>
      </c>
      <c r="M142" s="18">
        <v>0</v>
      </c>
      <c r="N142" s="18">
        <v>-105010</v>
      </c>
      <c r="O142" s="34">
        <v>-42449.758620689652</v>
      </c>
      <c r="P142" s="33">
        <v>-166713.75862068965</v>
      </c>
    </row>
    <row r="143" spans="1:16" s="10" customFormat="1" x14ac:dyDescent="0.25">
      <c r="A143" s="11"/>
      <c r="B143" s="11">
        <v>290</v>
      </c>
      <c r="C143" s="29" t="s">
        <v>256</v>
      </c>
      <c r="D143" s="11"/>
      <c r="E143" s="30">
        <v>3.1695525782419768E-3</v>
      </c>
      <c r="F143" s="33">
        <v>71262</v>
      </c>
      <c r="G143" s="33">
        <v>41715</v>
      </c>
      <c r="H143" s="18">
        <v>0</v>
      </c>
      <c r="I143" s="18">
        <v>0</v>
      </c>
      <c r="J143" s="18">
        <v>0</v>
      </c>
      <c r="K143" s="18">
        <v>0</v>
      </c>
      <c r="L143" s="18">
        <v>-164445</v>
      </c>
      <c r="M143" s="18">
        <v>0</v>
      </c>
      <c r="N143" s="18">
        <v>-280710</v>
      </c>
      <c r="O143" s="34">
        <v>36680.482758620688</v>
      </c>
      <c r="P143" s="33">
        <v>-295497.5172413793</v>
      </c>
    </row>
    <row r="144" spans="1:16" s="10" customFormat="1" x14ac:dyDescent="0.25">
      <c r="A144" s="11"/>
      <c r="B144" s="11">
        <v>291</v>
      </c>
      <c r="C144" s="29" t="s">
        <v>257</v>
      </c>
      <c r="D144" s="11"/>
      <c r="E144" s="30">
        <v>2.2671514895441407E-3</v>
      </c>
      <c r="F144" s="33">
        <v>50973</v>
      </c>
      <c r="G144" s="33">
        <v>29838</v>
      </c>
      <c r="H144" s="18">
        <v>0</v>
      </c>
      <c r="I144" s="18">
        <v>0</v>
      </c>
      <c r="J144" s="18">
        <v>0</v>
      </c>
      <c r="K144" s="18">
        <v>0</v>
      </c>
      <c r="L144" s="18">
        <v>-117626</v>
      </c>
      <c r="M144" s="18">
        <v>0</v>
      </c>
      <c r="N144" s="18">
        <v>-200789</v>
      </c>
      <c r="O144" s="34">
        <v>56781.793103448275</v>
      </c>
      <c r="P144" s="33">
        <v>-180822.20689655171</v>
      </c>
    </row>
    <row r="145" spans="1:16" s="10" customFormat="1" x14ac:dyDescent="0.25">
      <c r="A145" s="11"/>
      <c r="B145" s="11">
        <v>292</v>
      </c>
      <c r="C145" s="29" t="s">
        <v>258</v>
      </c>
      <c r="D145" s="11"/>
      <c r="E145" s="30">
        <v>1.8650504221020517E-3</v>
      </c>
      <c r="F145" s="33">
        <v>41933</v>
      </c>
      <c r="G145" s="33">
        <v>24546</v>
      </c>
      <c r="H145" s="18">
        <v>0</v>
      </c>
      <c r="I145" s="18">
        <v>0</v>
      </c>
      <c r="J145" s="18">
        <v>0</v>
      </c>
      <c r="K145" s="18">
        <v>0</v>
      </c>
      <c r="L145" s="18">
        <v>-96764</v>
      </c>
      <c r="M145" s="18">
        <v>0</v>
      </c>
      <c r="N145" s="18">
        <v>-165178</v>
      </c>
      <c r="O145" s="34">
        <v>59457.586206896551</v>
      </c>
      <c r="P145" s="33">
        <v>-136005.41379310345</v>
      </c>
    </row>
    <row r="146" spans="1:16" s="10" customFormat="1" x14ac:dyDescent="0.25">
      <c r="A146" s="11"/>
      <c r="B146" s="11">
        <v>293</v>
      </c>
      <c r="C146" s="29" t="s">
        <v>259</v>
      </c>
      <c r="D146" s="11"/>
      <c r="E146" s="30">
        <v>2.2437491813133517E-3</v>
      </c>
      <c r="F146" s="33">
        <v>50447</v>
      </c>
      <c r="G146" s="33">
        <v>29530</v>
      </c>
      <c r="H146" s="18">
        <v>0</v>
      </c>
      <c r="I146" s="18">
        <v>0</v>
      </c>
      <c r="J146" s="18">
        <v>0</v>
      </c>
      <c r="K146" s="18">
        <v>0</v>
      </c>
      <c r="L146" s="18">
        <v>-116412</v>
      </c>
      <c r="M146" s="18">
        <v>0</v>
      </c>
      <c r="N146" s="18">
        <v>-198717</v>
      </c>
      <c r="O146" s="34">
        <v>-365805.79310344829</v>
      </c>
      <c r="P146" s="33">
        <v>-600957.79310344835</v>
      </c>
    </row>
    <row r="147" spans="1:16" s="10" customFormat="1" x14ac:dyDescent="0.25">
      <c r="A147" s="11"/>
      <c r="B147" s="11">
        <v>294</v>
      </c>
      <c r="C147" s="29" t="s">
        <v>260</v>
      </c>
      <c r="D147" s="11"/>
      <c r="E147" s="30">
        <v>1.8743375890435826E-3</v>
      </c>
      <c r="F147" s="33">
        <v>42141</v>
      </c>
      <c r="G147" s="33">
        <v>24668</v>
      </c>
      <c r="H147" s="18">
        <v>0</v>
      </c>
      <c r="I147" s="18">
        <v>0</v>
      </c>
      <c r="J147" s="18">
        <v>0</v>
      </c>
      <c r="K147" s="18">
        <v>0</v>
      </c>
      <c r="L147" s="18">
        <v>-97246</v>
      </c>
      <c r="M147" s="18">
        <v>0</v>
      </c>
      <c r="N147" s="18">
        <v>-166000</v>
      </c>
      <c r="O147" s="34">
        <v>73719.862068965522</v>
      </c>
      <c r="P147" s="33">
        <v>-122717.13793103448</v>
      </c>
    </row>
    <row r="148" spans="1:16" s="10" customFormat="1" x14ac:dyDescent="0.25">
      <c r="A148" s="11"/>
      <c r="B148" s="11">
        <v>295</v>
      </c>
      <c r="C148" s="29" t="s">
        <v>261</v>
      </c>
      <c r="D148" s="11"/>
      <c r="E148" s="30">
        <v>7.134367675674433E-3</v>
      </c>
      <c r="F148" s="33">
        <v>160405</v>
      </c>
      <c r="G148" s="33">
        <v>93896</v>
      </c>
      <c r="H148" s="18">
        <v>0</v>
      </c>
      <c r="I148" s="18">
        <v>0</v>
      </c>
      <c r="J148" s="18">
        <v>0</v>
      </c>
      <c r="K148" s="18">
        <v>0</v>
      </c>
      <c r="L148" s="18">
        <v>-370151</v>
      </c>
      <c r="M148" s="18">
        <v>0</v>
      </c>
      <c r="N148" s="18">
        <v>-631853</v>
      </c>
      <c r="O148" s="34">
        <v>-554344.13793103443</v>
      </c>
      <c r="P148" s="33">
        <v>-1302047.1379310344</v>
      </c>
    </row>
    <row r="149" spans="1:16" s="10" customFormat="1" x14ac:dyDescent="0.25">
      <c r="A149" s="11"/>
      <c r="B149" s="11">
        <v>296</v>
      </c>
      <c r="C149" s="29" t="s">
        <v>262</v>
      </c>
      <c r="D149" s="11"/>
      <c r="E149" s="30">
        <v>1.2914988643177169E-3</v>
      </c>
      <c r="F149" s="33">
        <v>29037</v>
      </c>
      <c r="G149" s="33">
        <v>16998</v>
      </c>
      <c r="H149" s="18">
        <v>0</v>
      </c>
      <c r="I149" s="18">
        <v>0</v>
      </c>
      <c r="J149" s="18">
        <v>0</v>
      </c>
      <c r="K149" s="18">
        <v>0</v>
      </c>
      <c r="L149" s="18">
        <v>-67007</v>
      </c>
      <c r="M149" s="18">
        <v>0</v>
      </c>
      <c r="N149" s="18">
        <v>-114381</v>
      </c>
      <c r="O149" s="34">
        <v>-21131.103448275862</v>
      </c>
      <c r="P149" s="33">
        <v>-156484.10344827586</v>
      </c>
    </row>
    <row r="150" spans="1:16" s="10" customFormat="1" x14ac:dyDescent="0.25">
      <c r="A150" s="11"/>
      <c r="B150" s="11">
        <v>297</v>
      </c>
      <c r="C150" s="29" t="s">
        <v>263</v>
      </c>
      <c r="D150" s="11"/>
      <c r="E150" s="30">
        <v>2.8470965749215322E-3</v>
      </c>
      <c r="F150" s="33">
        <v>64012</v>
      </c>
      <c r="G150" s="33">
        <v>37471</v>
      </c>
      <c r="H150" s="18">
        <v>0</v>
      </c>
      <c r="I150" s="18">
        <v>0</v>
      </c>
      <c r="J150" s="18">
        <v>0</v>
      </c>
      <c r="K150" s="18">
        <v>0</v>
      </c>
      <c r="L150" s="18">
        <v>-147715</v>
      </c>
      <c r="M150" s="18">
        <v>0</v>
      </c>
      <c r="N150" s="18">
        <v>-252152</v>
      </c>
      <c r="O150" s="34">
        <v>84303.482758620696</v>
      </c>
      <c r="P150" s="33">
        <v>-214080.5172413793</v>
      </c>
    </row>
    <row r="151" spans="1:16" s="10" customFormat="1" x14ac:dyDescent="0.25">
      <c r="A151" s="11"/>
      <c r="B151" s="11">
        <v>298</v>
      </c>
      <c r="C151" s="29" t="s">
        <v>264</v>
      </c>
      <c r="D151" s="11"/>
      <c r="E151" s="30">
        <v>2.6575168050090602E-3</v>
      </c>
      <c r="F151" s="33">
        <v>59750</v>
      </c>
      <c r="G151" s="33">
        <v>34976</v>
      </c>
      <c r="H151" s="18">
        <v>0</v>
      </c>
      <c r="I151" s="18">
        <v>0</v>
      </c>
      <c r="J151" s="18">
        <v>0</v>
      </c>
      <c r="K151" s="18">
        <v>0</v>
      </c>
      <c r="L151" s="18">
        <v>-137879</v>
      </c>
      <c r="M151" s="18">
        <v>0</v>
      </c>
      <c r="N151" s="18">
        <v>-235362</v>
      </c>
      <c r="O151" s="34">
        <v>20639.137931034482</v>
      </c>
      <c r="P151" s="33">
        <v>-257875.86206896551</v>
      </c>
    </row>
    <row r="152" spans="1:16" s="10" customFormat="1" x14ac:dyDescent="0.25">
      <c r="A152" s="11"/>
      <c r="B152" s="11">
        <v>299</v>
      </c>
      <c r="C152" s="29" t="s">
        <v>265</v>
      </c>
      <c r="D152" s="11"/>
      <c r="E152" s="30">
        <v>1.6412950415910055E-3</v>
      </c>
      <c r="F152" s="33">
        <v>36902</v>
      </c>
      <c r="G152" s="33">
        <v>21601</v>
      </c>
      <c r="H152" s="18">
        <v>0</v>
      </c>
      <c r="I152" s="18">
        <v>0</v>
      </c>
      <c r="J152" s="18">
        <v>0</v>
      </c>
      <c r="K152" s="18">
        <v>0</v>
      </c>
      <c r="L152" s="18">
        <v>-85155</v>
      </c>
      <c r="M152" s="18">
        <v>0</v>
      </c>
      <c r="N152" s="18">
        <v>-145361</v>
      </c>
      <c r="O152" s="34">
        <v>33808.103448275862</v>
      </c>
      <c r="P152" s="33">
        <v>-138204.89655172414</v>
      </c>
    </row>
    <row r="153" spans="1:16" s="10" customFormat="1" x14ac:dyDescent="0.25">
      <c r="A153" s="11"/>
      <c r="B153" s="11">
        <v>301</v>
      </c>
      <c r="C153" s="29" t="s">
        <v>266</v>
      </c>
      <c r="D153" s="11"/>
      <c r="E153" s="30">
        <v>5.3722073629167465E-3</v>
      </c>
      <c r="F153" s="33">
        <v>120785</v>
      </c>
      <c r="G153" s="33">
        <v>70704</v>
      </c>
      <c r="H153" s="18">
        <v>0</v>
      </c>
      <c r="I153" s="18">
        <v>0</v>
      </c>
      <c r="J153" s="18">
        <v>0</v>
      </c>
      <c r="K153" s="18">
        <v>0</v>
      </c>
      <c r="L153" s="18">
        <v>-278725</v>
      </c>
      <c r="M153" s="18">
        <v>0</v>
      </c>
      <c r="N153" s="18">
        <v>-475788</v>
      </c>
      <c r="O153" s="34">
        <v>59902.275862068964</v>
      </c>
      <c r="P153" s="33">
        <v>-503121.72413793101</v>
      </c>
    </row>
    <row r="154" spans="1:16" s="10" customFormat="1" x14ac:dyDescent="0.25">
      <c r="A154" s="11"/>
      <c r="B154" s="11">
        <v>305</v>
      </c>
      <c r="C154" s="29" t="s">
        <v>267</v>
      </c>
      <c r="D154" s="11"/>
      <c r="E154" s="30">
        <v>0</v>
      </c>
      <c r="F154" s="33">
        <v>0</v>
      </c>
      <c r="G154" s="33">
        <v>0</v>
      </c>
      <c r="H154" s="18">
        <v>0</v>
      </c>
      <c r="I154" s="18">
        <v>0</v>
      </c>
      <c r="J154" s="18">
        <v>0</v>
      </c>
      <c r="K154" s="18">
        <v>0</v>
      </c>
      <c r="L154" s="18">
        <v>0</v>
      </c>
      <c r="M154" s="18">
        <v>0</v>
      </c>
      <c r="N154" s="18">
        <v>0</v>
      </c>
      <c r="O154" s="34">
        <v>0</v>
      </c>
      <c r="P154" s="33">
        <v>0</v>
      </c>
    </row>
    <row r="155" spans="1:16" s="10" customFormat="1" x14ac:dyDescent="0.25">
      <c r="A155" s="11"/>
      <c r="B155" s="11">
        <v>310</v>
      </c>
      <c r="C155" s="29" t="s">
        <v>268</v>
      </c>
      <c r="D155" s="11"/>
      <c r="E155" s="30">
        <v>2.0615387559590067E-3</v>
      </c>
      <c r="F155" s="33">
        <v>46350</v>
      </c>
      <c r="G155" s="33">
        <v>27132</v>
      </c>
      <c r="H155" s="18">
        <v>0</v>
      </c>
      <c r="I155" s="18">
        <v>0</v>
      </c>
      <c r="J155" s="18">
        <v>0</v>
      </c>
      <c r="K155" s="18">
        <v>0</v>
      </c>
      <c r="L155" s="18">
        <v>-106958</v>
      </c>
      <c r="M155" s="18">
        <v>0</v>
      </c>
      <c r="N155" s="18">
        <v>-182579</v>
      </c>
      <c r="O155" s="34">
        <v>127198.6551724138</v>
      </c>
      <c r="P155" s="33">
        <v>-88856.344827586203</v>
      </c>
    </row>
    <row r="156" spans="1:16" s="10" customFormat="1" x14ac:dyDescent="0.25">
      <c r="A156" s="11"/>
      <c r="B156" s="11">
        <v>311</v>
      </c>
      <c r="C156" s="29" t="s">
        <v>269</v>
      </c>
      <c r="D156" s="11"/>
      <c r="E156" s="30">
        <v>0</v>
      </c>
      <c r="F156" s="33">
        <v>0</v>
      </c>
      <c r="G156" s="33">
        <v>0</v>
      </c>
      <c r="H156" s="18">
        <v>0</v>
      </c>
      <c r="I156" s="18">
        <v>0</v>
      </c>
      <c r="J156" s="18">
        <v>0</v>
      </c>
      <c r="K156" s="18">
        <v>0</v>
      </c>
      <c r="L156" s="18">
        <v>0</v>
      </c>
      <c r="M156" s="18">
        <v>0</v>
      </c>
      <c r="N156" s="18">
        <v>0</v>
      </c>
      <c r="O156" s="34">
        <v>0</v>
      </c>
      <c r="P156" s="33">
        <v>0</v>
      </c>
    </row>
    <row r="157" spans="1:16" s="10" customFormat="1" x14ac:dyDescent="0.25">
      <c r="A157" s="11"/>
      <c r="B157" s="11">
        <v>319</v>
      </c>
      <c r="C157" s="29" t="s">
        <v>270</v>
      </c>
      <c r="D157" s="11"/>
      <c r="E157" s="30">
        <v>0</v>
      </c>
      <c r="F157" s="33">
        <v>0</v>
      </c>
      <c r="G157" s="33">
        <v>0</v>
      </c>
      <c r="H157" s="18">
        <v>0</v>
      </c>
      <c r="I157" s="18">
        <v>0</v>
      </c>
      <c r="J157" s="18">
        <v>0</v>
      </c>
      <c r="K157" s="18">
        <v>0</v>
      </c>
      <c r="L157" s="18">
        <v>0</v>
      </c>
      <c r="M157" s="18">
        <v>0</v>
      </c>
      <c r="N157" s="18">
        <v>0</v>
      </c>
      <c r="O157" s="34">
        <v>0</v>
      </c>
      <c r="P157" s="33">
        <v>0</v>
      </c>
    </row>
    <row r="158" spans="1:16" s="10" customFormat="1" x14ac:dyDescent="0.25">
      <c r="A158" s="11"/>
      <c r="B158" s="11">
        <v>320</v>
      </c>
      <c r="C158" s="29" t="s">
        <v>271</v>
      </c>
      <c r="D158" s="11"/>
      <c r="E158" s="30">
        <v>8.825922402014299E-4</v>
      </c>
      <c r="F158" s="33">
        <v>19844</v>
      </c>
      <c r="G158" s="33">
        <v>11616</v>
      </c>
      <c r="H158" s="18">
        <v>0</v>
      </c>
      <c r="I158" s="18">
        <v>0</v>
      </c>
      <c r="J158" s="18">
        <v>0</v>
      </c>
      <c r="K158" s="18">
        <v>0</v>
      </c>
      <c r="L158" s="18">
        <v>-45791</v>
      </c>
      <c r="M158" s="18">
        <v>0</v>
      </c>
      <c r="N158" s="18">
        <v>-78166</v>
      </c>
      <c r="O158" s="34">
        <v>23780.413793103449</v>
      </c>
      <c r="P158" s="33">
        <v>-68716.586206896551</v>
      </c>
    </row>
    <row r="159" spans="1:16" s="10" customFormat="1" x14ac:dyDescent="0.25">
      <c r="A159" s="11"/>
      <c r="B159" s="11">
        <v>325</v>
      </c>
      <c r="C159" s="29" t="s">
        <v>272</v>
      </c>
      <c r="D159" s="11"/>
      <c r="E159" s="30">
        <v>0</v>
      </c>
      <c r="F159" s="33">
        <v>0</v>
      </c>
      <c r="G159" s="33">
        <v>0</v>
      </c>
      <c r="H159" s="18">
        <v>0</v>
      </c>
      <c r="I159" s="18">
        <v>0</v>
      </c>
      <c r="J159" s="18">
        <v>0</v>
      </c>
      <c r="K159" s="18">
        <v>0</v>
      </c>
      <c r="L159" s="18">
        <v>0</v>
      </c>
      <c r="M159" s="18">
        <v>0</v>
      </c>
      <c r="N159" s="18">
        <v>0</v>
      </c>
      <c r="O159" s="34">
        <v>0</v>
      </c>
      <c r="P159" s="33">
        <v>0</v>
      </c>
    </row>
    <row r="160" spans="1:16" s="10" customFormat="1" x14ac:dyDescent="0.25">
      <c r="A160" s="11"/>
      <c r="B160" s="11">
        <v>326</v>
      </c>
      <c r="C160" s="29" t="s">
        <v>273</v>
      </c>
      <c r="D160" s="11"/>
      <c r="E160" s="30">
        <v>0</v>
      </c>
      <c r="F160" s="33">
        <v>0</v>
      </c>
      <c r="G160" s="33">
        <v>0</v>
      </c>
      <c r="H160" s="18">
        <v>0</v>
      </c>
      <c r="I160" s="18">
        <v>0</v>
      </c>
      <c r="J160" s="18">
        <v>0</v>
      </c>
      <c r="K160" s="18">
        <v>0</v>
      </c>
      <c r="L160" s="18">
        <v>0</v>
      </c>
      <c r="M160" s="18">
        <v>0</v>
      </c>
      <c r="N160" s="18">
        <v>0</v>
      </c>
      <c r="O160" s="34">
        <v>0</v>
      </c>
      <c r="P160" s="33">
        <v>0</v>
      </c>
    </row>
    <row r="161" spans="1:16" s="10" customFormat="1" x14ac:dyDescent="0.25">
      <c r="A161" s="11"/>
      <c r="B161" s="11">
        <v>330</v>
      </c>
      <c r="C161" s="29" t="s">
        <v>274</v>
      </c>
      <c r="D161" s="11"/>
      <c r="E161" s="30">
        <v>1.2455230239086643E-5</v>
      </c>
      <c r="F161" s="33">
        <v>280</v>
      </c>
      <c r="G161" s="33">
        <v>164</v>
      </c>
      <c r="H161" s="18">
        <v>0</v>
      </c>
      <c r="I161" s="18">
        <v>0</v>
      </c>
      <c r="J161" s="18">
        <v>0</v>
      </c>
      <c r="K161" s="18">
        <v>0</v>
      </c>
      <c r="L161" s="18">
        <v>-646</v>
      </c>
      <c r="M161" s="18">
        <v>0</v>
      </c>
      <c r="N161" s="18">
        <v>-1103</v>
      </c>
      <c r="O161" s="34">
        <v>1741.5862068965516</v>
      </c>
      <c r="P161" s="33">
        <v>436.58620689655163</v>
      </c>
    </row>
    <row r="162" spans="1:16" s="10" customFormat="1" x14ac:dyDescent="0.25">
      <c r="A162" s="11"/>
      <c r="B162" s="11">
        <v>350</v>
      </c>
      <c r="C162" s="29" t="s">
        <v>275</v>
      </c>
      <c r="D162" s="11"/>
      <c r="E162" s="30">
        <v>4.2577229541667657E-4</v>
      </c>
      <c r="F162" s="33">
        <v>9573</v>
      </c>
      <c r="G162" s="33">
        <v>5604</v>
      </c>
      <c r="H162" s="18">
        <v>0</v>
      </c>
      <c r="I162" s="18">
        <v>0</v>
      </c>
      <c r="J162" s="18">
        <v>0</v>
      </c>
      <c r="K162" s="18">
        <v>0</v>
      </c>
      <c r="L162" s="18">
        <v>-22090</v>
      </c>
      <c r="M162" s="18">
        <v>0</v>
      </c>
      <c r="N162" s="18">
        <v>-37708</v>
      </c>
      <c r="O162" s="34">
        <v>24256.379310344826</v>
      </c>
      <c r="P162" s="33">
        <v>-20364.620689655174</v>
      </c>
    </row>
    <row r="163" spans="1:16" s="10" customFormat="1" x14ac:dyDescent="0.25">
      <c r="A163" s="11"/>
      <c r="B163" s="11">
        <v>360</v>
      </c>
      <c r="C163" s="29" t="s">
        <v>276</v>
      </c>
      <c r="D163" s="11"/>
      <c r="E163" s="30">
        <v>2.2365473218588194E-4</v>
      </c>
      <c r="F163" s="33">
        <v>5029</v>
      </c>
      <c r="G163" s="33">
        <v>2944</v>
      </c>
      <c r="H163" s="18">
        <v>0</v>
      </c>
      <c r="I163" s="18">
        <v>0</v>
      </c>
      <c r="J163" s="18">
        <v>0</v>
      </c>
      <c r="K163" s="18">
        <v>0</v>
      </c>
      <c r="L163" s="18">
        <v>-11604</v>
      </c>
      <c r="M163" s="18">
        <v>0</v>
      </c>
      <c r="N163" s="18">
        <v>-19808</v>
      </c>
      <c r="O163" s="34">
        <v>-14003.862068965518</v>
      </c>
      <c r="P163" s="33">
        <v>-37442.862068965522</v>
      </c>
    </row>
    <row r="164" spans="1:16" s="10" customFormat="1" x14ac:dyDescent="0.25">
      <c r="A164" s="11"/>
      <c r="B164" s="11">
        <v>400</v>
      </c>
      <c r="C164" s="29" t="s">
        <v>277</v>
      </c>
      <c r="D164" s="11"/>
      <c r="E164" s="30">
        <v>0</v>
      </c>
      <c r="F164" s="33">
        <v>0</v>
      </c>
      <c r="G164" s="33">
        <v>0</v>
      </c>
      <c r="H164" s="18">
        <v>0</v>
      </c>
      <c r="I164" s="18">
        <v>0</v>
      </c>
      <c r="J164" s="18">
        <v>0</v>
      </c>
      <c r="K164" s="18">
        <v>0</v>
      </c>
      <c r="L164" s="18">
        <v>0</v>
      </c>
      <c r="M164" s="18">
        <v>0</v>
      </c>
      <c r="N164" s="18">
        <v>0</v>
      </c>
      <c r="O164" s="34">
        <v>-10777.344827586207</v>
      </c>
      <c r="P164" s="33">
        <v>-10777.344827586207</v>
      </c>
    </row>
    <row r="165" spans="1:16" s="10" customFormat="1" x14ac:dyDescent="0.25">
      <c r="A165" s="11"/>
      <c r="B165" s="11">
        <v>402</v>
      </c>
      <c r="C165" s="29" t="s">
        <v>278</v>
      </c>
      <c r="D165" s="11"/>
      <c r="E165" s="30">
        <v>1.7524996461719922E-3</v>
      </c>
      <c r="F165" s="33">
        <v>39402</v>
      </c>
      <c r="G165" s="33">
        <v>23065</v>
      </c>
      <c r="H165" s="18">
        <v>0</v>
      </c>
      <c r="I165" s="18">
        <v>0</v>
      </c>
      <c r="J165" s="18">
        <v>0</v>
      </c>
      <c r="K165" s="18">
        <v>0</v>
      </c>
      <c r="L165" s="18">
        <v>-90925</v>
      </c>
      <c r="M165" s="18">
        <v>0</v>
      </c>
      <c r="N165" s="18">
        <v>-155210</v>
      </c>
      <c r="O165" s="34">
        <v>12189.379310344828</v>
      </c>
      <c r="P165" s="33">
        <v>-171478.62068965516</v>
      </c>
    </row>
    <row r="166" spans="1:16" s="10" customFormat="1" x14ac:dyDescent="0.25">
      <c r="A166" s="11"/>
      <c r="B166" s="11">
        <v>403</v>
      </c>
      <c r="C166" s="29" t="s">
        <v>279</v>
      </c>
      <c r="D166" s="11"/>
      <c r="E166" s="30">
        <v>5.1714925857179296E-3</v>
      </c>
      <c r="F166" s="33">
        <v>116273</v>
      </c>
      <c r="G166" s="33">
        <v>68063</v>
      </c>
      <c r="H166" s="18">
        <v>0</v>
      </c>
      <c r="I166" s="18">
        <v>0</v>
      </c>
      <c r="J166" s="18">
        <v>0</v>
      </c>
      <c r="K166" s="18">
        <v>0</v>
      </c>
      <c r="L166" s="18">
        <v>-268311</v>
      </c>
      <c r="M166" s="18">
        <v>0</v>
      </c>
      <c r="N166" s="18">
        <v>-458011</v>
      </c>
      <c r="O166" s="34">
        <v>-41735</v>
      </c>
      <c r="P166" s="33">
        <v>-583721</v>
      </c>
    </row>
    <row r="167" spans="1:16" s="10" customFormat="1" x14ac:dyDescent="0.25">
      <c r="A167" s="11"/>
      <c r="B167" s="11">
        <v>405</v>
      </c>
      <c r="C167" s="29" t="s">
        <v>280</v>
      </c>
      <c r="D167" s="11"/>
      <c r="E167" s="30">
        <v>7.1803930539310283E-5</v>
      </c>
      <c r="F167" s="33">
        <v>1614</v>
      </c>
      <c r="G167" s="33">
        <v>945</v>
      </c>
      <c r="H167" s="18">
        <v>0</v>
      </c>
      <c r="I167" s="18">
        <v>0</v>
      </c>
      <c r="J167" s="18">
        <v>0</v>
      </c>
      <c r="K167" s="18">
        <v>0</v>
      </c>
      <c r="L167" s="18">
        <v>-3725</v>
      </c>
      <c r="M167" s="18">
        <v>0</v>
      </c>
      <c r="N167" s="18">
        <v>-6359</v>
      </c>
      <c r="O167" s="34">
        <v>7130.9655172413795</v>
      </c>
      <c r="P167" s="33">
        <v>-394.03448275862047</v>
      </c>
    </row>
    <row r="168" spans="1:16" s="10" customFormat="1" x14ac:dyDescent="0.25">
      <c r="A168" s="11"/>
      <c r="B168" s="11">
        <v>407</v>
      </c>
      <c r="C168" s="29" t="s">
        <v>281</v>
      </c>
      <c r="D168" s="11"/>
      <c r="E168" s="30">
        <v>0</v>
      </c>
      <c r="F168" s="33">
        <v>0</v>
      </c>
      <c r="G168" s="33">
        <v>0</v>
      </c>
      <c r="H168" s="18">
        <v>0</v>
      </c>
      <c r="I168" s="18">
        <v>0</v>
      </c>
      <c r="J168" s="18">
        <v>0</v>
      </c>
      <c r="K168" s="18">
        <v>0</v>
      </c>
      <c r="L168" s="18">
        <v>0</v>
      </c>
      <c r="M168" s="18">
        <v>0</v>
      </c>
      <c r="N168" s="18">
        <v>0</v>
      </c>
      <c r="O168" s="34">
        <v>-7952</v>
      </c>
      <c r="P168" s="33">
        <v>-7952</v>
      </c>
    </row>
    <row r="169" spans="1:16" s="10" customFormat="1" x14ac:dyDescent="0.25">
      <c r="A169" s="11"/>
      <c r="B169" s="11">
        <v>408</v>
      </c>
      <c r="C169" s="29" t="s">
        <v>282</v>
      </c>
      <c r="D169" s="11"/>
      <c r="E169" s="30">
        <v>0</v>
      </c>
      <c r="F169" s="33">
        <v>0</v>
      </c>
      <c r="G169" s="33">
        <v>0</v>
      </c>
      <c r="H169" s="18">
        <v>0</v>
      </c>
      <c r="I169" s="18">
        <v>0</v>
      </c>
      <c r="J169" s="18">
        <v>0</v>
      </c>
      <c r="K169" s="18">
        <v>0</v>
      </c>
      <c r="L169" s="18">
        <v>0</v>
      </c>
      <c r="M169" s="18">
        <v>0</v>
      </c>
      <c r="N169" s="18">
        <v>0</v>
      </c>
      <c r="O169" s="34">
        <v>0</v>
      </c>
      <c r="P169" s="33">
        <v>0</v>
      </c>
    </row>
    <row r="170" spans="1:16" s="10" customFormat="1" x14ac:dyDescent="0.25">
      <c r="A170" s="11"/>
      <c r="B170" s="11">
        <v>409</v>
      </c>
      <c r="C170" s="29" t="s">
        <v>283</v>
      </c>
      <c r="D170" s="11"/>
      <c r="E170" s="30">
        <v>2.1415643965601787E-3</v>
      </c>
      <c r="F170" s="33">
        <v>48150</v>
      </c>
      <c r="G170" s="33">
        <v>28185</v>
      </c>
      <c r="H170" s="18">
        <v>0</v>
      </c>
      <c r="I170" s="18">
        <v>0</v>
      </c>
      <c r="J170" s="18">
        <v>0</v>
      </c>
      <c r="K170" s="18">
        <v>0</v>
      </c>
      <c r="L170" s="18">
        <v>-111110</v>
      </c>
      <c r="M170" s="18">
        <v>0</v>
      </c>
      <c r="N170" s="18">
        <v>-189667</v>
      </c>
      <c r="O170" s="34">
        <v>-33154.275862068964</v>
      </c>
      <c r="P170" s="33">
        <v>-257596.27586206896</v>
      </c>
    </row>
    <row r="171" spans="1:16" s="10" customFormat="1" x14ac:dyDescent="0.25">
      <c r="A171" s="11"/>
      <c r="B171" s="11">
        <v>411</v>
      </c>
      <c r="C171" s="29" t="s">
        <v>284</v>
      </c>
      <c r="D171" s="11"/>
      <c r="E171" s="30">
        <v>2.8855552435448737E-3</v>
      </c>
      <c r="F171" s="33">
        <v>64877</v>
      </c>
      <c r="G171" s="33">
        <v>37977</v>
      </c>
      <c r="H171" s="18">
        <v>0</v>
      </c>
      <c r="I171" s="18">
        <v>0</v>
      </c>
      <c r="J171" s="18">
        <v>0</v>
      </c>
      <c r="K171" s="18">
        <v>0</v>
      </c>
      <c r="L171" s="18">
        <v>-149711</v>
      </c>
      <c r="M171" s="18">
        <v>0</v>
      </c>
      <c r="N171" s="18">
        <v>-255558</v>
      </c>
      <c r="O171" s="34">
        <v>3640.5172413793098</v>
      </c>
      <c r="P171" s="33">
        <v>-298774.4827586207</v>
      </c>
    </row>
    <row r="172" spans="1:16" s="10" customFormat="1" x14ac:dyDescent="0.25">
      <c r="A172" s="11"/>
      <c r="B172" s="11">
        <v>413</v>
      </c>
      <c r="C172" s="29" t="s">
        <v>285</v>
      </c>
      <c r="D172" s="11"/>
      <c r="E172" s="30">
        <v>9.2031884952220892E-5</v>
      </c>
      <c r="F172" s="33">
        <v>2069</v>
      </c>
      <c r="G172" s="33">
        <v>1211</v>
      </c>
      <c r="H172" s="18">
        <v>0</v>
      </c>
      <c r="I172" s="18">
        <v>0</v>
      </c>
      <c r="J172" s="18">
        <v>0</v>
      </c>
      <c r="K172" s="18">
        <v>0</v>
      </c>
      <c r="L172" s="18">
        <v>-4775</v>
      </c>
      <c r="M172" s="18">
        <v>0</v>
      </c>
      <c r="N172" s="18">
        <v>-8151</v>
      </c>
      <c r="O172" s="34">
        <v>-1548.5517241379312</v>
      </c>
      <c r="P172" s="33">
        <v>-11194.551724137931</v>
      </c>
    </row>
    <row r="173" spans="1:16" s="10" customFormat="1" x14ac:dyDescent="0.25">
      <c r="A173" s="11"/>
      <c r="B173" s="11">
        <v>417</v>
      </c>
      <c r="C173" s="29" t="s">
        <v>286</v>
      </c>
      <c r="D173" s="11"/>
      <c r="E173" s="30">
        <v>4.5782406909127571E-5</v>
      </c>
      <c r="F173" s="33">
        <v>1029</v>
      </c>
      <c r="G173" s="33">
        <v>603</v>
      </c>
      <c r="H173" s="18">
        <v>0</v>
      </c>
      <c r="I173" s="18">
        <v>0</v>
      </c>
      <c r="J173" s="18">
        <v>0</v>
      </c>
      <c r="K173" s="18">
        <v>0</v>
      </c>
      <c r="L173" s="18">
        <v>-2375</v>
      </c>
      <c r="M173" s="18">
        <v>0</v>
      </c>
      <c r="N173" s="18">
        <v>-4055</v>
      </c>
      <c r="O173" s="34">
        <v>-1354</v>
      </c>
      <c r="P173" s="33">
        <v>-6152</v>
      </c>
    </row>
    <row r="174" spans="1:16" s="10" customFormat="1" x14ac:dyDescent="0.25">
      <c r="A174" s="11"/>
      <c r="B174" s="11">
        <v>423</v>
      </c>
      <c r="C174" s="29" t="s">
        <v>287</v>
      </c>
      <c r="D174" s="11"/>
      <c r="E174" s="30">
        <v>5.1517238392885815E-4</v>
      </c>
      <c r="F174" s="33">
        <v>11583</v>
      </c>
      <c r="G174" s="33">
        <v>6780</v>
      </c>
      <c r="H174" s="18">
        <v>0</v>
      </c>
      <c r="I174" s="18">
        <v>0</v>
      </c>
      <c r="J174" s="18">
        <v>0</v>
      </c>
      <c r="K174" s="18">
        <v>0</v>
      </c>
      <c r="L174" s="18">
        <v>-26729</v>
      </c>
      <c r="M174" s="18">
        <v>0</v>
      </c>
      <c r="N174" s="18">
        <v>-45626</v>
      </c>
      <c r="O174" s="34">
        <v>22450.620689655174</v>
      </c>
      <c r="P174" s="33">
        <v>-31541.379310344826</v>
      </c>
    </row>
    <row r="175" spans="1:16" s="10" customFormat="1" x14ac:dyDescent="0.25">
      <c r="A175" s="11"/>
      <c r="B175" s="11">
        <v>425</v>
      </c>
      <c r="C175" s="29" t="s">
        <v>288</v>
      </c>
      <c r="D175" s="11"/>
      <c r="E175" s="30">
        <v>1.4739695599504171E-3</v>
      </c>
      <c r="F175" s="33">
        <v>33140</v>
      </c>
      <c r="G175" s="33">
        <v>19399</v>
      </c>
      <c r="H175" s="18">
        <v>0</v>
      </c>
      <c r="I175" s="18">
        <v>0</v>
      </c>
      <c r="J175" s="18">
        <v>0</v>
      </c>
      <c r="K175" s="18">
        <v>0</v>
      </c>
      <c r="L175" s="18">
        <v>-76474</v>
      </c>
      <c r="M175" s="18">
        <v>0</v>
      </c>
      <c r="N175" s="18">
        <v>-130542</v>
      </c>
      <c r="O175" s="34">
        <v>27485.275862068964</v>
      </c>
      <c r="P175" s="33">
        <v>-126991.72413793104</v>
      </c>
    </row>
    <row r="176" spans="1:16" s="10" customFormat="1" x14ac:dyDescent="0.25">
      <c r="A176" s="11"/>
      <c r="B176" s="11">
        <v>440</v>
      </c>
      <c r="C176" s="29" t="s">
        <v>289</v>
      </c>
      <c r="D176" s="11"/>
      <c r="E176" s="30">
        <v>9.360111815193934E-3</v>
      </c>
      <c r="F176" s="33">
        <v>210447</v>
      </c>
      <c r="G176" s="33">
        <v>123189</v>
      </c>
      <c r="H176" s="18">
        <v>0</v>
      </c>
      <c r="I176" s="18">
        <v>0</v>
      </c>
      <c r="J176" s="18">
        <v>0</v>
      </c>
      <c r="K176" s="18">
        <v>0</v>
      </c>
      <c r="L176" s="18">
        <v>-485628</v>
      </c>
      <c r="M176" s="18">
        <v>0</v>
      </c>
      <c r="N176" s="18">
        <v>-828975</v>
      </c>
      <c r="O176" s="34">
        <v>42251.034482758623</v>
      </c>
      <c r="P176" s="33">
        <v>-938715.96551724139</v>
      </c>
    </row>
    <row r="177" spans="1:16" s="10" customFormat="1" x14ac:dyDescent="0.25">
      <c r="A177" s="11"/>
      <c r="B177" s="11">
        <v>450</v>
      </c>
      <c r="C177" s="29" t="s">
        <v>290</v>
      </c>
      <c r="D177" s="11"/>
      <c r="E177" s="30">
        <v>0</v>
      </c>
      <c r="F177" s="33">
        <v>0</v>
      </c>
      <c r="G177" s="33">
        <v>0</v>
      </c>
      <c r="H177" s="18">
        <v>0</v>
      </c>
      <c r="I177" s="18">
        <v>0</v>
      </c>
      <c r="J177" s="18">
        <v>0</v>
      </c>
      <c r="K177" s="18">
        <v>0</v>
      </c>
      <c r="L177" s="18">
        <v>0</v>
      </c>
      <c r="M177" s="18">
        <v>0</v>
      </c>
      <c r="N177" s="18">
        <v>0</v>
      </c>
      <c r="O177" s="34">
        <v>0</v>
      </c>
      <c r="P177" s="33">
        <v>0</v>
      </c>
    </row>
    <row r="178" spans="1:16" s="10" customFormat="1" x14ac:dyDescent="0.25">
      <c r="A178" s="11"/>
      <c r="B178" s="11">
        <v>451</v>
      </c>
      <c r="C178" s="29" t="s">
        <v>291</v>
      </c>
      <c r="D178" s="11"/>
      <c r="E178" s="30">
        <v>0</v>
      </c>
      <c r="F178" s="33">
        <v>0</v>
      </c>
      <c r="G178" s="33">
        <v>0</v>
      </c>
      <c r="H178" s="18">
        <v>0</v>
      </c>
      <c r="I178" s="18">
        <v>0</v>
      </c>
      <c r="J178" s="18">
        <v>0</v>
      </c>
      <c r="K178" s="18">
        <v>0</v>
      </c>
      <c r="L178" s="18">
        <v>0</v>
      </c>
      <c r="M178" s="18">
        <v>0</v>
      </c>
      <c r="N178" s="18">
        <v>0</v>
      </c>
      <c r="O178" s="34">
        <v>0</v>
      </c>
      <c r="P178" s="33">
        <v>0</v>
      </c>
    </row>
    <row r="179" spans="1:16" s="10" customFormat="1" x14ac:dyDescent="0.25">
      <c r="A179" s="11"/>
      <c r="B179" s="11">
        <v>452</v>
      </c>
      <c r="C179" s="29" t="s">
        <v>292</v>
      </c>
      <c r="D179" s="11"/>
      <c r="E179" s="30">
        <v>0</v>
      </c>
      <c r="F179" s="33">
        <v>0</v>
      </c>
      <c r="G179" s="33">
        <v>0</v>
      </c>
      <c r="H179" s="18">
        <v>0</v>
      </c>
      <c r="I179" s="18">
        <v>0</v>
      </c>
      <c r="J179" s="18">
        <v>0</v>
      </c>
      <c r="K179" s="18">
        <v>0</v>
      </c>
      <c r="L179" s="18">
        <v>0</v>
      </c>
      <c r="M179" s="18">
        <v>0</v>
      </c>
      <c r="N179" s="18">
        <v>0</v>
      </c>
      <c r="O179" s="34">
        <v>0</v>
      </c>
      <c r="P179" s="33">
        <v>0</v>
      </c>
    </row>
    <row r="180" spans="1:16" s="10" customFormat="1" x14ac:dyDescent="0.25">
      <c r="A180" s="11"/>
      <c r="B180" s="11">
        <v>453</v>
      </c>
      <c r="C180" s="29" t="s">
        <v>293</v>
      </c>
      <c r="D180" s="11"/>
      <c r="E180" s="30">
        <v>0</v>
      </c>
      <c r="F180" s="33">
        <v>0</v>
      </c>
      <c r="G180" s="33">
        <v>0</v>
      </c>
      <c r="H180" s="18">
        <v>0</v>
      </c>
      <c r="I180" s="18">
        <v>0</v>
      </c>
      <c r="J180" s="18">
        <v>0</v>
      </c>
      <c r="K180" s="18">
        <v>0</v>
      </c>
      <c r="L180" s="18">
        <v>0</v>
      </c>
      <c r="M180" s="18">
        <v>0</v>
      </c>
      <c r="N180" s="18">
        <v>0</v>
      </c>
      <c r="O180" s="34">
        <v>0</v>
      </c>
      <c r="P180" s="33">
        <v>0</v>
      </c>
    </row>
    <row r="181" spans="1:16" s="10" customFormat="1" ht="26.4" x14ac:dyDescent="0.25">
      <c r="A181" s="11"/>
      <c r="B181" s="11">
        <v>454</v>
      </c>
      <c r="C181" s="29" t="s">
        <v>294</v>
      </c>
      <c r="D181" s="11"/>
      <c r="E181" s="30">
        <v>1.844695084652605E-5</v>
      </c>
      <c r="F181" s="33">
        <v>415</v>
      </c>
      <c r="G181" s="33">
        <v>243</v>
      </c>
      <c r="H181" s="18">
        <v>0</v>
      </c>
      <c r="I181" s="18">
        <v>0</v>
      </c>
      <c r="J181" s="18">
        <v>0</v>
      </c>
      <c r="K181" s="18">
        <v>0</v>
      </c>
      <c r="L181" s="18">
        <v>-957</v>
      </c>
      <c r="M181" s="18">
        <v>0</v>
      </c>
      <c r="N181" s="18">
        <v>-1634</v>
      </c>
      <c r="O181" s="34">
        <v>-1570.2758620689656</v>
      </c>
      <c r="P181" s="33">
        <v>-3503.2758620689656</v>
      </c>
    </row>
    <row r="182" spans="1:16" s="10" customFormat="1" x14ac:dyDescent="0.25">
      <c r="A182" s="11"/>
      <c r="B182" s="11">
        <v>501</v>
      </c>
      <c r="C182" s="29" t="s">
        <v>295</v>
      </c>
      <c r="D182" s="11"/>
      <c r="E182" s="30">
        <v>8.698321634843513E-2</v>
      </c>
      <c r="F182" s="33">
        <v>1955675</v>
      </c>
      <c r="G182" s="33">
        <v>1144799</v>
      </c>
      <c r="H182" s="18">
        <v>0</v>
      </c>
      <c r="I182" s="18">
        <v>0</v>
      </c>
      <c r="J182" s="18">
        <v>0</v>
      </c>
      <c r="K182" s="18">
        <v>0</v>
      </c>
      <c r="L182" s="18">
        <v>-4512924</v>
      </c>
      <c r="M182" s="18">
        <v>0</v>
      </c>
      <c r="N182" s="34">
        <v>-7703638</v>
      </c>
      <c r="O182" s="34">
        <v>-698159.86206896557</v>
      </c>
      <c r="P182" s="33">
        <v>-9814247.862068966</v>
      </c>
    </row>
    <row r="183" spans="1:16" s="10" customFormat="1" x14ac:dyDescent="0.25">
      <c r="A183" s="11"/>
      <c r="B183" s="11">
        <v>502</v>
      </c>
      <c r="C183" s="29" t="s">
        <v>296</v>
      </c>
      <c r="D183" s="11"/>
      <c r="E183" s="30">
        <v>0</v>
      </c>
      <c r="F183" s="33">
        <v>0</v>
      </c>
      <c r="G183" s="33">
        <v>0</v>
      </c>
      <c r="H183" s="18">
        <v>0</v>
      </c>
      <c r="I183" s="18">
        <v>0</v>
      </c>
      <c r="J183" s="18">
        <v>0</v>
      </c>
      <c r="K183" s="18">
        <v>0</v>
      </c>
      <c r="L183" s="18">
        <v>0</v>
      </c>
      <c r="M183" s="18">
        <v>0</v>
      </c>
      <c r="N183" s="18">
        <v>0</v>
      </c>
      <c r="O183" s="34">
        <v>0</v>
      </c>
      <c r="P183" s="33">
        <v>0</v>
      </c>
    </row>
    <row r="184" spans="1:16" s="10" customFormat="1" x14ac:dyDescent="0.25">
      <c r="A184" s="11"/>
      <c r="B184" s="11">
        <v>505</v>
      </c>
      <c r="C184" s="29" t="s">
        <v>297</v>
      </c>
      <c r="D184" s="11"/>
      <c r="E184" s="30">
        <v>6.2135164908699099E-4</v>
      </c>
      <c r="F184" s="33">
        <v>13970</v>
      </c>
      <c r="G184" s="33">
        <v>8178</v>
      </c>
      <c r="H184" s="18">
        <v>0</v>
      </c>
      <c r="I184" s="18">
        <v>0</v>
      </c>
      <c r="J184" s="18">
        <v>0</v>
      </c>
      <c r="K184" s="18">
        <v>0</v>
      </c>
      <c r="L184" s="18">
        <v>-32237</v>
      </c>
      <c r="M184" s="18">
        <v>0</v>
      </c>
      <c r="N184" s="18">
        <v>-55030</v>
      </c>
      <c r="O184" s="34">
        <v>2779.2068965517246</v>
      </c>
      <c r="P184" s="33">
        <v>-62339.793103448275</v>
      </c>
    </row>
    <row r="185" spans="1:16" s="10" customFormat="1" x14ac:dyDescent="0.25">
      <c r="A185" s="11"/>
      <c r="B185" s="11">
        <v>506</v>
      </c>
      <c r="C185" s="29" t="s">
        <v>298</v>
      </c>
      <c r="D185" s="11"/>
      <c r="E185" s="30">
        <v>2.5006469544599575E-4</v>
      </c>
      <c r="F185" s="33">
        <v>5622</v>
      </c>
      <c r="G185" s="33">
        <v>3291</v>
      </c>
      <c r="H185" s="18">
        <v>0</v>
      </c>
      <c r="I185" s="18">
        <v>0</v>
      </c>
      <c r="J185" s="18">
        <v>0</v>
      </c>
      <c r="K185" s="18">
        <v>0</v>
      </c>
      <c r="L185" s="18">
        <v>-12974</v>
      </c>
      <c r="M185" s="18">
        <v>0</v>
      </c>
      <c r="N185" s="18">
        <v>-22147</v>
      </c>
      <c r="O185" s="34">
        <v>-1626.6896551724137</v>
      </c>
      <c r="P185" s="33">
        <v>-27834.689655172413</v>
      </c>
    </row>
    <row r="186" spans="1:16" s="10" customFormat="1" x14ac:dyDescent="0.25">
      <c r="A186" s="11"/>
      <c r="B186" s="11">
        <v>507</v>
      </c>
      <c r="C186" s="29" t="s">
        <v>299</v>
      </c>
      <c r="D186" s="11"/>
      <c r="E186" s="30">
        <v>0</v>
      </c>
      <c r="F186" s="33">
        <v>0</v>
      </c>
      <c r="G186" s="33">
        <v>0</v>
      </c>
      <c r="H186" s="18">
        <v>0</v>
      </c>
      <c r="I186" s="18">
        <v>0</v>
      </c>
      <c r="J186" s="18">
        <v>0</v>
      </c>
      <c r="K186" s="18">
        <v>0</v>
      </c>
      <c r="L186" s="18">
        <v>0</v>
      </c>
      <c r="M186" s="18">
        <v>0</v>
      </c>
      <c r="N186" s="18">
        <v>0</v>
      </c>
      <c r="O186" s="34">
        <v>0</v>
      </c>
      <c r="P186" s="33">
        <v>0</v>
      </c>
    </row>
    <row r="187" spans="1:16" s="10" customFormat="1" x14ac:dyDescent="0.25">
      <c r="A187" s="11"/>
      <c r="B187" s="11">
        <v>522</v>
      </c>
      <c r="C187" s="29" t="s">
        <v>300</v>
      </c>
      <c r="D187" s="11"/>
      <c r="E187" s="30">
        <v>4.9288507042528039E-4</v>
      </c>
      <c r="F187" s="33">
        <v>11082</v>
      </c>
      <c r="G187" s="33">
        <v>6487</v>
      </c>
      <c r="H187" s="18">
        <v>0</v>
      </c>
      <c r="I187" s="18">
        <v>0</v>
      </c>
      <c r="J187" s="18">
        <v>0</v>
      </c>
      <c r="K187" s="18">
        <v>0</v>
      </c>
      <c r="L187" s="18">
        <v>-25572</v>
      </c>
      <c r="M187" s="18">
        <v>0</v>
      </c>
      <c r="N187" s="18">
        <v>-43652</v>
      </c>
      <c r="O187" s="34">
        <v>75661.275862068956</v>
      </c>
      <c r="P187" s="33">
        <v>24006.275862068956</v>
      </c>
    </row>
    <row r="188" spans="1:16" s="10" customFormat="1" x14ac:dyDescent="0.25">
      <c r="A188" s="11"/>
      <c r="B188" s="11">
        <v>601</v>
      </c>
      <c r="C188" s="29" t="s">
        <v>301</v>
      </c>
      <c r="D188" s="11"/>
      <c r="E188" s="30">
        <v>3.126259408856074E-2</v>
      </c>
      <c r="F188" s="33">
        <v>702888</v>
      </c>
      <c r="G188" s="33">
        <v>411450</v>
      </c>
      <c r="H188" s="18">
        <v>0</v>
      </c>
      <c r="I188" s="18">
        <v>0</v>
      </c>
      <c r="J188" s="18">
        <v>0</v>
      </c>
      <c r="K188" s="18">
        <v>0</v>
      </c>
      <c r="L188" s="18">
        <v>-1621990</v>
      </c>
      <c r="M188" s="18">
        <v>0</v>
      </c>
      <c r="N188" s="18">
        <v>-2768761</v>
      </c>
      <c r="O188" s="34">
        <v>-371745</v>
      </c>
      <c r="P188" s="33">
        <v>-3648158</v>
      </c>
    </row>
    <row r="189" spans="1:16" s="10" customFormat="1" x14ac:dyDescent="0.25">
      <c r="A189" s="11"/>
      <c r="B189" s="11">
        <v>602</v>
      </c>
      <c r="C189" s="29" t="s">
        <v>302</v>
      </c>
      <c r="D189" s="11"/>
      <c r="E189" s="30">
        <v>5.4176555859337264E-3</v>
      </c>
      <c r="F189" s="33">
        <v>121807</v>
      </c>
      <c r="G189" s="33">
        <v>71302</v>
      </c>
      <c r="H189" s="18">
        <v>0</v>
      </c>
      <c r="I189" s="18">
        <v>0</v>
      </c>
      <c r="J189" s="18">
        <v>0</v>
      </c>
      <c r="K189" s="18">
        <v>0</v>
      </c>
      <c r="L189" s="18">
        <v>-281083</v>
      </c>
      <c r="M189" s="18">
        <v>0</v>
      </c>
      <c r="N189" s="18">
        <v>-479813</v>
      </c>
      <c r="O189" s="34">
        <v>195263.10344827586</v>
      </c>
      <c r="P189" s="33">
        <v>-372523.89655172417</v>
      </c>
    </row>
    <row r="190" spans="1:16" s="10" customFormat="1" x14ac:dyDescent="0.25">
      <c r="A190" s="11"/>
      <c r="B190" s="11">
        <v>606</v>
      </c>
      <c r="C190" s="29" t="s">
        <v>303</v>
      </c>
      <c r="D190" s="11"/>
      <c r="E190" s="30">
        <v>8.7540453441762361E-5</v>
      </c>
      <c r="F190" s="33">
        <v>1968</v>
      </c>
      <c r="G190" s="33">
        <v>1152</v>
      </c>
      <c r="H190" s="18">
        <v>0</v>
      </c>
      <c r="I190" s="18">
        <v>0</v>
      </c>
      <c r="J190" s="18">
        <v>0</v>
      </c>
      <c r="K190" s="18">
        <v>0</v>
      </c>
      <c r="L190" s="18">
        <v>-4542</v>
      </c>
      <c r="M190" s="18">
        <v>0</v>
      </c>
      <c r="N190" s="18">
        <v>-7753</v>
      </c>
      <c r="O190" s="34">
        <v>-1152.2068965517242</v>
      </c>
      <c r="P190" s="33">
        <v>-10327.206896551725</v>
      </c>
    </row>
    <row r="191" spans="1:16" s="10" customFormat="1" x14ac:dyDescent="0.25">
      <c r="A191" s="11"/>
      <c r="B191" s="11">
        <v>701</v>
      </c>
      <c r="C191" s="29" t="s">
        <v>304</v>
      </c>
      <c r="D191" s="11"/>
      <c r="E191" s="30">
        <v>4.7346481882181357E-3</v>
      </c>
      <c r="F191" s="33">
        <v>106451</v>
      </c>
      <c r="G191" s="33">
        <v>62313</v>
      </c>
      <c r="H191" s="18">
        <v>0</v>
      </c>
      <c r="I191" s="18">
        <v>0</v>
      </c>
      <c r="J191" s="18">
        <v>0</v>
      </c>
      <c r="K191" s="18">
        <v>0</v>
      </c>
      <c r="L191" s="18">
        <v>-245647</v>
      </c>
      <c r="M191" s="18">
        <v>0</v>
      </c>
      <c r="N191" s="18">
        <v>-419322</v>
      </c>
      <c r="O191" s="34">
        <v>158023.72413793104</v>
      </c>
      <c r="P191" s="33">
        <v>-338181.27586206899</v>
      </c>
    </row>
    <row r="192" spans="1:16" s="10" customFormat="1" x14ac:dyDescent="0.25">
      <c r="A192" s="11"/>
      <c r="B192" s="11">
        <v>702</v>
      </c>
      <c r="C192" s="29" t="s">
        <v>305</v>
      </c>
      <c r="D192" s="11"/>
      <c r="E192" s="30">
        <v>2.4390242310630525E-3</v>
      </c>
      <c r="F192" s="33">
        <v>54837</v>
      </c>
      <c r="G192" s="33">
        <v>32100</v>
      </c>
      <c r="H192" s="18">
        <v>0</v>
      </c>
      <c r="I192" s="18">
        <v>0</v>
      </c>
      <c r="J192" s="18">
        <v>0</v>
      </c>
      <c r="K192" s="18">
        <v>0</v>
      </c>
      <c r="L192" s="18">
        <v>-126543</v>
      </c>
      <c r="M192" s="18">
        <v>0</v>
      </c>
      <c r="N192" s="18">
        <v>-216011</v>
      </c>
      <c r="O192" s="34">
        <v>-42728.793103448275</v>
      </c>
      <c r="P192" s="33">
        <v>-298345.79310344829</v>
      </c>
    </row>
    <row r="193" spans="1:16" s="10" customFormat="1" x14ac:dyDescent="0.25">
      <c r="A193" s="11"/>
      <c r="B193" s="11">
        <v>703</v>
      </c>
      <c r="C193" s="29" t="s">
        <v>306</v>
      </c>
      <c r="D193" s="11"/>
      <c r="E193" s="30">
        <v>6.5879235425910006E-3</v>
      </c>
      <c r="F193" s="33">
        <v>148119</v>
      </c>
      <c r="G193" s="33">
        <v>86704</v>
      </c>
      <c r="H193" s="18">
        <v>0</v>
      </c>
      <c r="I193" s="18">
        <v>0</v>
      </c>
      <c r="J193" s="18">
        <v>0</v>
      </c>
      <c r="K193" s="18">
        <v>0</v>
      </c>
      <c r="L193" s="18">
        <v>-341800</v>
      </c>
      <c r="M193" s="18">
        <v>0</v>
      </c>
      <c r="N193" s="18">
        <v>-583457</v>
      </c>
      <c r="O193" s="34">
        <v>-202461.06896551725</v>
      </c>
      <c r="P193" s="33">
        <v>-892895.06896551722</v>
      </c>
    </row>
    <row r="194" spans="1:16" s="10" customFormat="1" x14ac:dyDescent="0.25">
      <c r="A194" s="11"/>
      <c r="B194" s="11">
        <v>704</v>
      </c>
      <c r="C194" s="29" t="s">
        <v>307</v>
      </c>
      <c r="D194" s="11"/>
      <c r="E194" s="30">
        <v>5.5827361381341261E-3</v>
      </c>
      <c r="F194" s="33">
        <v>125519</v>
      </c>
      <c r="G194" s="33">
        <v>73475</v>
      </c>
      <c r="H194" s="18">
        <v>0</v>
      </c>
      <c r="I194" s="18">
        <v>0</v>
      </c>
      <c r="J194" s="18">
        <v>0</v>
      </c>
      <c r="K194" s="18">
        <v>0</v>
      </c>
      <c r="L194" s="18">
        <v>-289648</v>
      </c>
      <c r="M194" s="18">
        <v>0</v>
      </c>
      <c r="N194" s="18">
        <v>-494433</v>
      </c>
      <c r="O194" s="34">
        <v>-242076.86206896551</v>
      </c>
      <c r="P194" s="33">
        <v>-827163.86206896557</v>
      </c>
    </row>
    <row r="195" spans="1:16" s="10" customFormat="1" x14ac:dyDescent="0.25">
      <c r="A195" s="11"/>
      <c r="B195" s="11">
        <v>705</v>
      </c>
      <c r="C195" s="29" t="s">
        <v>308</v>
      </c>
      <c r="D195" s="11"/>
      <c r="E195" s="30">
        <v>4.9714414584131651E-3</v>
      </c>
      <c r="F195" s="33">
        <v>111775</v>
      </c>
      <c r="G195" s="33">
        <v>65430</v>
      </c>
      <c r="H195" s="18">
        <v>0</v>
      </c>
      <c r="I195" s="18">
        <v>0</v>
      </c>
      <c r="J195" s="18">
        <v>0</v>
      </c>
      <c r="K195" s="18">
        <v>0</v>
      </c>
      <c r="L195" s="18">
        <v>-257932</v>
      </c>
      <c r="M195" s="18">
        <v>0</v>
      </c>
      <c r="N195" s="18">
        <v>-440294</v>
      </c>
      <c r="O195" s="34">
        <v>-59674.137931034478</v>
      </c>
      <c r="P195" s="33">
        <v>-580695.13793103443</v>
      </c>
    </row>
    <row r="196" spans="1:16" s="10" customFormat="1" x14ac:dyDescent="0.25">
      <c r="A196" s="11"/>
      <c r="B196" s="11">
        <v>706</v>
      </c>
      <c r="C196" s="29" t="s">
        <v>309</v>
      </c>
      <c r="D196" s="11"/>
      <c r="E196" s="30">
        <v>6.4467210192207993E-3</v>
      </c>
      <c r="F196" s="33">
        <v>144944</v>
      </c>
      <c r="G196" s="33">
        <v>84846</v>
      </c>
      <c r="H196" s="18">
        <v>0</v>
      </c>
      <c r="I196" s="18">
        <v>0</v>
      </c>
      <c r="J196" s="18">
        <v>0</v>
      </c>
      <c r="K196" s="18">
        <v>0</v>
      </c>
      <c r="L196" s="18">
        <v>-334474</v>
      </c>
      <c r="M196" s="18">
        <v>0</v>
      </c>
      <c r="N196" s="18">
        <v>-570952</v>
      </c>
      <c r="O196" s="34">
        <v>-87953.034482758623</v>
      </c>
      <c r="P196" s="33">
        <v>-763589.03448275861</v>
      </c>
    </row>
    <row r="197" spans="1:16" s="10" customFormat="1" x14ac:dyDescent="0.25">
      <c r="A197" s="11"/>
      <c r="B197" s="11">
        <v>707</v>
      </c>
      <c r="C197" s="29" t="s">
        <v>310</v>
      </c>
      <c r="D197" s="11"/>
      <c r="E197" s="30">
        <v>6.9636059973075324E-6</v>
      </c>
      <c r="F197" s="33">
        <v>157</v>
      </c>
      <c r="G197" s="33">
        <v>92</v>
      </c>
      <c r="H197" s="18">
        <v>0</v>
      </c>
      <c r="I197" s="18">
        <v>0</v>
      </c>
      <c r="J197" s="18">
        <v>0</v>
      </c>
      <c r="K197" s="18">
        <v>0</v>
      </c>
      <c r="L197" s="18">
        <v>-361</v>
      </c>
      <c r="M197" s="18">
        <v>0</v>
      </c>
      <c r="N197" s="18">
        <v>-617</v>
      </c>
      <c r="O197" s="34">
        <v>-1263765.0689655172</v>
      </c>
      <c r="P197" s="33">
        <v>-1264494.0689655172</v>
      </c>
    </row>
    <row r="198" spans="1:16" s="10" customFormat="1" x14ac:dyDescent="0.25">
      <c r="A198" s="11"/>
      <c r="B198" s="11">
        <v>708</v>
      </c>
      <c r="C198" s="29" t="s">
        <v>311</v>
      </c>
      <c r="D198" s="11"/>
      <c r="E198" s="30">
        <v>9.1657441730007934E-4</v>
      </c>
      <c r="F198" s="33">
        <v>20608</v>
      </c>
      <c r="G198" s="33">
        <v>12063</v>
      </c>
      <c r="H198" s="18">
        <v>0</v>
      </c>
      <c r="I198" s="18">
        <v>0</v>
      </c>
      <c r="J198" s="18">
        <v>0</v>
      </c>
      <c r="K198" s="18">
        <v>0</v>
      </c>
      <c r="L198" s="18">
        <v>-47554</v>
      </c>
      <c r="M198" s="18">
        <v>0</v>
      </c>
      <c r="N198" s="18">
        <v>-81176</v>
      </c>
      <c r="O198" s="34">
        <v>-45989.482758620696</v>
      </c>
      <c r="P198" s="33">
        <v>-142048.4827586207</v>
      </c>
    </row>
    <row r="199" spans="1:16" s="10" customFormat="1" x14ac:dyDescent="0.25">
      <c r="A199" s="11"/>
      <c r="B199" s="11">
        <v>709</v>
      </c>
      <c r="C199" s="29" t="s">
        <v>312</v>
      </c>
      <c r="D199" s="11"/>
      <c r="E199" s="30">
        <v>0</v>
      </c>
      <c r="F199" s="33">
        <v>0</v>
      </c>
      <c r="G199" s="33">
        <v>0</v>
      </c>
      <c r="H199" s="18">
        <v>0</v>
      </c>
      <c r="I199" s="18">
        <v>0</v>
      </c>
      <c r="J199" s="18">
        <v>0</v>
      </c>
      <c r="K199" s="18">
        <v>0</v>
      </c>
      <c r="L199" s="18">
        <v>0</v>
      </c>
      <c r="M199" s="18">
        <v>0</v>
      </c>
      <c r="N199" s="18">
        <v>0</v>
      </c>
      <c r="O199" s="34">
        <v>0</v>
      </c>
      <c r="P199" s="33">
        <v>0</v>
      </c>
    </row>
    <row r="200" spans="1:16" s="10" customFormat="1" x14ac:dyDescent="0.25">
      <c r="A200" s="11"/>
      <c r="B200" s="11">
        <v>711</v>
      </c>
      <c r="C200" s="29" t="s">
        <v>313</v>
      </c>
      <c r="D200" s="11"/>
      <c r="E200" s="30">
        <v>1.749825388719774E-3</v>
      </c>
      <c r="F200" s="33">
        <v>39342</v>
      </c>
      <c r="G200" s="33">
        <v>23030</v>
      </c>
      <c r="H200" s="18">
        <v>0</v>
      </c>
      <c r="I200" s="18">
        <v>0</v>
      </c>
      <c r="J200" s="18">
        <v>0</v>
      </c>
      <c r="K200" s="18">
        <v>0</v>
      </c>
      <c r="L200" s="18">
        <v>-90786</v>
      </c>
      <c r="M200" s="18">
        <v>0</v>
      </c>
      <c r="N200" s="18">
        <v>-154973</v>
      </c>
      <c r="O200" s="34">
        <v>-80002.655172413797</v>
      </c>
      <c r="P200" s="33">
        <v>-263389.6551724138</v>
      </c>
    </row>
    <row r="201" spans="1:16" s="10" customFormat="1" x14ac:dyDescent="0.25">
      <c r="A201" s="11"/>
      <c r="B201" s="11">
        <v>716</v>
      </c>
      <c r="C201" s="29" t="s">
        <v>314</v>
      </c>
      <c r="D201" s="11"/>
      <c r="E201" s="30">
        <v>2.7942310421289643E-3</v>
      </c>
      <c r="F201" s="33">
        <v>62824</v>
      </c>
      <c r="G201" s="33">
        <v>36775</v>
      </c>
      <c r="H201" s="18">
        <v>0</v>
      </c>
      <c r="I201" s="18">
        <v>0</v>
      </c>
      <c r="J201" s="18">
        <v>0</v>
      </c>
      <c r="K201" s="18">
        <v>0</v>
      </c>
      <c r="L201" s="18">
        <v>-144972</v>
      </c>
      <c r="M201" s="18">
        <v>0</v>
      </c>
      <c r="N201" s="18">
        <v>-247470</v>
      </c>
      <c r="O201" s="34">
        <v>22032.758620689652</v>
      </c>
      <c r="P201" s="33">
        <v>-270810.24137931038</v>
      </c>
    </row>
    <row r="202" spans="1:16" s="10" customFormat="1" x14ac:dyDescent="0.25">
      <c r="A202" s="11"/>
      <c r="B202" s="11">
        <v>717</v>
      </c>
      <c r="C202" s="29" t="s">
        <v>315</v>
      </c>
      <c r="D202" s="11"/>
      <c r="E202" s="30">
        <v>0</v>
      </c>
      <c r="F202" s="33">
        <v>0</v>
      </c>
      <c r="G202" s="33">
        <v>0</v>
      </c>
      <c r="H202" s="18">
        <v>0</v>
      </c>
      <c r="I202" s="18">
        <v>0</v>
      </c>
      <c r="J202" s="18">
        <v>0</v>
      </c>
      <c r="K202" s="18">
        <v>0</v>
      </c>
      <c r="L202" s="18">
        <v>0</v>
      </c>
      <c r="M202" s="18">
        <v>0</v>
      </c>
      <c r="N202" s="18">
        <v>0</v>
      </c>
      <c r="O202" s="34">
        <v>0</v>
      </c>
      <c r="P202" s="33">
        <v>0</v>
      </c>
    </row>
    <row r="203" spans="1:16" s="10" customFormat="1" x14ac:dyDescent="0.25">
      <c r="A203" s="11"/>
      <c r="B203" s="11">
        <v>718</v>
      </c>
      <c r="C203" s="29" t="s">
        <v>316</v>
      </c>
      <c r="D203" s="11"/>
      <c r="E203" s="30">
        <v>2.8219887493682316E-3</v>
      </c>
      <c r="F203" s="33">
        <v>63448</v>
      </c>
      <c r="G203" s="33">
        <v>37140</v>
      </c>
      <c r="H203" s="18">
        <v>0</v>
      </c>
      <c r="I203" s="18">
        <v>0</v>
      </c>
      <c r="J203" s="18">
        <v>0</v>
      </c>
      <c r="K203" s="18">
        <v>0</v>
      </c>
      <c r="L203" s="18">
        <v>-146413</v>
      </c>
      <c r="M203" s="18">
        <v>0</v>
      </c>
      <c r="N203" s="18">
        <v>-249928</v>
      </c>
      <c r="O203" s="34">
        <v>-22973.172413793101</v>
      </c>
      <c r="P203" s="33">
        <v>-318726.1724137931</v>
      </c>
    </row>
    <row r="204" spans="1:16" s="10" customFormat="1" x14ac:dyDescent="0.25">
      <c r="A204" s="11"/>
      <c r="B204" s="11">
        <v>719</v>
      </c>
      <c r="C204" s="29" t="s">
        <v>317</v>
      </c>
      <c r="D204" s="11"/>
      <c r="E204" s="30">
        <v>0</v>
      </c>
      <c r="F204" s="33">
        <v>0</v>
      </c>
      <c r="G204" s="33">
        <v>0</v>
      </c>
      <c r="H204" s="18">
        <v>0</v>
      </c>
      <c r="I204" s="18">
        <v>0</v>
      </c>
      <c r="J204" s="18">
        <v>0</v>
      </c>
      <c r="K204" s="18">
        <v>0</v>
      </c>
      <c r="L204" s="18">
        <v>0</v>
      </c>
      <c r="M204" s="18">
        <v>0</v>
      </c>
      <c r="N204" s="18">
        <v>0</v>
      </c>
      <c r="O204" s="34">
        <v>0</v>
      </c>
      <c r="P204" s="33">
        <v>0</v>
      </c>
    </row>
    <row r="205" spans="1:16" s="10" customFormat="1" x14ac:dyDescent="0.25">
      <c r="A205" s="11"/>
      <c r="B205" s="11">
        <v>720</v>
      </c>
      <c r="C205" s="29" t="s">
        <v>318</v>
      </c>
      <c r="D205" s="11"/>
      <c r="E205" s="30">
        <v>6.326850436580155E-3</v>
      </c>
      <c r="F205" s="33">
        <v>142249</v>
      </c>
      <c r="G205" s="33">
        <v>83268</v>
      </c>
      <c r="H205" s="18">
        <v>0</v>
      </c>
      <c r="I205" s="18">
        <v>0</v>
      </c>
      <c r="J205" s="18">
        <v>0</v>
      </c>
      <c r="K205" s="18">
        <v>0</v>
      </c>
      <c r="L205" s="18">
        <v>-328254</v>
      </c>
      <c r="M205" s="18">
        <v>0</v>
      </c>
      <c r="N205" s="18">
        <v>-560335</v>
      </c>
      <c r="O205" s="34">
        <v>329703.31034482759</v>
      </c>
      <c r="P205" s="33">
        <v>-333368.68965517241</v>
      </c>
    </row>
    <row r="206" spans="1:16" s="10" customFormat="1" x14ac:dyDescent="0.25">
      <c r="A206" s="11"/>
      <c r="B206" s="11">
        <v>721</v>
      </c>
      <c r="C206" s="29" t="s">
        <v>319</v>
      </c>
      <c r="D206" s="11"/>
      <c r="E206" s="30">
        <v>0</v>
      </c>
      <c r="F206" s="33">
        <v>0</v>
      </c>
      <c r="G206" s="33">
        <v>0</v>
      </c>
      <c r="H206" s="18">
        <v>0</v>
      </c>
      <c r="I206" s="18">
        <v>0</v>
      </c>
      <c r="J206" s="18">
        <v>0</v>
      </c>
      <c r="K206" s="18">
        <v>0</v>
      </c>
      <c r="L206" s="18">
        <v>0</v>
      </c>
      <c r="M206" s="18">
        <v>0</v>
      </c>
      <c r="N206" s="18">
        <v>0</v>
      </c>
      <c r="O206" s="34">
        <v>0</v>
      </c>
      <c r="P206" s="33">
        <v>0</v>
      </c>
    </row>
    <row r="207" spans="1:16" s="10" customFormat="1" x14ac:dyDescent="0.25">
      <c r="A207" s="11"/>
      <c r="B207" s="11">
        <v>722</v>
      </c>
      <c r="C207" s="29" t="s">
        <v>320</v>
      </c>
      <c r="D207" s="11"/>
      <c r="E207" s="30">
        <v>0</v>
      </c>
      <c r="F207" s="33">
        <v>0</v>
      </c>
      <c r="G207" s="33">
        <v>0</v>
      </c>
      <c r="H207" s="18">
        <v>0</v>
      </c>
      <c r="I207" s="18">
        <v>0</v>
      </c>
      <c r="J207" s="18">
        <v>0</v>
      </c>
      <c r="K207" s="18">
        <v>0</v>
      </c>
      <c r="L207" s="18">
        <v>0</v>
      </c>
      <c r="M207" s="18">
        <v>0</v>
      </c>
      <c r="N207" s="18">
        <v>0</v>
      </c>
      <c r="O207" s="34">
        <v>0</v>
      </c>
      <c r="P207" s="33">
        <v>0</v>
      </c>
    </row>
    <row r="208" spans="1:16" s="10" customFormat="1" x14ac:dyDescent="0.25">
      <c r="A208" s="11"/>
      <c r="B208" s="11">
        <v>723</v>
      </c>
      <c r="C208" s="29" t="s">
        <v>321</v>
      </c>
      <c r="D208" s="11"/>
      <c r="E208" s="30">
        <v>2.5222454559881919E-3</v>
      </c>
      <c r="F208" s="33">
        <v>56709</v>
      </c>
      <c r="G208" s="33">
        <v>33196</v>
      </c>
      <c r="H208" s="18">
        <v>0</v>
      </c>
      <c r="I208" s="18">
        <v>0</v>
      </c>
      <c r="J208" s="18">
        <v>0</v>
      </c>
      <c r="K208" s="18">
        <v>0</v>
      </c>
      <c r="L208" s="18">
        <v>-130861</v>
      </c>
      <c r="M208" s="18">
        <v>0</v>
      </c>
      <c r="N208" s="18">
        <v>-223382</v>
      </c>
      <c r="O208" s="34">
        <v>-44765.275862068964</v>
      </c>
      <c r="P208" s="33">
        <v>-309103.27586206899</v>
      </c>
    </row>
    <row r="209" spans="1:16" s="10" customFormat="1" x14ac:dyDescent="0.25">
      <c r="A209" s="11"/>
      <c r="B209" s="11">
        <v>724</v>
      </c>
      <c r="C209" s="29" t="s">
        <v>322</v>
      </c>
      <c r="D209" s="11"/>
      <c r="E209" s="30">
        <v>3.0549031274692325E-3</v>
      </c>
      <c r="F209" s="33">
        <v>68684</v>
      </c>
      <c r="G209" s="33">
        <v>40206</v>
      </c>
      <c r="H209" s="18">
        <v>0</v>
      </c>
      <c r="I209" s="18">
        <v>0</v>
      </c>
      <c r="J209" s="18">
        <v>0</v>
      </c>
      <c r="K209" s="18">
        <v>0</v>
      </c>
      <c r="L209" s="18">
        <v>-158497</v>
      </c>
      <c r="M209" s="18">
        <v>0</v>
      </c>
      <c r="N209" s="18">
        <v>-270556</v>
      </c>
      <c r="O209" s="34">
        <v>111603.4827586207</v>
      </c>
      <c r="P209" s="33">
        <v>-208559.5172413793</v>
      </c>
    </row>
    <row r="210" spans="1:16" s="10" customFormat="1" x14ac:dyDescent="0.25">
      <c r="A210" s="11"/>
      <c r="B210" s="11">
        <v>725</v>
      </c>
      <c r="C210" s="29" t="s">
        <v>323</v>
      </c>
      <c r="D210" s="11"/>
      <c r="E210" s="30">
        <v>0</v>
      </c>
      <c r="F210" s="33">
        <v>0</v>
      </c>
      <c r="G210" s="33">
        <v>0</v>
      </c>
      <c r="H210" s="18">
        <v>0</v>
      </c>
      <c r="I210" s="18">
        <v>0</v>
      </c>
      <c r="J210" s="18">
        <v>0</v>
      </c>
      <c r="K210" s="18">
        <v>0</v>
      </c>
      <c r="L210" s="18">
        <v>0</v>
      </c>
      <c r="M210" s="18">
        <v>0</v>
      </c>
      <c r="N210" s="18">
        <v>0</v>
      </c>
      <c r="O210" s="34">
        <v>-37491</v>
      </c>
      <c r="P210" s="33">
        <v>-37491</v>
      </c>
    </row>
    <row r="211" spans="1:16" s="10" customFormat="1" x14ac:dyDescent="0.25">
      <c r="A211" s="11"/>
      <c r="B211" s="11">
        <v>726</v>
      </c>
      <c r="C211" s="29" t="s">
        <v>324</v>
      </c>
      <c r="D211" s="11"/>
      <c r="E211" s="30">
        <v>0</v>
      </c>
      <c r="F211" s="33">
        <v>0</v>
      </c>
      <c r="G211" s="33">
        <v>0</v>
      </c>
      <c r="H211" s="18">
        <v>0</v>
      </c>
      <c r="I211" s="18">
        <v>0</v>
      </c>
      <c r="J211" s="18">
        <v>0</v>
      </c>
      <c r="K211" s="18">
        <v>0</v>
      </c>
      <c r="L211" s="18">
        <v>0</v>
      </c>
      <c r="M211" s="18">
        <v>0</v>
      </c>
      <c r="N211" s="18">
        <v>0</v>
      </c>
      <c r="O211" s="34">
        <v>0</v>
      </c>
      <c r="P211" s="33">
        <v>0</v>
      </c>
    </row>
    <row r="212" spans="1:16" s="10" customFormat="1" x14ac:dyDescent="0.25">
      <c r="A212" s="11"/>
      <c r="B212" s="11">
        <v>728</v>
      </c>
      <c r="C212" s="29" t="s">
        <v>325</v>
      </c>
      <c r="D212" s="11"/>
      <c r="E212" s="30">
        <v>3.7307613488379945E-3</v>
      </c>
      <c r="F212" s="33">
        <v>83880</v>
      </c>
      <c r="G212" s="33">
        <v>49101</v>
      </c>
      <c r="H212" s="18">
        <v>0</v>
      </c>
      <c r="I212" s="18">
        <v>0</v>
      </c>
      <c r="J212" s="18">
        <v>0</v>
      </c>
      <c r="K212" s="18">
        <v>0</v>
      </c>
      <c r="L212" s="18">
        <v>-193562</v>
      </c>
      <c r="M212" s="18">
        <v>0</v>
      </c>
      <c r="N212" s="18">
        <v>-330414</v>
      </c>
      <c r="O212" s="34">
        <v>104478.37931034483</v>
      </c>
      <c r="P212" s="33">
        <v>-286516.62068965519</v>
      </c>
    </row>
    <row r="213" spans="1:16" s="10" customFormat="1" x14ac:dyDescent="0.25">
      <c r="A213" s="11"/>
      <c r="B213" s="11">
        <v>729</v>
      </c>
      <c r="C213" s="29" t="s">
        <v>326</v>
      </c>
      <c r="D213" s="11"/>
      <c r="E213" s="30">
        <v>2.9689164325471949E-3</v>
      </c>
      <c r="F213" s="33">
        <v>66751</v>
      </c>
      <c r="G213" s="33">
        <v>39074</v>
      </c>
      <c r="H213" s="18">
        <v>0</v>
      </c>
      <c r="I213" s="18">
        <v>0</v>
      </c>
      <c r="J213" s="18">
        <v>0</v>
      </c>
      <c r="K213" s="18">
        <v>0</v>
      </c>
      <c r="L213" s="18">
        <v>-154036</v>
      </c>
      <c r="M213" s="18">
        <v>0</v>
      </c>
      <c r="N213" s="18">
        <v>-262941</v>
      </c>
      <c r="O213" s="34">
        <v>-109399.93103448275</v>
      </c>
      <c r="P213" s="33">
        <v>-420551.93103448278</v>
      </c>
    </row>
    <row r="214" spans="1:16" s="10" customFormat="1" x14ac:dyDescent="0.25">
      <c r="A214" s="11"/>
      <c r="B214" s="11">
        <v>730</v>
      </c>
      <c r="C214" s="29" t="s">
        <v>327</v>
      </c>
      <c r="D214" s="11"/>
      <c r="E214" s="30">
        <v>0</v>
      </c>
      <c r="F214" s="33">
        <v>0</v>
      </c>
      <c r="G214" s="33">
        <v>0</v>
      </c>
      <c r="H214" s="18">
        <v>0</v>
      </c>
      <c r="I214" s="18">
        <v>0</v>
      </c>
      <c r="J214" s="18">
        <v>0</v>
      </c>
      <c r="K214" s="18">
        <v>0</v>
      </c>
      <c r="L214" s="18">
        <v>0</v>
      </c>
      <c r="M214" s="18">
        <v>0</v>
      </c>
      <c r="N214" s="18">
        <v>0</v>
      </c>
      <c r="O214" s="34">
        <v>0</v>
      </c>
      <c r="P214" s="33">
        <v>0</v>
      </c>
    </row>
    <row r="215" spans="1:16" s="10" customFormat="1" x14ac:dyDescent="0.25">
      <c r="A215" s="11"/>
      <c r="B215" s="11">
        <v>731</v>
      </c>
      <c r="C215" s="29" t="s">
        <v>328</v>
      </c>
      <c r="D215" s="11"/>
      <c r="E215" s="30">
        <v>0</v>
      </c>
      <c r="F215" s="33">
        <v>0</v>
      </c>
      <c r="G215" s="33">
        <v>0</v>
      </c>
      <c r="H215" s="18">
        <v>0</v>
      </c>
      <c r="I215" s="18">
        <v>0</v>
      </c>
      <c r="J215" s="18">
        <v>0</v>
      </c>
      <c r="K215" s="18">
        <v>0</v>
      </c>
      <c r="L215" s="18">
        <v>0</v>
      </c>
      <c r="M215" s="18">
        <v>0</v>
      </c>
      <c r="N215" s="18">
        <v>0</v>
      </c>
      <c r="O215" s="34">
        <v>0</v>
      </c>
      <c r="P215" s="33">
        <v>0</v>
      </c>
    </row>
    <row r="216" spans="1:16" s="10" customFormat="1" x14ac:dyDescent="0.25">
      <c r="A216" s="11"/>
      <c r="B216" s="11">
        <v>733</v>
      </c>
      <c r="C216" s="29" t="s">
        <v>329</v>
      </c>
      <c r="D216" s="11"/>
      <c r="E216" s="30">
        <v>0</v>
      </c>
      <c r="F216" s="33">
        <v>0</v>
      </c>
      <c r="G216" s="33">
        <v>0</v>
      </c>
      <c r="H216" s="18">
        <v>0</v>
      </c>
      <c r="I216" s="18">
        <v>0</v>
      </c>
      <c r="J216" s="18">
        <v>0</v>
      </c>
      <c r="K216" s="18">
        <v>0</v>
      </c>
      <c r="L216" s="18">
        <v>0</v>
      </c>
      <c r="M216" s="18">
        <v>0</v>
      </c>
      <c r="N216" s="18">
        <v>0</v>
      </c>
      <c r="O216" s="34">
        <v>-668386.31034482759</v>
      </c>
      <c r="P216" s="33">
        <v>-668386.31034482759</v>
      </c>
    </row>
    <row r="217" spans="1:16" s="10" customFormat="1" x14ac:dyDescent="0.25">
      <c r="A217" s="11"/>
      <c r="B217" s="11">
        <v>734</v>
      </c>
      <c r="C217" s="29" t="s">
        <v>330</v>
      </c>
      <c r="D217" s="11"/>
      <c r="E217" s="30">
        <v>0</v>
      </c>
      <c r="F217" s="33">
        <v>0</v>
      </c>
      <c r="G217" s="33">
        <v>0</v>
      </c>
      <c r="H217" s="18">
        <v>0</v>
      </c>
      <c r="I217" s="18">
        <v>0</v>
      </c>
      <c r="J217" s="18">
        <v>0</v>
      </c>
      <c r="K217" s="18">
        <v>0</v>
      </c>
      <c r="L217" s="18">
        <v>0</v>
      </c>
      <c r="M217" s="18">
        <v>0</v>
      </c>
      <c r="N217" s="18">
        <v>0</v>
      </c>
      <c r="O217" s="34">
        <v>-577457.13793103443</v>
      </c>
      <c r="P217" s="33">
        <v>-577457.13793103443</v>
      </c>
    </row>
    <row r="218" spans="1:16" s="10" customFormat="1" x14ac:dyDescent="0.25">
      <c r="A218" s="11"/>
      <c r="B218" s="11">
        <v>735</v>
      </c>
      <c r="C218" s="29" t="s">
        <v>331</v>
      </c>
      <c r="D218" s="11"/>
      <c r="E218" s="30">
        <v>4.884375152940732E-3</v>
      </c>
      <c r="F218" s="33">
        <v>109817</v>
      </c>
      <c r="G218" s="33">
        <v>64284</v>
      </c>
      <c r="H218" s="18">
        <v>0</v>
      </c>
      <c r="I218" s="18">
        <v>0</v>
      </c>
      <c r="J218" s="18">
        <v>0</v>
      </c>
      <c r="K218" s="18">
        <v>0</v>
      </c>
      <c r="L218" s="18">
        <v>-253415</v>
      </c>
      <c r="M218" s="18">
        <v>0</v>
      </c>
      <c r="N218" s="18">
        <v>-432583</v>
      </c>
      <c r="O218" s="34">
        <v>-73475.551724137928</v>
      </c>
      <c r="P218" s="33">
        <v>-585372.55172413797</v>
      </c>
    </row>
    <row r="219" spans="1:16" s="10" customFormat="1" x14ac:dyDescent="0.25">
      <c r="A219" s="11"/>
      <c r="B219" s="11">
        <v>736</v>
      </c>
      <c r="C219" s="29" t="s">
        <v>332</v>
      </c>
      <c r="D219" s="11"/>
      <c r="E219" s="30">
        <v>0</v>
      </c>
      <c r="F219" s="33">
        <v>0</v>
      </c>
      <c r="G219" s="33">
        <v>0</v>
      </c>
      <c r="H219" s="18">
        <v>0</v>
      </c>
      <c r="I219" s="18">
        <v>0</v>
      </c>
      <c r="J219" s="18">
        <v>0</v>
      </c>
      <c r="K219" s="18">
        <v>0</v>
      </c>
      <c r="L219" s="18">
        <v>0</v>
      </c>
      <c r="M219" s="18">
        <v>0</v>
      </c>
      <c r="N219" s="18">
        <v>0</v>
      </c>
      <c r="O219" s="34">
        <v>0</v>
      </c>
      <c r="P219" s="33">
        <v>0</v>
      </c>
    </row>
    <row r="220" spans="1:16" s="10" customFormat="1" x14ac:dyDescent="0.25">
      <c r="A220" s="11"/>
      <c r="B220" s="11">
        <v>737</v>
      </c>
      <c r="C220" s="29" t="s">
        <v>333</v>
      </c>
      <c r="D220" s="11"/>
      <c r="E220" s="30">
        <v>2.1358557493672639E-3</v>
      </c>
      <c r="F220" s="33">
        <v>48021</v>
      </c>
      <c r="G220" s="33">
        <v>28110</v>
      </c>
      <c r="H220" s="18">
        <v>0</v>
      </c>
      <c r="I220" s="18">
        <v>0</v>
      </c>
      <c r="J220" s="18">
        <v>0</v>
      </c>
      <c r="K220" s="18">
        <v>0</v>
      </c>
      <c r="L220" s="18">
        <v>-110814</v>
      </c>
      <c r="M220" s="18">
        <v>0</v>
      </c>
      <c r="N220" s="18">
        <v>-189161</v>
      </c>
      <c r="O220" s="34">
        <v>-137555.89655172414</v>
      </c>
      <c r="P220" s="33">
        <v>-361399.89655172417</v>
      </c>
    </row>
    <row r="221" spans="1:16" s="10" customFormat="1" x14ac:dyDescent="0.25">
      <c r="A221" s="11"/>
      <c r="B221" s="11">
        <v>738</v>
      </c>
      <c r="C221" s="29" t="s">
        <v>334</v>
      </c>
      <c r="D221" s="11"/>
      <c r="E221" s="30">
        <v>0</v>
      </c>
      <c r="F221" s="33">
        <v>0</v>
      </c>
      <c r="G221" s="33">
        <v>0</v>
      </c>
      <c r="H221" s="18">
        <v>0</v>
      </c>
      <c r="I221" s="18">
        <v>0</v>
      </c>
      <c r="J221" s="18">
        <v>0</v>
      </c>
      <c r="K221" s="18">
        <v>0</v>
      </c>
      <c r="L221" s="18">
        <v>0</v>
      </c>
      <c r="M221" s="18">
        <v>0</v>
      </c>
      <c r="N221" s="18">
        <v>0</v>
      </c>
      <c r="O221" s="34">
        <v>-723795</v>
      </c>
      <c r="P221" s="33">
        <v>-723795</v>
      </c>
    </row>
    <row r="222" spans="1:16" s="10" customFormat="1" x14ac:dyDescent="0.25">
      <c r="A222" s="11"/>
      <c r="B222" s="11">
        <v>739</v>
      </c>
      <c r="C222" s="29" t="s">
        <v>335</v>
      </c>
      <c r="D222" s="11"/>
      <c r="E222" s="30">
        <v>1.5907931718097189E-3</v>
      </c>
      <c r="F222" s="33">
        <v>35766</v>
      </c>
      <c r="G222" s="33">
        <v>20937</v>
      </c>
      <c r="H222" s="18">
        <v>0</v>
      </c>
      <c r="I222" s="18">
        <v>0</v>
      </c>
      <c r="J222" s="18">
        <v>0</v>
      </c>
      <c r="K222" s="18">
        <v>0</v>
      </c>
      <c r="L222" s="18">
        <v>-82535</v>
      </c>
      <c r="M222" s="18">
        <v>0</v>
      </c>
      <c r="N222" s="18">
        <v>-140888</v>
      </c>
      <c r="O222" s="34">
        <v>-59622</v>
      </c>
      <c r="P222" s="33">
        <v>-226342</v>
      </c>
    </row>
    <row r="223" spans="1:16" s="10" customFormat="1" x14ac:dyDescent="0.25">
      <c r="A223" s="11"/>
      <c r="B223" s="11">
        <v>740</v>
      </c>
      <c r="C223" s="29" t="s">
        <v>336</v>
      </c>
      <c r="D223" s="11"/>
      <c r="E223" s="30">
        <v>0</v>
      </c>
      <c r="F223" s="33">
        <v>0</v>
      </c>
      <c r="G223" s="33">
        <v>0</v>
      </c>
      <c r="H223" s="18">
        <v>0</v>
      </c>
      <c r="I223" s="18">
        <v>0</v>
      </c>
      <c r="J223" s="18">
        <v>0</v>
      </c>
      <c r="K223" s="18">
        <v>0</v>
      </c>
      <c r="L223" s="18">
        <v>0</v>
      </c>
      <c r="M223" s="18">
        <v>0</v>
      </c>
      <c r="N223" s="18">
        <v>0</v>
      </c>
      <c r="O223" s="34">
        <v>0</v>
      </c>
      <c r="P223" s="33">
        <v>0</v>
      </c>
    </row>
    <row r="224" spans="1:16" s="10" customFormat="1" x14ac:dyDescent="0.25">
      <c r="A224" s="11"/>
      <c r="B224" s="11">
        <v>741</v>
      </c>
      <c r="C224" s="29" t="s">
        <v>337</v>
      </c>
      <c r="D224" s="11"/>
      <c r="E224" s="30">
        <v>4.7772153529272868E-3</v>
      </c>
      <c r="F224" s="33">
        <v>107408</v>
      </c>
      <c r="G224" s="33">
        <v>62873</v>
      </c>
      <c r="H224" s="18">
        <v>0</v>
      </c>
      <c r="I224" s="18">
        <v>0</v>
      </c>
      <c r="J224" s="18">
        <v>0</v>
      </c>
      <c r="K224" s="18">
        <v>0</v>
      </c>
      <c r="L224" s="18">
        <v>-247855</v>
      </c>
      <c r="M224" s="18">
        <v>0</v>
      </c>
      <c r="N224" s="18">
        <v>-423092</v>
      </c>
      <c r="O224" s="34">
        <v>-154481.72413793104</v>
      </c>
      <c r="P224" s="33">
        <v>-655147.72413793101</v>
      </c>
    </row>
    <row r="225" spans="1:16" s="10" customFormat="1" x14ac:dyDescent="0.25">
      <c r="A225" s="11"/>
      <c r="B225" s="11">
        <v>742</v>
      </c>
      <c r="C225" s="29" t="s">
        <v>338</v>
      </c>
      <c r="D225" s="11"/>
      <c r="E225" s="30">
        <v>1.777509182345249E-3</v>
      </c>
      <c r="F225" s="33">
        <v>39964</v>
      </c>
      <c r="G225" s="33">
        <v>23394</v>
      </c>
      <c r="H225" s="18">
        <v>0</v>
      </c>
      <c r="I225" s="18">
        <v>0</v>
      </c>
      <c r="J225" s="18">
        <v>0</v>
      </c>
      <c r="K225" s="18">
        <v>0</v>
      </c>
      <c r="L225" s="18">
        <v>-92222</v>
      </c>
      <c r="M225" s="18">
        <v>0</v>
      </c>
      <c r="N225" s="18">
        <v>-157424</v>
      </c>
      <c r="O225" s="34">
        <v>91943</v>
      </c>
      <c r="P225" s="33">
        <v>-94345</v>
      </c>
    </row>
    <row r="226" spans="1:16" s="10" customFormat="1" x14ac:dyDescent="0.25">
      <c r="A226" s="11"/>
      <c r="B226" s="11">
        <v>743</v>
      </c>
      <c r="C226" s="29" t="s">
        <v>339</v>
      </c>
      <c r="D226" s="11"/>
      <c r="E226" s="30">
        <v>2.7945369186796591E-3</v>
      </c>
      <c r="F226" s="33">
        <v>62831</v>
      </c>
      <c r="G226" s="33">
        <v>36779</v>
      </c>
      <c r="H226" s="18">
        <v>0</v>
      </c>
      <c r="I226" s="18">
        <v>0</v>
      </c>
      <c r="J226" s="18">
        <v>0</v>
      </c>
      <c r="K226" s="18">
        <v>0</v>
      </c>
      <c r="L226" s="18">
        <v>-144988</v>
      </c>
      <c r="M226" s="18">
        <v>0</v>
      </c>
      <c r="N226" s="18">
        <v>-247497</v>
      </c>
      <c r="O226" s="34">
        <v>-48378.689655172413</v>
      </c>
      <c r="P226" s="33">
        <v>-341253.68965517241</v>
      </c>
    </row>
    <row r="227" spans="1:16" s="10" customFormat="1" x14ac:dyDescent="0.25">
      <c r="A227" s="11"/>
      <c r="B227" s="11">
        <v>744</v>
      </c>
      <c r="C227" s="29" t="s">
        <v>340</v>
      </c>
      <c r="D227" s="11"/>
      <c r="E227" s="30">
        <v>0</v>
      </c>
      <c r="F227" s="33">
        <v>0</v>
      </c>
      <c r="G227" s="33">
        <v>0</v>
      </c>
      <c r="H227" s="18">
        <v>0</v>
      </c>
      <c r="I227" s="18">
        <v>0</v>
      </c>
      <c r="J227" s="18">
        <v>0</v>
      </c>
      <c r="K227" s="18">
        <v>0</v>
      </c>
      <c r="L227" s="18">
        <v>0</v>
      </c>
      <c r="M227" s="18">
        <v>0</v>
      </c>
      <c r="N227" s="18">
        <v>0</v>
      </c>
      <c r="O227" s="34">
        <v>0</v>
      </c>
      <c r="P227" s="33">
        <v>0</v>
      </c>
    </row>
    <row r="228" spans="1:16" s="10" customFormat="1" x14ac:dyDescent="0.25">
      <c r="A228" s="11"/>
      <c r="B228" s="11">
        <v>745</v>
      </c>
      <c r="C228" s="29" t="s">
        <v>341</v>
      </c>
      <c r="D228" s="11"/>
      <c r="E228" s="30">
        <v>3.1002719326671379E-3</v>
      </c>
      <c r="F228" s="33">
        <v>69705</v>
      </c>
      <c r="G228" s="33">
        <v>40803</v>
      </c>
      <c r="H228" s="18">
        <v>0</v>
      </c>
      <c r="I228" s="18">
        <v>0</v>
      </c>
      <c r="J228" s="18">
        <v>0</v>
      </c>
      <c r="K228" s="18">
        <v>0</v>
      </c>
      <c r="L228" s="18">
        <v>-160851</v>
      </c>
      <c r="M228" s="18">
        <v>0</v>
      </c>
      <c r="N228" s="18">
        <v>-274574</v>
      </c>
      <c r="O228" s="34">
        <v>-222381.41379310345</v>
      </c>
      <c r="P228" s="33">
        <v>-547298.41379310342</v>
      </c>
    </row>
    <row r="229" spans="1:16" s="10" customFormat="1" x14ac:dyDescent="0.25">
      <c r="A229" s="11"/>
      <c r="B229" s="11">
        <v>747</v>
      </c>
      <c r="C229" s="29" t="s">
        <v>342</v>
      </c>
      <c r="D229" s="11"/>
      <c r="E229" s="30">
        <v>2.5833091093914111E-3</v>
      </c>
      <c r="F229" s="33">
        <v>58081</v>
      </c>
      <c r="G229" s="33">
        <v>33999</v>
      </c>
      <c r="H229" s="18">
        <v>0</v>
      </c>
      <c r="I229" s="18">
        <v>0</v>
      </c>
      <c r="J229" s="18">
        <v>0</v>
      </c>
      <c r="K229" s="18">
        <v>0</v>
      </c>
      <c r="L229" s="18">
        <v>-134029</v>
      </c>
      <c r="M229" s="18">
        <v>0</v>
      </c>
      <c r="N229" s="18">
        <v>-228790</v>
      </c>
      <c r="O229" s="34">
        <v>-3080.7586206896558</v>
      </c>
      <c r="P229" s="33">
        <v>-273819.75862068968</v>
      </c>
    </row>
    <row r="230" spans="1:16" s="10" customFormat="1" x14ac:dyDescent="0.25">
      <c r="A230" s="11"/>
      <c r="B230" s="11">
        <v>748</v>
      </c>
      <c r="C230" s="29" t="s">
        <v>343</v>
      </c>
      <c r="D230" s="11"/>
      <c r="E230" s="30">
        <v>1.5051980617777733E-3</v>
      </c>
      <c r="F230" s="33">
        <v>33842</v>
      </c>
      <c r="G230" s="33">
        <v>19810</v>
      </c>
      <c r="H230" s="18">
        <v>0</v>
      </c>
      <c r="I230" s="18">
        <v>0</v>
      </c>
      <c r="J230" s="18">
        <v>0</v>
      </c>
      <c r="K230" s="18">
        <v>0</v>
      </c>
      <c r="L230" s="18">
        <v>-78094</v>
      </c>
      <c r="M230" s="18">
        <v>0</v>
      </c>
      <c r="N230" s="18">
        <v>-133307</v>
      </c>
      <c r="O230" s="34">
        <v>-4538.0344827586214</v>
      </c>
      <c r="P230" s="33">
        <v>-162287.03448275861</v>
      </c>
    </row>
    <row r="231" spans="1:16" s="10" customFormat="1" x14ac:dyDescent="0.25">
      <c r="A231" s="11"/>
      <c r="B231" s="11">
        <v>749</v>
      </c>
      <c r="C231" s="29" t="s">
        <v>344</v>
      </c>
      <c r="D231" s="11"/>
      <c r="E231" s="30">
        <v>2.7174403016037773E-3</v>
      </c>
      <c r="F231" s="33">
        <v>61097</v>
      </c>
      <c r="G231" s="33">
        <v>35765</v>
      </c>
      <c r="H231" s="18">
        <v>0</v>
      </c>
      <c r="I231" s="18">
        <v>0</v>
      </c>
      <c r="J231" s="18">
        <v>0</v>
      </c>
      <c r="K231" s="18">
        <v>0</v>
      </c>
      <c r="L231" s="18">
        <v>-140988</v>
      </c>
      <c r="M231" s="18">
        <v>0</v>
      </c>
      <c r="N231" s="18">
        <v>-240669</v>
      </c>
      <c r="O231" s="34">
        <v>-209363.06896551725</v>
      </c>
      <c r="P231" s="33">
        <v>-494158.06896551722</v>
      </c>
    </row>
    <row r="232" spans="1:16" s="10" customFormat="1" x14ac:dyDescent="0.25">
      <c r="A232" s="11"/>
      <c r="B232" s="11">
        <v>750</v>
      </c>
      <c r="C232" s="29" t="s">
        <v>345</v>
      </c>
      <c r="D232" s="11"/>
      <c r="E232" s="30">
        <v>0</v>
      </c>
      <c r="F232" s="33">
        <v>0</v>
      </c>
      <c r="G232" s="33">
        <v>0</v>
      </c>
      <c r="H232" s="18">
        <v>0</v>
      </c>
      <c r="I232" s="18">
        <v>0</v>
      </c>
      <c r="J232" s="18">
        <v>0</v>
      </c>
      <c r="K232" s="18">
        <v>0</v>
      </c>
      <c r="L232" s="18">
        <v>0</v>
      </c>
      <c r="M232" s="18">
        <v>0</v>
      </c>
      <c r="N232" s="18">
        <v>0</v>
      </c>
      <c r="O232" s="34">
        <v>0</v>
      </c>
      <c r="P232" s="33">
        <v>0</v>
      </c>
    </row>
    <row r="233" spans="1:16" s="10" customFormat="1" x14ac:dyDescent="0.25">
      <c r="A233" s="11"/>
      <c r="B233" s="11">
        <v>751</v>
      </c>
      <c r="C233" s="29" t="s">
        <v>346</v>
      </c>
      <c r="D233" s="11"/>
      <c r="E233" s="30">
        <v>9.9358768498168442E-5</v>
      </c>
      <c r="F233" s="33">
        <v>2234</v>
      </c>
      <c r="G233" s="33">
        <v>1308</v>
      </c>
      <c r="H233" s="18">
        <v>0</v>
      </c>
      <c r="I233" s="18">
        <v>0</v>
      </c>
      <c r="J233" s="18">
        <v>0</v>
      </c>
      <c r="K233" s="18">
        <v>0</v>
      </c>
      <c r="L233" s="18">
        <v>-5155</v>
      </c>
      <c r="M233" s="18">
        <v>0</v>
      </c>
      <c r="N233" s="18">
        <v>-8800</v>
      </c>
      <c r="O233" s="34">
        <v>2636.6206896551726</v>
      </c>
      <c r="P233" s="33">
        <v>-7776.3793103448279</v>
      </c>
    </row>
    <row r="234" spans="1:16" s="10" customFormat="1" x14ac:dyDescent="0.25">
      <c r="A234" s="11"/>
      <c r="B234" s="11">
        <v>752</v>
      </c>
      <c r="C234" s="29" t="s">
        <v>347</v>
      </c>
      <c r="D234" s="11"/>
      <c r="E234" s="30">
        <v>4.9642388126435923E-3</v>
      </c>
      <c r="F234" s="33">
        <v>111613</v>
      </c>
      <c r="G234" s="33">
        <v>65335</v>
      </c>
      <c r="H234" s="18">
        <v>0</v>
      </c>
      <c r="I234" s="18">
        <v>0</v>
      </c>
      <c r="J234" s="18">
        <v>0</v>
      </c>
      <c r="K234" s="18">
        <v>0</v>
      </c>
      <c r="L234" s="18">
        <v>-257558</v>
      </c>
      <c r="M234" s="18">
        <v>0</v>
      </c>
      <c r="N234" s="18">
        <v>-439656</v>
      </c>
      <c r="O234" s="34">
        <v>-282011</v>
      </c>
      <c r="P234" s="33">
        <v>-802277</v>
      </c>
    </row>
    <row r="235" spans="1:16" s="10" customFormat="1" x14ac:dyDescent="0.25">
      <c r="A235" s="11"/>
      <c r="B235" s="11">
        <v>753</v>
      </c>
      <c r="C235" s="29" t="s">
        <v>348</v>
      </c>
      <c r="D235" s="11"/>
      <c r="E235" s="30">
        <v>3.7135905873019502E-3</v>
      </c>
      <c r="F235" s="33">
        <v>83494</v>
      </c>
      <c r="G235" s="33">
        <v>48875</v>
      </c>
      <c r="H235" s="18">
        <v>0</v>
      </c>
      <c r="I235" s="18">
        <v>0</v>
      </c>
      <c r="J235" s="18">
        <v>0</v>
      </c>
      <c r="K235" s="18">
        <v>0</v>
      </c>
      <c r="L235" s="18">
        <v>-192671</v>
      </c>
      <c r="M235" s="18">
        <v>0</v>
      </c>
      <c r="N235" s="18">
        <v>-328893</v>
      </c>
      <c r="O235" s="34">
        <v>-230894.93103448275</v>
      </c>
      <c r="P235" s="33">
        <v>-620089.93103448278</v>
      </c>
    </row>
    <row r="236" spans="1:16" s="10" customFormat="1" x14ac:dyDescent="0.25">
      <c r="A236" s="11"/>
      <c r="B236" s="11">
        <v>754</v>
      </c>
      <c r="C236" s="29" t="s">
        <v>349</v>
      </c>
      <c r="D236" s="11"/>
      <c r="E236" s="30">
        <v>1.7517007500909999E-3</v>
      </c>
      <c r="F236" s="33">
        <v>39384</v>
      </c>
      <c r="G236" s="33">
        <v>23054</v>
      </c>
      <c r="H236" s="18">
        <v>0</v>
      </c>
      <c r="I236" s="18">
        <v>0</v>
      </c>
      <c r="J236" s="18">
        <v>0</v>
      </c>
      <c r="K236" s="18">
        <v>0</v>
      </c>
      <c r="L236" s="18">
        <v>-90883</v>
      </c>
      <c r="M236" s="18">
        <v>0</v>
      </c>
      <c r="N236" s="18">
        <v>-155139</v>
      </c>
      <c r="O236" s="34">
        <v>-215212.1724137931</v>
      </c>
      <c r="P236" s="33">
        <v>-398796.1724137931</v>
      </c>
    </row>
    <row r="237" spans="1:16" s="10" customFormat="1" x14ac:dyDescent="0.25">
      <c r="A237" s="11"/>
      <c r="B237" s="11">
        <v>756</v>
      </c>
      <c r="C237" s="29" t="s">
        <v>350</v>
      </c>
      <c r="D237" s="11"/>
      <c r="E237" s="30">
        <v>7.7543220429347297E-3</v>
      </c>
      <c r="F237" s="33">
        <v>174343</v>
      </c>
      <c r="G237" s="33">
        <v>102055</v>
      </c>
      <c r="H237" s="18">
        <v>0</v>
      </c>
      <c r="I237" s="18">
        <v>0</v>
      </c>
      <c r="J237" s="18">
        <v>0</v>
      </c>
      <c r="K237" s="18">
        <v>0</v>
      </c>
      <c r="L237" s="18">
        <v>-402316</v>
      </c>
      <c r="M237" s="18">
        <v>0</v>
      </c>
      <c r="N237" s="18">
        <v>-686759</v>
      </c>
      <c r="O237" s="34">
        <v>284655.10344827583</v>
      </c>
      <c r="P237" s="33">
        <v>-528021.89655172417</v>
      </c>
    </row>
    <row r="238" spans="1:16" s="10" customFormat="1" x14ac:dyDescent="0.25">
      <c r="A238" s="11"/>
      <c r="B238" s="11">
        <v>757</v>
      </c>
      <c r="C238" s="29" t="s">
        <v>351</v>
      </c>
      <c r="D238" s="11"/>
      <c r="E238" s="30">
        <v>1.5270584062144431E-3</v>
      </c>
      <c r="F238" s="33">
        <v>34333</v>
      </c>
      <c r="G238" s="33">
        <v>20098</v>
      </c>
      <c r="H238" s="18">
        <v>0</v>
      </c>
      <c r="I238" s="18">
        <v>0</v>
      </c>
      <c r="J238" s="18">
        <v>0</v>
      </c>
      <c r="K238" s="18">
        <v>0</v>
      </c>
      <c r="L238" s="18">
        <v>-79228</v>
      </c>
      <c r="M238" s="18">
        <v>0</v>
      </c>
      <c r="N238" s="18">
        <v>-135243</v>
      </c>
      <c r="O238" s="34">
        <v>-28135.172413793105</v>
      </c>
      <c r="P238" s="33">
        <v>-188175.1724137931</v>
      </c>
    </row>
    <row r="239" spans="1:16" s="10" customFormat="1" x14ac:dyDescent="0.25">
      <c r="A239" s="11"/>
      <c r="B239" s="11">
        <v>759</v>
      </c>
      <c r="C239" s="29" t="s">
        <v>352</v>
      </c>
      <c r="D239" s="11"/>
      <c r="E239" s="30">
        <v>0</v>
      </c>
      <c r="F239" s="33">
        <v>0</v>
      </c>
      <c r="G239" s="33">
        <v>0</v>
      </c>
      <c r="H239" s="18">
        <v>0</v>
      </c>
      <c r="I239" s="18">
        <v>0</v>
      </c>
      <c r="J239" s="18">
        <v>0</v>
      </c>
      <c r="K239" s="18">
        <v>0</v>
      </c>
      <c r="L239" s="18">
        <v>0</v>
      </c>
      <c r="M239" s="18">
        <v>0</v>
      </c>
      <c r="N239" s="18">
        <v>0</v>
      </c>
      <c r="O239" s="34">
        <v>0</v>
      </c>
      <c r="P239" s="33">
        <v>0</v>
      </c>
    </row>
    <row r="240" spans="1:16" s="10" customFormat="1" x14ac:dyDescent="0.25">
      <c r="A240" s="11"/>
      <c r="B240" s="11">
        <v>760</v>
      </c>
      <c r="C240" s="29" t="s">
        <v>353</v>
      </c>
      <c r="D240" s="11"/>
      <c r="E240" s="30">
        <v>0</v>
      </c>
      <c r="F240" s="33">
        <v>0</v>
      </c>
      <c r="G240" s="33">
        <v>0</v>
      </c>
      <c r="H240" s="18">
        <v>0</v>
      </c>
      <c r="I240" s="18">
        <v>0</v>
      </c>
      <c r="J240" s="18">
        <v>0</v>
      </c>
      <c r="K240" s="18">
        <v>0</v>
      </c>
      <c r="L240" s="18">
        <v>0</v>
      </c>
      <c r="M240" s="18">
        <v>0</v>
      </c>
      <c r="N240" s="18">
        <v>0</v>
      </c>
      <c r="O240" s="34">
        <v>0</v>
      </c>
      <c r="P240" s="33">
        <v>0</v>
      </c>
    </row>
    <row r="241" spans="1:16" s="10" customFormat="1" x14ac:dyDescent="0.25">
      <c r="A241" s="11"/>
      <c r="B241" s="11">
        <v>761</v>
      </c>
      <c r="C241" s="29" t="s">
        <v>354</v>
      </c>
      <c r="D241" s="11"/>
      <c r="E241" s="30">
        <v>1.4407210147844107E-3</v>
      </c>
      <c r="F241" s="33">
        <v>32392</v>
      </c>
      <c r="G241" s="33">
        <v>18961</v>
      </c>
      <c r="H241" s="18">
        <v>0</v>
      </c>
      <c r="I241" s="18">
        <v>0</v>
      </c>
      <c r="J241" s="18">
        <v>0</v>
      </c>
      <c r="K241" s="18">
        <v>0</v>
      </c>
      <c r="L241" s="18">
        <v>-74749</v>
      </c>
      <c r="M241" s="18">
        <v>0</v>
      </c>
      <c r="N241" s="18">
        <v>-127597</v>
      </c>
      <c r="O241" s="34">
        <v>-40420.896551724138</v>
      </c>
      <c r="P241" s="33">
        <v>-191413.89655172414</v>
      </c>
    </row>
    <row r="242" spans="1:16" s="10" customFormat="1" x14ac:dyDescent="0.25">
      <c r="A242" s="11"/>
      <c r="B242" s="11">
        <v>762</v>
      </c>
      <c r="C242" s="29" t="s">
        <v>355</v>
      </c>
      <c r="D242" s="11"/>
      <c r="E242" s="30">
        <v>0</v>
      </c>
      <c r="F242" s="33">
        <v>0</v>
      </c>
      <c r="G242" s="33">
        <v>0</v>
      </c>
      <c r="H242" s="18">
        <v>0</v>
      </c>
      <c r="I242" s="18">
        <v>0</v>
      </c>
      <c r="J242" s="18">
        <v>0</v>
      </c>
      <c r="K242" s="18">
        <v>0</v>
      </c>
      <c r="L242" s="18">
        <v>0</v>
      </c>
      <c r="M242" s="18">
        <v>0</v>
      </c>
      <c r="N242" s="18">
        <v>0</v>
      </c>
      <c r="O242" s="34">
        <v>0</v>
      </c>
      <c r="P242" s="33">
        <v>0</v>
      </c>
    </row>
    <row r="243" spans="1:16" s="10" customFormat="1" x14ac:dyDescent="0.25">
      <c r="A243" s="11"/>
      <c r="B243" s="11">
        <v>765</v>
      </c>
      <c r="C243" s="29" t="s">
        <v>356</v>
      </c>
      <c r="D243" s="11"/>
      <c r="E243" s="30">
        <v>1.6517842483347141E-2</v>
      </c>
      <c r="F243" s="33">
        <v>371377</v>
      </c>
      <c r="G243" s="33">
        <v>217393</v>
      </c>
      <c r="H243" s="18">
        <v>0</v>
      </c>
      <c r="I243" s="18">
        <v>0</v>
      </c>
      <c r="J243" s="18">
        <v>0</v>
      </c>
      <c r="K243" s="18">
        <v>0</v>
      </c>
      <c r="L243" s="18">
        <v>-856991</v>
      </c>
      <c r="M243" s="18">
        <v>0</v>
      </c>
      <c r="N243" s="18">
        <v>-1462897</v>
      </c>
      <c r="O243" s="34">
        <v>-111608.4827586207</v>
      </c>
      <c r="P243" s="33">
        <v>-1842726.4827586208</v>
      </c>
    </row>
    <row r="244" spans="1:16" s="10" customFormat="1" x14ac:dyDescent="0.25">
      <c r="A244" s="11"/>
      <c r="B244" s="11">
        <v>766</v>
      </c>
      <c r="C244" s="29" t="s">
        <v>357</v>
      </c>
      <c r="D244" s="11"/>
      <c r="E244" s="30">
        <v>1.0661567000552518E-4</v>
      </c>
      <c r="F244" s="33">
        <v>2397</v>
      </c>
      <c r="G244" s="33">
        <v>1403</v>
      </c>
      <c r="H244" s="18">
        <v>0</v>
      </c>
      <c r="I244" s="18">
        <v>0</v>
      </c>
      <c r="J244" s="18">
        <v>0</v>
      </c>
      <c r="K244" s="18">
        <v>0</v>
      </c>
      <c r="L244" s="18">
        <v>-5532</v>
      </c>
      <c r="M244" s="18">
        <v>0</v>
      </c>
      <c r="N244" s="18">
        <v>-9442</v>
      </c>
      <c r="O244" s="34">
        <v>-2410.8620689655172</v>
      </c>
      <c r="P244" s="33">
        <v>-13584.862068965518</v>
      </c>
    </row>
    <row r="245" spans="1:16" s="10" customFormat="1" x14ac:dyDescent="0.25">
      <c r="A245" s="11"/>
      <c r="B245" s="11">
        <v>767</v>
      </c>
      <c r="C245" s="29" t="s">
        <v>358</v>
      </c>
      <c r="D245" s="11"/>
      <c r="E245" s="30">
        <v>1.4369358514431912E-2</v>
      </c>
      <c r="F245" s="33">
        <v>323072</v>
      </c>
      <c r="G245" s="33">
        <v>189117</v>
      </c>
      <c r="H245" s="18">
        <v>0</v>
      </c>
      <c r="I245" s="18">
        <v>0</v>
      </c>
      <c r="J245" s="18">
        <v>0</v>
      </c>
      <c r="K245" s="18">
        <v>0</v>
      </c>
      <c r="L245" s="18">
        <v>-745522</v>
      </c>
      <c r="M245" s="18">
        <v>0</v>
      </c>
      <c r="N245" s="18">
        <v>-1272617</v>
      </c>
      <c r="O245" s="34">
        <v>181188.1724137931</v>
      </c>
      <c r="P245" s="33">
        <v>-1324761.8275862068</v>
      </c>
    </row>
    <row r="246" spans="1:16" s="10" customFormat="1" x14ac:dyDescent="0.25">
      <c r="A246" s="11"/>
      <c r="B246" s="11">
        <v>768</v>
      </c>
      <c r="C246" s="29" t="s">
        <v>359</v>
      </c>
      <c r="D246" s="11"/>
      <c r="E246" s="30">
        <v>3.1900132819068301E-3</v>
      </c>
      <c r="F246" s="33">
        <v>71722</v>
      </c>
      <c r="G246" s="33">
        <v>41984</v>
      </c>
      <c r="H246" s="18">
        <v>0</v>
      </c>
      <c r="I246" s="18">
        <v>0</v>
      </c>
      <c r="J246" s="18">
        <v>0</v>
      </c>
      <c r="K246" s="18">
        <v>0</v>
      </c>
      <c r="L246" s="18">
        <v>-165507</v>
      </c>
      <c r="M246" s="18">
        <v>0</v>
      </c>
      <c r="N246" s="18">
        <v>-282522</v>
      </c>
      <c r="O246" s="34">
        <v>-84699.379310344826</v>
      </c>
      <c r="P246" s="33">
        <v>-419022.37931034481</v>
      </c>
    </row>
    <row r="247" spans="1:16" s="10" customFormat="1" x14ac:dyDescent="0.25">
      <c r="A247" s="11"/>
      <c r="B247" s="11">
        <v>769</v>
      </c>
      <c r="C247" s="29" t="s">
        <v>360</v>
      </c>
      <c r="D247" s="11"/>
      <c r="E247" s="30">
        <v>5.4505133325246811E-3</v>
      </c>
      <c r="F247" s="33">
        <v>122546</v>
      </c>
      <c r="G247" s="33">
        <v>71735</v>
      </c>
      <c r="H247" s="18">
        <v>0</v>
      </c>
      <c r="I247" s="18">
        <v>0</v>
      </c>
      <c r="J247" s="18">
        <v>0</v>
      </c>
      <c r="K247" s="18">
        <v>0</v>
      </c>
      <c r="L247" s="18">
        <v>-282788</v>
      </c>
      <c r="M247" s="18">
        <v>0</v>
      </c>
      <c r="N247" s="18">
        <v>-482723</v>
      </c>
      <c r="O247" s="34">
        <v>-538707</v>
      </c>
      <c r="P247" s="33">
        <v>-1109937</v>
      </c>
    </row>
    <row r="248" spans="1:16" s="10" customFormat="1" x14ac:dyDescent="0.25">
      <c r="A248" s="11"/>
      <c r="B248" s="11">
        <v>770</v>
      </c>
      <c r="C248" s="29" t="s">
        <v>361</v>
      </c>
      <c r="D248" s="11"/>
      <c r="E248" s="30">
        <v>2.9731814053260337E-3</v>
      </c>
      <c r="F248" s="33">
        <v>66847</v>
      </c>
      <c r="G248" s="33">
        <v>39130</v>
      </c>
      <c r="H248" s="18">
        <v>0</v>
      </c>
      <c r="I248" s="18">
        <v>0</v>
      </c>
      <c r="J248" s="18">
        <v>0</v>
      </c>
      <c r="K248" s="18">
        <v>0</v>
      </c>
      <c r="L248" s="18">
        <v>-154257</v>
      </c>
      <c r="M248" s="18">
        <v>0</v>
      </c>
      <c r="N248" s="18">
        <v>-263319</v>
      </c>
      <c r="O248" s="34">
        <v>-184348.96551724139</v>
      </c>
      <c r="P248" s="33">
        <v>-495947.96551724139</v>
      </c>
    </row>
    <row r="249" spans="1:16" s="10" customFormat="1" x14ac:dyDescent="0.25">
      <c r="A249" s="11"/>
      <c r="B249" s="11">
        <v>771</v>
      </c>
      <c r="C249" s="29" t="s">
        <v>362</v>
      </c>
      <c r="D249" s="11"/>
      <c r="E249" s="30">
        <v>1.6990931286316661E-3</v>
      </c>
      <c r="F249" s="33">
        <v>38201</v>
      </c>
      <c r="G249" s="33">
        <v>22362</v>
      </c>
      <c r="H249" s="18">
        <v>0</v>
      </c>
      <c r="I249" s="18">
        <v>0</v>
      </c>
      <c r="J249" s="18">
        <v>0</v>
      </c>
      <c r="K249" s="18">
        <v>0</v>
      </c>
      <c r="L249" s="18">
        <v>-88154</v>
      </c>
      <c r="M249" s="18">
        <v>0</v>
      </c>
      <c r="N249" s="18">
        <v>-150480</v>
      </c>
      <c r="O249" s="34">
        <v>-78356.965517241377</v>
      </c>
      <c r="P249" s="33">
        <v>-256427.96551724139</v>
      </c>
    </row>
    <row r="250" spans="1:16" s="10" customFormat="1" x14ac:dyDescent="0.25">
      <c r="A250" s="11"/>
      <c r="B250" s="11">
        <v>772</v>
      </c>
      <c r="C250" s="29" t="s">
        <v>363</v>
      </c>
      <c r="D250" s="11"/>
      <c r="E250" s="30">
        <v>3.1763109560137537E-3</v>
      </c>
      <c r="F250" s="33">
        <v>71414</v>
      </c>
      <c r="G250" s="33">
        <v>41804</v>
      </c>
      <c r="H250" s="18">
        <v>0</v>
      </c>
      <c r="I250" s="18">
        <v>0</v>
      </c>
      <c r="J250" s="18">
        <v>0</v>
      </c>
      <c r="K250" s="18">
        <v>0</v>
      </c>
      <c r="L250" s="18">
        <v>-164796</v>
      </c>
      <c r="M250" s="18">
        <v>0</v>
      </c>
      <c r="N250" s="18">
        <v>-281309</v>
      </c>
      <c r="O250" s="34">
        <v>-214073.6551724138</v>
      </c>
      <c r="P250" s="33">
        <v>-546960.6551724138</v>
      </c>
    </row>
    <row r="251" spans="1:16" s="10" customFormat="1" x14ac:dyDescent="0.25">
      <c r="A251" s="11"/>
      <c r="B251" s="11">
        <v>773</v>
      </c>
      <c r="C251" s="29" t="s">
        <v>364</v>
      </c>
      <c r="D251" s="11"/>
      <c r="E251" s="30">
        <v>2.2033742629366864E-3</v>
      </c>
      <c r="F251" s="33">
        <v>49539</v>
      </c>
      <c r="G251" s="33">
        <v>28999</v>
      </c>
      <c r="H251" s="18">
        <v>0</v>
      </c>
      <c r="I251" s="18">
        <v>0</v>
      </c>
      <c r="J251" s="18">
        <v>0</v>
      </c>
      <c r="K251" s="18">
        <v>0</v>
      </c>
      <c r="L251" s="18">
        <v>-114317</v>
      </c>
      <c r="M251" s="18">
        <v>0</v>
      </c>
      <c r="N251" s="18">
        <v>-195141</v>
      </c>
      <c r="O251" s="34">
        <v>-139163.27586206896</v>
      </c>
      <c r="P251" s="33">
        <v>-370083.27586206899</v>
      </c>
    </row>
    <row r="252" spans="1:16" s="10" customFormat="1" x14ac:dyDescent="0.25">
      <c r="A252" s="11"/>
      <c r="B252" s="11">
        <v>774</v>
      </c>
      <c r="C252" s="29" t="s">
        <v>365</v>
      </c>
      <c r="D252" s="11"/>
      <c r="E252" s="30">
        <v>2.6439253495366731E-3</v>
      </c>
      <c r="F252" s="33">
        <v>59444</v>
      </c>
      <c r="G252" s="33">
        <v>34797</v>
      </c>
      <c r="H252" s="18">
        <v>0</v>
      </c>
      <c r="I252" s="18">
        <v>0</v>
      </c>
      <c r="J252" s="18">
        <v>0</v>
      </c>
      <c r="K252" s="18">
        <v>0</v>
      </c>
      <c r="L252" s="18">
        <v>-137174</v>
      </c>
      <c r="M252" s="18">
        <v>0</v>
      </c>
      <c r="N252" s="18">
        <v>-234158</v>
      </c>
      <c r="O252" s="34">
        <v>-76037.620689655174</v>
      </c>
      <c r="P252" s="33">
        <v>-353128.62068965519</v>
      </c>
    </row>
    <row r="253" spans="1:16" s="10" customFormat="1" x14ac:dyDescent="0.25">
      <c r="A253" s="11"/>
      <c r="B253" s="11">
        <v>775</v>
      </c>
      <c r="C253" s="29" t="s">
        <v>366</v>
      </c>
      <c r="D253" s="11"/>
      <c r="E253" s="30">
        <v>2.9996086675170351E-3</v>
      </c>
      <c r="F253" s="33">
        <v>67441</v>
      </c>
      <c r="G253" s="33">
        <v>39478</v>
      </c>
      <c r="H253" s="18">
        <v>0</v>
      </c>
      <c r="I253" s="18">
        <v>0</v>
      </c>
      <c r="J253" s="18">
        <v>0</v>
      </c>
      <c r="K253" s="18">
        <v>0</v>
      </c>
      <c r="L253" s="18">
        <v>-155628</v>
      </c>
      <c r="M253" s="18">
        <v>0</v>
      </c>
      <c r="N253" s="18">
        <v>-265659</v>
      </c>
      <c r="O253" s="34">
        <v>-46625.448275862072</v>
      </c>
      <c r="P253" s="33">
        <v>-360993.44827586209</v>
      </c>
    </row>
    <row r="254" spans="1:16" s="10" customFormat="1" x14ac:dyDescent="0.25">
      <c r="A254" s="11"/>
      <c r="B254" s="11">
        <v>776</v>
      </c>
      <c r="C254" s="29" t="s">
        <v>367</v>
      </c>
      <c r="D254" s="11"/>
      <c r="E254" s="30">
        <v>2.8966462171889592E-3</v>
      </c>
      <c r="F254" s="33">
        <v>65126</v>
      </c>
      <c r="G254" s="33">
        <v>38123</v>
      </c>
      <c r="H254" s="18">
        <v>0</v>
      </c>
      <c r="I254" s="18">
        <v>0</v>
      </c>
      <c r="J254" s="18">
        <v>0</v>
      </c>
      <c r="K254" s="18">
        <v>0</v>
      </c>
      <c r="L254" s="18">
        <v>-150286</v>
      </c>
      <c r="M254" s="18">
        <v>0</v>
      </c>
      <c r="N254" s="18">
        <v>-256540</v>
      </c>
      <c r="O254" s="34">
        <v>-51423.862068965514</v>
      </c>
      <c r="P254" s="33">
        <v>-355000.86206896551</v>
      </c>
    </row>
    <row r="255" spans="1:16" s="10" customFormat="1" x14ac:dyDescent="0.25">
      <c r="A255" s="11"/>
      <c r="B255" s="11">
        <v>777</v>
      </c>
      <c r="C255" s="29" t="s">
        <v>368</v>
      </c>
      <c r="D255" s="11"/>
      <c r="E255" s="30">
        <v>1.4292456117170995E-2</v>
      </c>
      <c r="F255" s="33">
        <v>321342</v>
      </c>
      <c r="G255" s="33">
        <v>188104</v>
      </c>
      <c r="H255" s="18">
        <v>0</v>
      </c>
      <c r="I255" s="18">
        <v>0</v>
      </c>
      <c r="J255" s="18">
        <v>0</v>
      </c>
      <c r="K255" s="18">
        <v>0</v>
      </c>
      <c r="L255" s="18">
        <v>-741532</v>
      </c>
      <c r="M255" s="18">
        <v>0</v>
      </c>
      <c r="N255" s="18">
        <v>-1265806</v>
      </c>
      <c r="O255" s="34">
        <v>-449190.72413793101</v>
      </c>
      <c r="P255" s="33">
        <v>-1947082.7241379311</v>
      </c>
    </row>
    <row r="256" spans="1:16" s="10" customFormat="1" x14ac:dyDescent="0.25">
      <c r="A256" s="11"/>
      <c r="B256" s="11">
        <v>778</v>
      </c>
      <c r="C256" s="29" t="s">
        <v>369</v>
      </c>
      <c r="D256" s="11"/>
      <c r="E256" s="30">
        <v>3.610790117872186E-3</v>
      </c>
      <c r="F256" s="33">
        <v>81183</v>
      </c>
      <c r="G256" s="33">
        <v>47522</v>
      </c>
      <c r="H256" s="18">
        <v>0</v>
      </c>
      <c r="I256" s="18">
        <v>0</v>
      </c>
      <c r="J256" s="18">
        <v>0</v>
      </c>
      <c r="K256" s="18">
        <v>0</v>
      </c>
      <c r="L256" s="18">
        <v>-187338</v>
      </c>
      <c r="M256" s="18">
        <v>0</v>
      </c>
      <c r="N256" s="18">
        <v>-319788</v>
      </c>
      <c r="O256" s="34">
        <v>54539.758620689652</v>
      </c>
      <c r="P256" s="33">
        <v>-323881.24137931038</v>
      </c>
    </row>
    <row r="257" spans="1:16" s="10" customFormat="1" x14ac:dyDescent="0.25">
      <c r="A257" s="11"/>
      <c r="B257" s="11">
        <v>779</v>
      </c>
      <c r="C257" s="29" t="s">
        <v>370</v>
      </c>
      <c r="D257" s="11"/>
      <c r="E257" s="30">
        <v>3.5638054352663687E-3</v>
      </c>
      <c r="F257" s="33">
        <v>80126</v>
      </c>
      <c r="G257" s="33">
        <v>46904</v>
      </c>
      <c r="H257" s="18">
        <v>0</v>
      </c>
      <c r="I257" s="18">
        <v>0</v>
      </c>
      <c r="J257" s="18">
        <v>0</v>
      </c>
      <c r="K257" s="18">
        <v>0</v>
      </c>
      <c r="L257" s="18">
        <v>-184900</v>
      </c>
      <c r="M257" s="18">
        <v>0</v>
      </c>
      <c r="N257" s="18">
        <v>-315627</v>
      </c>
      <c r="O257" s="34">
        <v>721772.6551724138</v>
      </c>
      <c r="P257" s="33">
        <v>348275.6551724138</v>
      </c>
    </row>
    <row r="258" spans="1:16" s="10" customFormat="1" x14ac:dyDescent="0.25">
      <c r="A258" s="11"/>
      <c r="B258" s="11">
        <v>785</v>
      </c>
      <c r="C258" s="29" t="s">
        <v>371</v>
      </c>
      <c r="D258" s="11"/>
      <c r="E258" s="30">
        <v>3.674017710266438E-3</v>
      </c>
      <c r="F258" s="33">
        <v>82604</v>
      </c>
      <c r="G258" s="33">
        <v>48354</v>
      </c>
      <c r="H258" s="18">
        <v>0</v>
      </c>
      <c r="I258" s="18">
        <v>0</v>
      </c>
      <c r="J258" s="18">
        <v>0</v>
      </c>
      <c r="K258" s="18">
        <v>0</v>
      </c>
      <c r="L258" s="18">
        <v>-190618</v>
      </c>
      <c r="M258" s="18">
        <v>0</v>
      </c>
      <c r="N258" s="18">
        <v>-325388</v>
      </c>
      <c r="O258" s="34">
        <v>-59455.724137931036</v>
      </c>
      <c r="P258" s="33">
        <v>-444503.72413793101</v>
      </c>
    </row>
    <row r="259" spans="1:16" s="10" customFormat="1" x14ac:dyDescent="0.25">
      <c r="A259" s="11"/>
      <c r="B259" s="11">
        <v>786</v>
      </c>
      <c r="C259" s="29" t="s">
        <v>372</v>
      </c>
      <c r="D259" s="11"/>
      <c r="E259" s="30">
        <v>0</v>
      </c>
      <c r="F259" s="33">
        <v>0</v>
      </c>
      <c r="G259" s="33">
        <v>0</v>
      </c>
      <c r="H259" s="18">
        <v>0</v>
      </c>
      <c r="I259" s="18">
        <v>0</v>
      </c>
      <c r="J259" s="18">
        <v>0</v>
      </c>
      <c r="K259" s="18">
        <v>0</v>
      </c>
      <c r="L259" s="18">
        <v>0</v>
      </c>
      <c r="M259" s="18">
        <v>0</v>
      </c>
      <c r="N259" s="18">
        <v>0</v>
      </c>
      <c r="O259" s="34">
        <v>0</v>
      </c>
      <c r="P259" s="33">
        <v>0</v>
      </c>
    </row>
    <row r="260" spans="1:16" s="10" customFormat="1" x14ac:dyDescent="0.25">
      <c r="A260" s="11"/>
      <c r="B260" s="11">
        <v>794</v>
      </c>
      <c r="C260" s="29" t="s">
        <v>373</v>
      </c>
      <c r="D260" s="11"/>
      <c r="E260" s="30">
        <v>4.4412724740348214E-3</v>
      </c>
      <c r="F260" s="33">
        <v>99855</v>
      </c>
      <c r="G260" s="33">
        <v>58452</v>
      </c>
      <c r="H260" s="18">
        <v>0</v>
      </c>
      <c r="I260" s="18">
        <v>0</v>
      </c>
      <c r="J260" s="18">
        <v>0</v>
      </c>
      <c r="K260" s="18">
        <v>0</v>
      </c>
      <c r="L260" s="18">
        <v>-230425</v>
      </c>
      <c r="M260" s="18">
        <v>0</v>
      </c>
      <c r="N260" s="18">
        <v>-393340</v>
      </c>
      <c r="O260" s="34">
        <v>129306.06896551725</v>
      </c>
      <c r="P260" s="33">
        <v>-336151.93103448278</v>
      </c>
    </row>
    <row r="261" spans="1:16" s="10" customFormat="1" x14ac:dyDescent="0.25">
      <c r="A261" s="11"/>
      <c r="B261" s="11">
        <v>820</v>
      </c>
      <c r="C261" s="29" t="s">
        <v>374</v>
      </c>
      <c r="D261" s="11"/>
      <c r="E261" s="30">
        <v>0</v>
      </c>
      <c r="F261" s="33">
        <v>0</v>
      </c>
      <c r="G261" s="33">
        <v>0</v>
      </c>
      <c r="H261" s="18">
        <v>0</v>
      </c>
      <c r="I261" s="18">
        <v>0</v>
      </c>
      <c r="J261" s="18">
        <v>0</v>
      </c>
      <c r="K261" s="18">
        <v>0</v>
      </c>
      <c r="L261" s="18">
        <v>0</v>
      </c>
      <c r="M261" s="18">
        <v>0</v>
      </c>
      <c r="N261" s="18">
        <v>0</v>
      </c>
      <c r="O261" s="34">
        <v>185.93103448275861</v>
      </c>
      <c r="P261" s="33">
        <v>185.93103448275861</v>
      </c>
    </row>
    <row r="262" spans="1:16" s="10" customFormat="1" x14ac:dyDescent="0.25">
      <c r="A262" s="11"/>
      <c r="B262" s="11">
        <v>834</v>
      </c>
      <c r="C262" s="29" t="s">
        <v>375</v>
      </c>
      <c r="D262" s="11"/>
      <c r="E262" s="30">
        <v>3.6490522077354409E-5</v>
      </c>
      <c r="F262" s="33">
        <v>820</v>
      </c>
      <c r="G262" s="33">
        <v>480</v>
      </c>
      <c r="H262" s="18">
        <v>0</v>
      </c>
      <c r="I262" s="18">
        <v>0</v>
      </c>
      <c r="J262" s="18">
        <v>0</v>
      </c>
      <c r="K262" s="18">
        <v>0</v>
      </c>
      <c r="L262" s="18">
        <v>-1893</v>
      </c>
      <c r="M262" s="18">
        <v>0</v>
      </c>
      <c r="N262" s="18">
        <v>-3232</v>
      </c>
      <c r="O262" s="34">
        <v>5636.8275862068967</v>
      </c>
      <c r="P262" s="33">
        <v>1811.8275862068967</v>
      </c>
    </row>
    <row r="263" spans="1:16" s="10" customFormat="1" x14ac:dyDescent="0.25">
      <c r="A263" s="11"/>
      <c r="B263" s="11">
        <v>837</v>
      </c>
      <c r="C263" s="29" t="s">
        <v>376</v>
      </c>
      <c r="D263" s="11"/>
      <c r="E263" s="30">
        <v>0</v>
      </c>
      <c r="F263" s="33">
        <v>0</v>
      </c>
      <c r="G263" s="33">
        <v>0</v>
      </c>
      <c r="H263" s="18">
        <v>0</v>
      </c>
      <c r="I263" s="18">
        <v>0</v>
      </c>
      <c r="J263" s="18">
        <v>0</v>
      </c>
      <c r="K263" s="18">
        <v>0</v>
      </c>
      <c r="L263" s="18">
        <v>0</v>
      </c>
      <c r="M263" s="18">
        <v>0</v>
      </c>
      <c r="N263" s="18">
        <v>0</v>
      </c>
      <c r="O263" s="34">
        <v>0</v>
      </c>
      <c r="P263" s="33">
        <v>0</v>
      </c>
    </row>
    <row r="264" spans="1:16" s="10" customFormat="1" x14ac:dyDescent="0.25">
      <c r="A264" s="11"/>
      <c r="B264" s="11">
        <v>838</v>
      </c>
      <c r="C264" s="29" t="s">
        <v>377</v>
      </c>
      <c r="D264" s="11"/>
      <c r="E264" s="30">
        <v>0</v>
      </c>
      <c r="F264" s="33">
        <v>0</v>
      </c>
      <c r="G264" s="33">
        <v>0</v>
      </c>
      <c r="H264" s="18">
        <v>0</v>
      </c>
      <c r="I264" s="18">
        <v>0</v>
      </c>
      <c r="J264" s="18">
        <v>0</v>
      </c>
      <c r="K264" s="18">
        <v>0</v>
      </c>
      <c r="L264" s="18">
        <v>0</v>
      </c>
      <c r="M264" s="18">
        <v>0</v>
      </c>
      <c r="N264" s="18">
        <v>0</v>
      </c>
      <c r="O264" s="34">
        <v>0</v>
      </c>
      <c r="P264" s="33">
        <v>0</v>
      </c>
    </row>
    <row r="265" spans="1:16" s="10" customFormat="1" x14ac:dyDescent="0.25">
      <c r="A265" s="11"/>
      <c r="B265" s="11">
        <v>839</v>
      </c>
      <c r="C265" s="29" t="s">
        <v>378</v>
      </c>
      <c r="D265" s="11"/>
      <c r="E265" s="30">
        <v>2.6958024843235252E-5</v>
      </c>
      <c r="F265" s="33">
        <v>606</v>
      </c>
      <c r="G265" s="33">
        <v>355</v>
      </c>
      <c r="H265" s="18">
        <v>0</v>
      </c>
      <c r="I265" s="18">
        <v>0</v>
      </c>
      <c r="J265" s="18">
        <v>0</v>
      </c>
      <c r="K265" s="18">
        <v>0</v>
      </c>
      <c r="L265" s="18">
        <v>-1399</v>
      </c>
      <c r="M265" s="18">
        <v>0</v>
      </c>
      <c r="N265" s="18">
        <v>-2388</v>
      </c>
      <c r="O265" s="34">
        <v>4228.7586206896558</v>
      </c>
      <c r="P265" s="33">
        <v>1402.7586206896558</v>
      </c>
    </row>
    <row r="266" spans="1:16" s="10" customFormat="1" x14ac:dyDescent="0.25">
      <c r="A266" s="11"/>
      <c r="B266" s="11">
        <v>840</v>
      </c>
      <c r="C266" s="29" t="s">
        <v>379</v>
      </c>
      <c r="D266" s="11"/>
      <c r="E266" s="30">
        <v>2.0456772089651394E-5</v>
      </c>
      <c r="F266" s="33">
        <v>460</v>
      </c>
      <c r="G266" s="33">
        <v>269</v>
      </c>
      <c r="H266" s="18">
        <v>0</v>
      </c>
      <c r="I266" s="18">
        <v>0</v>
      </c>
      <c r="J266" s="18">
        <v>0</v>
      </c>
      <c r="K266" s="18">
        <v>0</v>
      </c>
      <c r="L266" s="18">
        <v>-1061</v>
      </c>
      <c r="M266" s="18">
        <v>0</v>
      </c>
      <c r="N266" s="18">
        <v>-1812</v>
      </c>
      <c r="O266" s="34">
        <v>2622.7241379310344</v>
      </c>
      <c r="P266" s="33">
        <v>478.72413793103442</v>
      </c>
    </row>
    <row r="267" spans="1:16" s="10" customFormat="1" x14ac:dyDescent="0.25">
      <c r="A267" s="11"/>
      <c r="B267" s="11">
        <v>841</v>
      </c>
      <c r="C267" s="29" t="s">
        <v>380</v>
      </c>
      <c r="D267" s="11"/>
      <c r="E267" s="30">
        <v>3.3304294902366849E-4</v>
      </c>
      <c r="F267" s="33">
        <v>7488</v>
      </c>
      <c r="G267" s="33">
        <v>4383</v>
      </c>
      <c r="H267" s="18">
        <v>0</v>
      </c>
      <c r="I267" s="18">
        <v>0</v>
      </c>
      <c r="J267" s="18">
        <v>0</v>
      </c>
      <c r="K267" s="18">
        <v>0</v>
      </c>
      <c r="L267" s="18">
        <v>-17279</v>
      </c>
      <c r="M267" s="18">
        <v>0</v>
      </c>
      <c r="N267" s="18">
        <v>-29496</v>
      </c>
      <c r="O267" s="34">
        <v>3396.4827586206902</v>
      </c>
      <c r="P267" s="33">
        <v>-31507.517241379312</v>
      </c>
    </row>
    <row r="268" spans="1:16" s="10" customFormat="1" x14ac:dyDescent="0.25">
      <c r="A268" s="11"/>
      <c r="B268" s="11">
        <v>842</v>
      </c>
      <c r="C268" s="29" t="s">
        <v>381</v>
      </c>
      <c r="D268" s="11"/>
      <c r="E268" s="30">
        <v>1.8258235236842918E-5</v>
      </c>
      <c r="F268" s="33">
        <v>411</v>
      </c>
      <c r="G268" s="33">
        <v>240</v>
      </c>
      <c r="H268" s="18">
        <v>0</v>
      </c>
      <c r="I268" s="18">
        <v>0</v>
      </c>
      <c r="J268" s="18">
        <v>0</v>
      </c>
      <c r="K268" s="18">
        <v>0</v>
      </c>
      <c r="L268" s="18">
        <v>-947</v>
      </c>
      <c r="M268" s="18">
        <v>0</v>
      </c>
      <c r="N268" s="18">
        <v>-1617</v>
      </c>
      <c r="O268" s="34">
        <v>2925.6206896551726</v>
      </c>
      <c r="P268" s="33">
        <v>1012.6206896551726</v>
      </c>
    </row>
    <row r="269" spans="1:16" s="10" customFormat="1" x14ac:dyDescent="0.25">
      <c r="A269" s="11"/>
      <c r="B269" s="11">
        <v>844</v>
      </c>
      <c r="C269" s="29" t="s">
        <v>382</v>
      </c>
      <c r="D269" s="11"/>
      <c r="E269" s="30">
        <v>7.4922455989324016E-5</v>
      </c>
      <c r="F269" s="33">
        <v>1685</v>
      </c>
      <c r="G269" s="33">
        <v>986</v>
      </c>
      <c r="H269" s="18">
        <v>0</v>
      </c>
      <c r="I269" s="18">
        <v>0</v>
      </c>
      <c r="J269" s="18">
        <v>0</v>
      </c>
      <c r="K269" s="18">
        <v>0</v>
      </c>
      <c r="L269" s="18">
        <v>-3887</v>
      </c>
      <c r="M269" s="18">
        <v>0</v>
      </c>
      <c r="N269" s="18">
        <v>-6635</v>
      </c>
      <c r="O269" s="34">
        <v>11944.379310344828</v>
      </c>
      <c r="P269" s="33">
        <v>4093.3793103448279</v>
      </c>
    </row>
    <row r="270" spans="1:16" s="10" customFormat="1" x14ac:dyDescent="0.25">
      <c r="A270" s="11"/>
      <c r="B270" s="11">
        <v>845</v>
      </c>
      <c r="C270" s="29" t="s">
        <v>383</v>
      </c>
      <c r="D270" s="11"/>
      <c r="E270" s="30">
        <v>0</v>
      </c>
      <c r="F270" s="33">
        <v>0</v>
      </c>
      <c r="G270" s="33">
        <v>0</v>
      </c>
      <c r="H270" s="18">
        <v>0</v>
      </c>
      <c r="I270" s="18">
        <v>0</v>
      </c>
      <c r="J270" s="18">
        <v>0</v>
      </c>
      <c r="K270" s="18">
        <v>0</v>
      </c>
      <c r="L270" s="18">
        <v>0</v>
      </c>
      <c r="M270" s="18">
        <v>0</v>
      </c>
      <c r="N270" s="18">
        <v>0</v>
      </c>
      <c r="O270" s="34">
        <v>0</v>
      </c>
      <c r="P270" s="33">
        <v>0</v>
      </c>
    </row>
    <row r="271" spans="1:16" s="10" customFormat="1" x14ac:dyDescent="0.25">
      <c r="A271" s="11"/>
      <c r="B271" s="11">
        <v>847</v>
      </c>
      <c r="C271" s="29" t="s">
        <v>384</v>
      </c>
      <c r="D271" s="11"/>
      <c r="E271" s="30">
        <v>6.9636059973075324E-6</v>
      </c>
      <c r="F271" s="33">
        <v>157</v>
      </c>
      <c r="G271" s="33">
        <v>92</v>
      </c>
      <c r="H271" s="18">
        <v>0</v>
      </c>
      <c r="I271" s="18">
        <v>0</v>
      </c>
      <c r="J271" s="18">
        <v>0</v>
      </c>
      <c r="K271" s="18">
        <v>0</v>
      </c>
      <c r="L271" s="18">
        <v>-361</v>
      </c>
      <c r="M271" s="18">
        <v>0</v>
      </c>
      <c r="N271" s="18">
        <v>-617</v>
      </c>
      <c r="O271" s="34">
        <v>1092.2758620689656</v>
      </c>
      <c r="P271" s="33">
        <v>363.27586206896558</v>
      </c>
    </row>
    <row r="272" spans="1:16" s="10" customFormat="1" x14ac:dyDescent="0.25">
      <c r="A272" s="11"/>
      <c r="B272" s="11">
        <v>848</v>
      </c>
      <c r="C272" s="29" t="s">
        <v>385</v>
      </c>
      <c r="D272" s="11"/>
      <c r="E272" s="30">
        <v>6.1917906063051406E-3</v>
      </c>
      <c r="F272" s="33">
        <v>139212</v>
      </c>
      <c r="G272" s="33">
        <v>81491</v>
      </c>
      <c r="H272" s="18">
        <v>0</v>
      </c>
      <c r="I272" s="18">
        <v>0</v>
      </c>
      <c r="J272" s="18">
        <v>0</v>
      </c>
      <c r="K272" s="18">
        <v>0</v>
      </c>
      <c r="L272" s="18">
        <v>-321247</v>
      </c>
      <c r="M272" s="18">
        <v>0</v>
      </c>
      <c r="N272" s="18">
        <v>-548374</v>
      </c>
      <c r="O272" s="34">
        <v>108325.44827586207</v>
      </c>
      <c r="P272" s="33">
        <v>-540592.55172413797</v>
      </c>
    </row>
    <row r="273" spans="1:16" s="10" customFormat="1" x14ac:dyDescent="0.25">
      <c r="A273" s="11"/>
      <c r="B273" s="11">
        <v>850</v>
      </c>
      <c r="C273" s="29" t="s">
        <v>386</v>
      </c>
      <c r="D273" s="11"/>
      <c r="E273" s="30">
        <v>0</v>
      </c>
      <c r="F273" s="33">
        <v>0</v>
      </c>
      <c r="G273" s="33">
        <v>0</v>
      </c>
      <c r="H273" s="18">
        <v>0</v>
      </c>
      <c r="I273" s="18">
        <v>0</v>
      </c>
      <c r="J273" s="18">
        <v>0</v>
      </c>
      <c r="K273" s="18">
        <v>0</v>
      </c>
      <c r="L273" s="18">
        <v>0</v>
      </c>
      <c r="M273" s="18">
        <v>0</v>
      </c>
      <c r="N273" s="18">
        <v>0</v>
      </c>
      <c r="O273" s="34">
        <v>0</v>
      </c>
      <c r="P273" s="33">
        <v>0</v>
      </c>
    </row>
    <row r="274" spans="1:16" s="10" customFormat="1" x14ac:dyDescent="0.25">
      <c r="A274" s="11"/>
      <c r="B274" s="11">
        <v>851</v>
      </c>
      <c r="C274" s="29" t="s">
        <v>387</v>
      </c>
      <c r="D274" s="11"/>
      <c r="E274" s="30">
        <v>1.5101416244364311E-4</v>
      </c>
      <c r="F274" s="33">
        <v>3395</v>
      </c>
      <c r="G274" s="33">
        <v>1988</v>
      </c>
      <c r="H274" s="18">
        <v>0</v>
      </c>
      <c r="I274" s="18">
        <v>0</v>
      </c>
      <c r="J274" s="18">
        <v>0</v>
      </c>
      <c r="K274" s="18">
        <v>0</v>
      </c>
      <c r="L274" s="18">
        <v>-7835</v>
      </c>
      <c r="M274" s="18">
        <v>0</v>
      </c>
      <c r="N274" s="18">
        <v>-13375</v>
      </c>
      <c r="O274" s="34">
        <v>-137.65517241379348</v>
      </c>
      <c r="P274" s="33">
        <v>-15964.655172413793</v>
      </c>
    </row>
    <row r="275" spans="1:16" s="10" customFormat="1" x14ac:dyDescent="0.25">
      <c r="A275" s="11"/>
      <c r="B275" s="11">
        <v>852</v>
      </c>
      <c r="C275" s="29" t="s">
        <v>388</v>
      </c>
      <c r="D275" s="11"/>
      <c r="E275" s="30">
        <v>1.9232243677319978E-4</v>
      </c>
      <c r="F275" s="33">
        <v>4324</v>
      </c>
      <c r="G275" s="33">
        <v>2531</v>
      </c>
      <c r="H275" s="18">
        <v>0</v>
      </c>
      <c r="I275" s="18">
        <v>0</v>
      </c>
      <c r="J275" s="18">
        <v>0</v>
      </c>
      <c r="K275" s="18">
        <v>0</v>
      </c>
      <c r="L275" s="18">
        <v>-9978</v>
      </c>
      <c r="M275" s="18">
        <v>0</v>
      </c>
      <c r="N275" s="18">
        <v>-17033</v>
      </c>
      <c r="O275" s="34">
        <v>-809.31034482758628</v>
      </c>
      <c r="P275" s="33">
        <v>-20965.310344827587</v>
      </c>
    </row>
    <row r="276" spans="1:16" s="10" customFormat="1" x14ac:dyDescent="0.25">
      <c r="A276" s="11"/>
      <c r="B276" s="11">
        <v>853</v>
      </c>
      <c r="C276" s="29" t="s">
        <v>389</v>
      </c>
      <c r="D276" s="11"/>
      <c r="E276" s="30">
        <v>0</v>
      </c>
      <c r="F276" s="33">
        <v>0</v>
      </c>
      <c r="G276" s="33">
        <v>0</v>
      </c>
      <c r="H276" s="18">
        <v>0</v>
      </c>
      <c r="I276" s="18">
        <v>0</v>
      </c>
      <c r="J276" s="18">
        <v>0</v>
      </c>
      <c r="K276" s="18">
        <v>0</v>
      </c>
      <c r="L276" s="18">
        <v>0</v>
      </c>
      <c r="M276" s="18">
        <v>0</v>
      </c>
      <c r="N276" s="18">
        <v>0</v>
      </c>
      <c r="O276" s="34">
        <v>0</v>
      </c>
      <c r="P276" s="33">
        <v>0</v>
      </c>
    </row>
    <row r="277" spans="1:16" s="10" customFormat="1" x14ac:dyDescent="0.25">
      <c r="A277" s="11"/>
      <c r="B277" s="11">
        <v>856</v>
      </c>
      <c r="C277" s="29" t="s">
        <v>390</v>
      </c>
      <c r="D277" s="11"/>
      <c r="E277" s="30">
        <v>7.8694409237865603E-5</v>
      </c>
      <c r="F277" s="33">
        <v>1769</v>
      </c>
      <c r="G277" s="33">
        <v>1036</v>
      </c>
      <c r="H277" s="18">
        <v>0</v>
      </c>
      <c r="I277" s="18">
        <v>0</v>
      </c>
      <c r="J277" s="18">
        <v>0</v>
      </c>
      <c r="K277" s="18">
        <v>0</v>
      </c>
      <c r="L277" s="18">
        <v>-4083</v>
      </c>
      <c r="M277" s="18">
        <v>0</v>
      </c>
      <c r="N277" s="18">
        <v>-6970</v>
      </c>
      <c r="O277" s="34">
        <v>10304.758620689656</v>
      </c>
      <c r="P277" s="33">
        <v>2056.7586206896558</v>
      </c>
    </row>
    <row r="278" spans="1:16" s="10" customFormat="1" x14ac:dyDescent="0.25">
      <c r="A278" s="11"/>
      <c r="B278" s="11">
        <v>859</v>
      </c>
      <c r="C278" s="29" t="s">
        <v>391</v>
      </c>
      <c r="D278" s="11"/>
      <c r="E278" s="30">
        <v>0</v>
      </c>
      <c r="F278" s="33">
        <v>0</v>
      </c>
      <c r="G278" s="33">
        <v>0</v>
      </c>
      <c r="H278" s="18">
        <v>0</v>
      </c>
      <c r="I278" s="18">
        <v>0</v>
      </c>
      <c r="J278" s="18">
        <v>0</v>
      </c>
      <c r="K278" s="18">
        <v>0</v>
      </c>
      <c r="L278" s="18">
        <v>0</v>
      </c>
      <c r="M278" s="18">
        <v>0</v>
      </c>
      <c r="N278" s="18">
        <v>0</v>
      </c>
      <c r="O278" s="34">
        <v>0</v>
      </c>
      <c r="P278" s="33">
        <v>0</v>
      </c>
    </row>
    <row r="279" spans="1:16" s="10" customFormat="1" x14ac:dyDescent="0.25">
      <c r="A279" s="11"/>
      <c r="B279" s="11">
        <v>861</v>
      </c>
      <c r="C279" s="29" t="s">
        <v>392</v>
      </c>
      <c r="D279" s="11"/>
      <c r="E279" s="30">
        <v>0</v>
      </c>
      <c r="F279" s="33">
        <v>0</v>
      </c>
      <c r="G279" s="33">
        <v>0</v>
      </c>
      <c r="H279" s="18">
        <v>0</v>
      </c>
      <c r="I279" s="18">
        <v>0</v>
      </c>
      <c r="J279" s="18">
        <v>0</v>
      </c>
      <c r="K279" s="18">
        <v>0</v>
      </c>
      <c r="L279" s="18">
        <v>0</v>
      </c>
      <c r="M279" s="18">
        <v>0</v>
      </c>
      <c r="N279" s="18">
        <v>0</v>
      </c>
      <c r="O279" s="34">
        <v>0</v>
      </c>
      <c r="P279" s="33">
        <v>0</v>
      </c>
    </row>
    <row r="280" spans="1:16" s="10" customFormat="1" x14ac:dyDescent="0.25">
      <c r="A280" s="11"/>
      <c r="B280" s="11">
        <v>862</v>
      </c>
      <c r="C280" s="29" t="s">
        <v>393</v>
      </c>
      <c r="D280" s="11"/>
      <c r="E280" s="30">
        <v>0</v>
      </c>
      <c r="F280" s="33">
        <v>0</v>
      </c>
      <c r="G280" s="33">
        <v>0</v>
      </c>
      <c r="H280" s="18">
        <v>0</v>
      </c>
      <c r="I280" s="18">
        <v>0</v>
      </c>
      <c r="J280" s="18">
        <v>0</v>
      </c>
      <c r="K280" s="18">
        <v>0</v>
      </c>
      <c r="L280" s="18">
        <v>0</v>
      </c>
      <c r="M280" s="18">
        <v>0</v>
      </c>
      <c r="N280" s="18">
        <v>0</v>
      </c>
      <c r="O280" s="34">
        <v>0</v>
      </c>
      <c r="P280" s="33">
        <v>0</v>
      </c>
    </row>
    <row r="281" spans="1:16" s="10" customFormat="1" x14ac:dyDescent="0.25">
      <c r="A281" s="11"/>
      <c r="B281" s="11">
        <v>863</v>
      </c>
      <c r="C281" s="29" t="s">
        <v>394</v>
      </c>
      <c r="D281" s="11"/>
      <c r="E281" s="30">
        <v>5.6850577417043195E-7</v>
      </c>
      <c r="F281" s="33">
        <v>13</v>
      </c>
      <c r="G281" s="33">
        <v>7</v>
      </c>
      <c r="H281" s="18">
        <v>0</v>
      </c>
      <c r="I281" s="18">
        <v>0</v>
      </c>
      <c r="J281" s="18">
        <v>0</v>
      </c>
      <c r="K281" s="18">
        <v>0</v>
      </c>
      <c r="L281" s="18">
        <v>-29</v>
      </c>
      <c r="M281" s="18">
        <v>0</v>
      </c>
      <c r="N281" s="18">
        <v>-50</v>
      </c>
      <c r="O281" s="34">
        <v>63</v>
      </c>
      <c r="P281" s="33">
        <v>4</v>
      </c>
    </row>
    <row r="282" spans="1:16" s="10" customFormat="1" x14ac:dyDescent="0.25">
      <c r="A282" s="11"/>
      <c r="B282" s="11">
        <v>864</v>
      </c>
      <c r="C282" s="29" t="s">
        <v>395</v>
      </c>
      <c r="D282" s="11"/>
      <c r="E282" s="30">
        <v>0</v>
      </c>
      <c r="F282" s="33">
        <v>0</v>
      </c>
      <c r="G282" s="33">
        <v>0</v>
      </c>
      <c r="H282" s="18">
        <v>0</v>
      </c>
      <c r="I282" s="18">
        <v>0</v>
      </c>
      <c r="J282" s="18">
        <v>0</v>
      </c>
      <c r="K282" s="18">
        <v>0</v>
      </c>
      <c r="L282" s="18">
        <v>0</v>
      </c>
      <c r="M282" s="18">
        <v>0</v>
      </c>
      <c r="N282" s="18">
        <v>0</v>
      </c>
      <c r="O282" s="34">
        <v>0</v>
      </c>
      <c r="P282" s="33">
        <v>0</v>
      </c>
    </row>
    <row r="283" spans="1:16" s="10" customFormat="1" x14ac:dyDescent="0.25">
      <c r="A283" s="11"/>
      <c r="B283" s="11">
        <v>865</v>
      </c>
      <c r="C283" s="29" t="s">
        <v>396</v>
      </c>
      <c r="D283" s="11"/>
      <c r="E283" s="30">
        <v>0</v>
      </c>
      <c r="F283" s="33">
        <v>0</v>
      </c>
      <c r="G283" s="33">
        <v>0</v>
      </c>
      <c r="H283" s="18">
        <v>0</v>
      </c>
      <c r="I283" s="18">
        <v>0</v>
      </c>
      <c r="J283" s="18">
        <v>0</v>
      </c>
      <c r="K283" s="18">
        <v>0</v>
      </c>
      <c r="L283" s="18">
        <v>0</v>
      </c>
      <c r="M283" s="18">
        <v>0</v>
      </c>
      <c r="N283" s="18">
        <v>0</v>
      </c>
      <c r="O283" s="34">
        <v>0</v>
      </c>
      <c r="P283" s="33">
        <v>0</v>
      </c>
    </row>
    <row r="284" spans="1:16" s="10" customFormat="1" x14ac:dyDescent="0.25">
      <c r="A284" s="11"/>
      <c r="B284" s="11">
        <v>866</v>
      </c>
      <c r="C284" s="29" t="s">
        <v>397</v>
      </c>
      <c r="D284" s="11"/>
      <c r="E284" s="30">
        <v>0</v>
      </c>
      <c r="F284" s="33">
        <v>0</v>
      </c>
      <c r="G284" s="33">
        <v>0</v>
      </c>
      <c r="H284" s="18">
        <v>0</v>
      </c>
      <c r="I284" s="18">
        <v>0</v>
      </c>
      <c r="J284" s="18">
        <v>0</v>
      </c>
      <c r="K284" s="18">
        <v>0</v>
      </c>
      <c r="L284" s="18">
        <v>0</v>
      </c>
      <c r="M284" s="18">
        <v>0</v>
      </c>
      <c r="N284" s="18">
        <v>0</v>
      </c>
      <c r="O284" s="34">
        <v>0</v>
      </c>
      <c r="P284" s="33">
        <v>0</v>
      </c>
    </row>
    <row r="285" spans="1:16" s="10" customFormat="1" ht="26.4" x14ac:dyDescent="0.25">
      <c r="A285" s="11"/>
      <c r="B285" s="35">
        <v>867</v>
      </c>
      <c r="C285" s="29" t="s">
        <v>398</v>
      </c>
      <c r="D285" s="11"/>
      <c r="E285" s="30">
        <v>0</v>
      </c>
      <c r="F285" s="33">
        <v>0</v>
      </c>
      <c r="G285" s="33">
        <v>0</v>
      </c>
      <c r="H285" s="18">
        <v>0</v>
      </c>
      <c r="I285" s="18">
        <v>0</v>
      </c>
      <c r="J285" s="18">
        <v>0</v>
      </c>
      <c r="K285" s="18">
        <v>0</v>
      </c>
      <c r="L285" s="18">
        <v>0</v>
      </c>
      <c r="M285" s="18">
        <v>0</v>
      </c>
      <c r="N285" s="18">
        <v>0</v>
      </c>
      <c r="O285" s="34">
        <v>0</v>
      </c>
      <c r="P285" s="33">
        <v>0</v>
      </c>
    </row>
    <row r="286" spans="1:16" s="10" customFormat="1" x14ac:dyDescent="0.25">
      <c r="A286" s="11"/>
      <c r="B286" s="11">
        <v>868</v>
      </c>
      <c r="C286" s="29" t="s">
        <v>399</v>
      </c>
      <c r="D286" s="11"/>
      <c r="E286" s="30">
        <v>0</v>
      </c>
      <c r="F286" s="33">
        <v>0</v>
      </c>
      <c r="G286" s="33">
        <v>0</v>
      </c>
      <c r="H286" s="18">
        <v>0</v>
      </c>
      <c r="I286" s="18">
        <v>0</v>
      </c>
      <c r="J286" s="18">
        <v>0</v>
      </c>
      <c r="K286" s="18">
        <v>0</v>
      </c>
      <c r="L286" s="18">
        <v>0</v>
      </c>
      <c r="M286" s="18">
        <v>0</v>
      </c>
      <c r="N286" s="18">
        <v>0</v>
      </c>
      <c r="O286" s="34">
        <v>0</v>
      </c>
      <c r="P286" s="33">
        <v>0</v>
      </c>
    </row>
    <row r="287" spans="1:16" s="10" customFormat="1" x14ac:dyDescent="0.25">
      <c r="A287" s="11"/>
      <c r="B287" s="11">
        <v>869</v>
      </c>
      <c r="C287" s="29" t="s">
        <v>400</v>
      </c>
      <c r="D287" s="11"/>
      <c r="E287" s="30">
        <v>0</v>
      </c>
      <c r="F287" s="33">
        <v>0</v>
      </c>
      <c r="G287" s="33">
        <v>0</v>
      </c>
      <c r="H287" s="18">
        <v>0</v>
      </c>
      <c r="I287" s="18">
        <v>0</v>
      </c>
      <c r="J287" s="18">
        <v>0</v>
      </c>
      <c r="K287" s="18">
        <v>0</v>
      </c>
      <c r="L287" s="18">
        <v>0</v>
      </c>
      <c r="M287" s="18">
        <v>0</v>
      </c>
      <c r="N287" s="18">
        <v>0</v>
      </c>
      <c r="O287" s="34">
        <v>0</v>
      </c>
      <c r="P287" s="33">
        <v>0</v>
      </c>
    </row>
    <row r="288" spans="1:16" s="10" customFormat="1" ht="26.4" x14ac:dyDescent="0.25">
      <c r="A288" s="11"/>
      <c r="B288" s="35">
        <v>876</v>
      </c>
      <c r="C288" s="29" t="s">
        <v>401</v>
      </c>
      <c r="D288" s="11"/>
      <c r="E288" s="30">
        <v>4.3904686592780418E-5</v>
      </c>
      <c r="F288" s="33">
        <v>987</v>
      </c>
      <c r="G288" s="33">
        <v>578</v>
      </c>
      <c r="H288" s="18">
        <v>0</v>
      </c>
      <c r="I288" s="18">
        <v>0</v>
      </c>
      <c r="J288" s="18">
        <v>0</v>
      </c>
      <c r="K288" s="18">
        <v>0</v>
      </c>
      <c r="L288" s="18">
        <v>-2278</v>
      </c>
      <c r="M288" s="18">
        <v>0</v>
      </c>
      <c r="N288" s="18">
        <v>-3888</v>
      </c>
      <c r="O288" s="34">
        <v>6812.9310344827591</v>
      </c>
      <c r="P288" s="33">
        <v>2211.9310344827591</v>
      </c>
    </row>
    <row r="289" spans="1:16" s="10" customFormat="1" x14ac:dyDescent="0.25">
      <c r="A289" s="11"/>
      <c r="B289" s="11">
        <v>879</v>
      </c>
      <c r="C289" s="29" t="s">
        <v>402</v>
      </c>
      <c r="D289" s="11"/>
      <c r="E289" s="30">
        <v>0</v>
      </c>
      <c r="F289" s="33">
        <v>0</v>
      </c>
      <c r="G289" s="33">
        <v>0</v>
      </c>
      <c r="H289" s="18">
        <v>0</v>
      </c>
      <c r="I289" s="18">
        <v>0</v>
      </c>
      <c r="J289" s="18">
        <v>0</v>
      </c>
      <c r="K289" s="18">
        <v>0</v>
      </c>
      <c r="L289" s="18">
        <v>0</v>
      </c>
      <c r="M289" s="18">
        <v>0</v>
      </c>
      <c r="N289" s="18">
        <v>0</v>
      </c>
      <c r="O289" s="34">
        <v>0</v>
      </c>
      <c r="P289" s="33">
        <v>0</v>
      </c>
    </row>
    <row r="290" spans="1:16" s="10" customFormat="1" x14ac:dyDescent="0.25">
      <c r="A290" s="11"/>
      <c r="B290" s="11">
        <v>882</v>
      </c>
      <c r="C290" s="29" t="s">
        <v>403</v>
      </c>
      <c r="D290" s="11"/>
      <c r="E290" s="30">
        <v>3.0088345018854189E-5</v>
      </c>
      <c r="F290" s="33">
        <v>676</v>
      </c>
      <c r="G290" s="33">
        <v>396</v>
      </c>
      <c r="H290" s="18">
        <v>0</v>
      </c>
      <c r="I290" s="18">
        <v>0</v>
      </c>
      <c r="J290" s="18">
        <v>0</v>
      </c>
      <c r="K290" s="18">
        <v>0</v>
      </c>
      <c r="L290" s="18">
        <v>-1561</v>
      </c>
      <c r="M290" s="18">
        <v>0</v>
      </c>
      <c r="N290" s="18">
        <v>-2665</v>
      </c>
      <c r="O290" s="34">
        <v>4687.1724137931033</v>
      </c>
      <c r="P290" s="33">
        <v>1533.1724137931033</v>
      </c>
    </row>
    <row r="291" spans="1:16" s="10" customFormat="1" x14ac:dyDescent="0.25">
      <c r="A291" s="11"/>
      <c r="B291" s="11">
        <v>883</v>
      </c>
      <c r="C291" s="29" t="s">
        <v>25</v>
      </c>
      <c r="D291" s="11"/>
      <c r="E291" s="30">
        <v>6.6470355620640797E-5</v>
      </c>
      <c r="F291" s="33">
        <v>1494</v>
      </c>
      <c r="G291" s="33">
        <v>875</v>
      </c>
      <c r="H291" s="18">
        <v>0</v>
      </c>
      <c r="I291" s="18">
        <v>0</v>
      </c>
      <c r="J291" s="18">
        <v>0</v>
      </c>
      <c r="K291" s="18">
        <v>0</v>
      </c>
      <c r="L291" s="18">
        <v>-3449</v>
      </c>
      <c r="M291" s="18">
        <v>0</v>
      </c>
      <c r="N291" s="18">
        <v>-5887</v>
      </c>
      <c r="O291" s="34">
        <v>7374</v>
      </c>
      <c r="P291" s="33">
        <v>407</v>
      </c>
    </row>
    <row r="292" spans="1:16" s="10" customFormat="1" x14ac:dyDescent="0.25">
      <c r="A292" s="11"/>
      <c r="B292" s="11">
        <v>902</v>
      </c>
      <c r="C292" s="29" t="s">
        <v>404</v>
      </c>
      <c r="D292" s="11"/>
      <c r="E292" s="30">
        <v>1.1480042326049063E-4</v>
      </c>
      <c r="F292" s="33">
        <v>2581</v>
      </c>
      <c r="G292" s="33">
        <v>1511</v>
      </c>
      <c r="H292" s="18">
        <v>0</v>
      </c>
      <c r="I292" s="18">
        <v>0</v>
      </c>
      <c r="J292" s="18">
        <v>0</v>
      </c>
      <c r="K292" s="18">
        <v>0</v>
      </c>
      <c r="L292" s="18">
        <v>-5956</v>
      </c>
      <c r="M292" s="18">
        <v>0</v>
      </c>
      <c r="N292" s="18">
        <v>-10167</v>
      </c>
      <c r="O292" s="34">
        <v>15093.586206896553</v>
      </c>
      <c r="P292" s="33">
        <v>3062.5862068965525</v>
      </c>
    </row>
    <row r="293" spans="1:16" s="10" customFormat="1" x14ac:dyDescent="0.25">
      <c r="A293" s="11"/>
      <c r="B293" s="11">
        <v>903</v>
      </c>
      <c r="C293" s="29" t="s">
        <v>405</v>
      </c>
      <c r="D293" s="11"/>
      <c r="E293" s="30">
        <v>5.100015762235404E-4</v>
      </c>
      <c r="F293" s="33">
        <v>11467</v>
      </c>
      <c r="G293" s="33">
        <v>6712</v>
      </c>
      <c r="H293" s="18">
        <v>0</v>
      </c>
      <c r="I293" s="18">
        <v>0</v>
      </c>
      <c r="J293" s="18">
        <v>0</v>
      </c>
      <c r="K293" s="18">
        <v>0</v>
      </c>
      <c r="L293" s="18">
        <v>-26460</v>
      </c>
      <c r="M293" s="18">
        <v>0</v>
      </c>
      <c r="N293" s="18">
        <v>-45168</v>
      </c>
      <c r="O293" s="34">
        <v>62065.620689655174</v>
      </c>
      <c r="P293" s="33">
        <v>8616.6206896551739</v>
      </c>
    </row>
    <row r="294" spans="1:16" s="10" customFormat="1" x14ac:dyDescent="0.25">
      <c r="A294" s="11"/>
      <c r="B294" s="11">
        <v>911</v>
      </c>
      <c r="C294" s="29" t="s">
        <v>406</v>
      </c>
      <c r="D294" s="11"/>
      <c r="E294" s="30">
        <v>0</v>
      </c>
      <c r="F294" s="33">
        <v>0</v>
      </c>
      <c r="G294" s="33">
        <v>0</v>
      </c>
      <c r="H294" s="18">
        <v>0</v>
      </c>
      <c r="I294" s="18">
        <v>0</v>
      </c>
      <c r="J294" s="18">
        <v>0</v>
      </c>
      <c r="K294" s="18">
        <v>0</v>
      </c>
      <c r="L294" s="18">
        <v>0</v>
      </c>
      <c r="M294" s="18">
        <v>0</v>
      </c>
      <c r="N294" s="18">
        <v>0</v>
      </c>
      <c r="O294" s="34">
        <v>0</v>
      </c>
      <c r="P294" s="33">
        <v>0</v>
      </c>
    </row>
    <row r="295" spans="1:16" s="10" customFormat="1" x14ac:dyDescent="0.25">
      <c r="A295" s="11"/>
      <c r="B295" s="11">
        <v>912</v>
      </c>
      <c r="C295" s="29" t="s">
        <v>407</v>
      </c>
      <c r="D295" s="11"/>
      <c r="E295" s="30">
        <v>2.1894934435294517E-3</v>
      </c>
      <c r="F295" s="33">
        <v>49227</v>
      </c>
      <c r="G295" s="33">
        <v>28816</v>
      </c>
      <c r="H295" s="18">
        <v>0</v>
      </c>
      <c r="I295" s="18">
        <v>0</v>
      </c>
      <c r="J295" s="18">
        <v>0</v>
      </c>
      <c r="K295" s="18">
        <v>0</v>
      </c>
      <c r="L295" s="18">
        <v>-113597</v>
      </c>
      <c r="M295" s="18">
        <v>0</v>
      </c>
      <c r="N295" s="18">
        <v>-193912</v>
      </c>
      <c r="O295" s="34">
        <v>91727.862068965522</v>
      </c>
      <c r="P295" s="33">
        <v>-137738.13793103449</v>
      </c>
    </row>
    <row r="296" spans="1:16" s="10" customFormat="1" x14ac:dyDescent="0.25">
      <c r="A296" s="11"/>
      <c r="B296" s="11">
        <v>913</v>
      </c>
      <c r="C296" s="29" t="s">
        <v>408</v>
      </c>
      <c r="D296" s="11"/>
      <c r="E296" s="30">
        <v>2.8779130476677466E-6</v>
      </c>
      <c r="F296" s="33">
        <v>65</v>
      </c>
      <c r="G296" s="33">
        <v>38</v>
      </c>
      <c r="H296" s="18">
        <v>0</v>
      </c>
      <c r="I296" s="18">
        <v>0</v>
      </c>
      <c r="J296" s="18">
        <v>0</v>
      </c>
      <c r="K296" s="18">
        <v>0</v>
      </c>
      <c r="L296" s="18">
        <v>-149</v>
      </c>
      <c r="M296" s="18">
        <v>0</v>
      </c>
      <c r="N296" s="18">
        <v>-255</v>
      </c>
      <c r="O296" s="34">
        <v>563.62068965517233</v>
      </c>
      <c r="P296" s="33">
        <v>262.62068965517233</v>
      </c>
    </row>
    <row r="297" spans="1:16" s="10" customFormat="1" x14ac:dyDescent="0.25">
      <c r="A297" s="11"/>
      <c r="B297" s="11">
        <v>916</v>
      </c>
      <c r="C297" s="29" t="s">
        <v>409</v>
      </c>
      <c r="D297" s="11"/>
      <c r="E297" s="30">
        <v>0</v>
      </c>
      <c r="F297" s="33">
        <v>0</v>
      </c>
      <c r="G297" s="33">
        <v>0</v>
      </c>
      <c r="H297" s="18">
        <v>0</v>
      </c>
      <c r="I297" s="18">
        <v>0</v>
      </c>
      <c r="J297" s="18">
        <v>0</v>
      </c>
      <c r="K297" s="18">
        <v>0</v>
      </c>
      <c r="L297" s="18">
        <v>0</v>
      </c>
      <c r="M297" s="18">
        <v>0</v>
      </c>
      <c r="N297" s="18">
        <v>0</v>
      </c>
      <c r="O297" s="34">
        <v>0</v>
      </c>
      <c r="P297" s="33">
        <v>0</v>
      </c>
    </row>
    <row r="298" spans="1:16" s="10" customFormat="1" x14ac:dyDescent="0.25">
      <c r="A298" s="11"/>
      <c r="B298" s="11">
        <v>920</v>
      </c>
      <c r="C298" s="29" t="s">
        <v>410</v>
      </c>
      <c r="D298" s="11"/>
      <c r="E298" s="30">
        <v>0</v>
      </c>
      <c r="F298" s="33">
        <v>0</v>
      </c>
      <c r="G298" s="33">
        <v>0</v>
      </c>
      <c r="H298" s="18">
        <v>0</v>
      </c>
      <c r="I298" s="18">
        <v>0</v>
      </c>
      <c r="J298" s="18">
        <v>0</v>
      </c>
      <c r="K298" s="18">
        <v>0</v>
      </c>
      <c r="L298" s="18">
        <v>0</v>
      </c>
      <c r="M298" s="18">
        <v>0</v>
      </c>
      <c r="N298" s="18">
        <v>0</v>
      </c>
      <c r="O298" s="34">
        <v>0</v>
      </c>
      <c r="P298" s="33">
        <v>0</v>
      </c>
    </row>
    <row r="299" spans="1:16" s="10" customFormat="1" x14ac:dyDescent="0.25">
      <c r="A299" s="11"/>
      <c r="B299" s="11">
        <v>922</v>
      </c>
      <c r="C299" s="29" t="s">
        <v>411</v>
      </c>
      <c r="D299" s="11"/>
      <c r="E299" s="30">
        <v>2.3181825493475807E-3</v>
      </c>
      <c r="F299" s="33">
        <v>52121</v>
      </c>
      <c r="G299" s="33">
        <v>30510</v>
      </c>
      <c r="H299" s="18">
        <v>0</v>
      </c>
      <c r="I299" s="18">
        <v>0</v>
      </c>
      <c r="J299" s="18">
        <v>0</v>
      </c>
      <c r="K299" s="18">
        <v>0</v>
      </c>
      <c r="L299" s="18">
        <v>-120274</v>
      </c>
      <c r="M299" s="18">
        <v>0</v>
      </c>
      <c r="N299" s="18">
        <v>-205309</v>
      </c>
      <c r="O299" s="34">
        <v>-79065.793103448275</v>
      </c>
      <c r="P299" s="33">
        <v>-322017.79310344829</v>
      </c>
    </row>
    <row r="300" spans="1:16" s="10" customFormat="1" x14ac:dyDescent="0.25">
      <c r="A300" s="11"/>
      <c r="B300" s="11">
        <v>937</v>
      </c>
      <c r="C300" s="29" t="s">
        <v>412</v>
      </c>
      <c r="D300" s="11"/>
      <c r="E300" s="30">
        <v>4.3496353192328538E-4</v>
      </c>
      <c r="F300" s="33">
        <v>9779</v>
      </c>
      <c r="G300" s="33">
        <v>5725</v>
      </c>
      <c r="H300" s="18">
        <v>0</v>
      </c>
      <c r="I300" s="18">
        <v>0</v>
      </c>
      <c r="J300" s="18">
        <v>0</v>
      </c>
      <c r="K300" s="18">
        <v>0</v>
      </c>
      <c r="L300" s="18">
        <v>-22567</v>
      </c>
      <c r="M300" s="18">
        <v>0</v>
      </c>
      <c r="N300" s="18">
        <v>-38522</v>
      </c>
      <c r="O300" s="34">
        <v>2731.6551724137935</v>
      </c>
      <c r="P300" s="33">
        <v>-42853.344827586203</v>
      </c>
    </row>
    <row r="301" spans="1:16" s="10" customFormat="1" x14ac:dyDescent="0.25">
      <c r="A301" s="11"/>
      <c r="B301" s="11">
        <v>938</v>
      </c>
      <c r="C301" s="29" t="s">
        <v>413</v>
      </c>
      <c r="D301" s="11"/>
      <c r="E301" s="30">
        <v>1.5287379751406232E-4</v>
      </c>
      <c r="F301" s="33">
        <v>3437</v>
      </c>
      <c r="G301" s="33">
        <v>2012</v>
      </c>
      <c r="H301" s="18">
        <v>0</v>
      </c>
      <c r="I301" s="18">
        <v>0</v>
      </c>
      <c r="J301" s="18">
        <v>0</v>
      </c>
      <c r="K301" s="18">
        <v>0</v>
      </c>
      <c r="L301" s="18">
        <v>-7932</v>
      </c>
      <c r="M301" s="18">
        <v>0</v>
      </c>
      <c r="N301" s="18">
        <v>-13539</v>
      </c>
      <c r="O301" s="34">
        <v>5786.4827586206893</v>
      </c>
      <c r="P301" s="33">
        <v>-10235.517241379312</v>
      </c>
    </row>
    <row r="302" spans="1:16" s="10" customFormat="1" x14ac:dyDescent="0.25">
      <c r="A302" s="11"/>
      <c r="B302" s="11">
        <v>942</v>
      </c>
      <c r="C302" s="29" t="s">
        <v>414</v>
      </c>
      <c r="D302" s="11"/>
      <c r="E302" s="30">
        <v>3.2058535983946077E-4</v>
      </c>
      <c r="F302" s="33">
        <v>7208</v>
      </c>
      <c r="G302" s="33">
        <v>4219</v>
      </c>
      <c r="H302" s="18">
        <v>0</v>
      </c>
      <c r="I302" s="18">
        <v>0</v>
      </c>
      <c r="J302" s="18">
        <v>0</v>
      </c>
      <c r="K302" s="18">
        <v>0</v>
      </c>
      <c r="L302" s="18">
        <v>-16633</v>
      </c>
      <c r="M302" s="18">
        <v>0</v>
      </c>
      <c r="N302" s="18">
        <v>-28393</v>
      </c>
      <c r="O302" s="34">
        <v>-19088.310344827587</v>
      </c>
      <c r="P302" s="33">
        <v>-52687.310344827587</v>
      </c>
    </row>
    <row r="303" spans="1:16" s="10" customFormat="1" x14ac:dyDescent="0.25">
      <c r="A303" s="11"/>
      <c r="B303" s="11">
        <v>946</v>
      </c>
      <c r="C303" s="29" t="s">
        <v>415</v>
      </c>
      <c r="D303" s="11"/>
      <c r="E303" s="30">
        <v>0</v>
      </c>
      <c r="F303" s="33">
        <v>0</v>
      </c>
      <c r="G303" s="33">
        <v>0</v>
      </c>
      <c r="H303" s="18">
        <v>0</v>
      </c>
      <c r="I303" s="18">
        <v>0</v>
      </c>
      <c r="J303" s="18">
        <v>0</v>
      </c>
      <c r="K303" s="18">
        <v>0</v>
      </c>
      <c r="L303" s="18">
        <v>0</v>
      </c>
      <c r="M303" s="18">
        <v>0</v>
      </c>
      <c r="N303" s="18">
        <v>0</v>
      </c>
      <c r="O303" s="34">
        <v>0</v>
      </c>
      <c r="P303" s="33">
        <v>0</v>
      </c>
    </row>
    <row r="304" spans="1:16" s="10" customFormat="1" x14ac:dyDescent="0.25">
      <c r="A304" s="11"/>
      <c r="B304" s="11">
        <v>948</v>
      </c>
      <c r="C304" s="29" t="s">
        <v>416</v>
      </c>
      <c r="D304" s="11"/>
      <c r="E304" s="30">
        <v>1.8000638429625446E-4</v>
      </c>
      <c r="F304" s="33">
        <v>4047</v>
      </c>
      <c r="G304" s="33">
        <v>2369</v>
      </c>
      <c r="H304" s="18">
        <v>0</v>
      </c>
      <c r="I304" s="18">
        <v>0</v>
      </c>
      <c r="J304" s="18">
        <v>0</v>
      </c>
      <c r="K304" s="18">
        <v>0</v>
      </c>
      <c r="L304" s="18">
        <v>-9339</v>
      </c>
      <c r="M304" s="18">
        <v>0</v>
      </c>
      <c r="N304" s="18">
        <v>-15942</v>
      </c>
      <c r="O304" s="34">
        <v>-12665.862068965518</v>
      </c>
      <c r="P304" s="33">
        <v>-31530.862068965518</v>
      </c>
    </row>
    <row r="305" spans="1:16" s="10" customFormat="1" x14ac:dyDescent="0.25">
      <c r="A305" s="11"/>
      <c r="B305" s="11">
        <v>957</v>
      </c>
      <c r="C305" s="29" t="s">
        <v>417</v>
      </c>
      <c r="D305" s="11"/>
      <c r="E305" s="30">
        <v>5.7265751758346086E-5</v>
      </c>
      <c r="F305" s="33">
        <v>1288</v>
      </c>
      <c r="G305" s="33">
        <v>754</v>
      </c>
      <c r="H305" s="18">
        <v>0</v>
      </c>
      <c r="I305" s="18">
        <v>0</v>
      </c>
      <c r="J305" s="18">
        <v>0</v>
      </c>
      <c r="K305" s="18">
        <v>0</v>
      </c>
      <c r="L305" s="18">
        <v>-2971</v>
      </c>
      <c r="M305" s="18">
        <v>0</v>
      </c>
      <c r="N305" s="18">
        <v>-5072</v>
      </c>
      <c r="O305" s="34">
        <v>-1108.3793103448274</v>
      </c>
      <c r="P305" s="33">
        <v>-7109.3793103448279</v>
      </c>
    </row>
    <row r="306" spans="1:16" s="10" customFormat="1" x14ac:dyDescent="0.25">
      <c r="A306" s="11"/>
      <c r="B306" s="11">
        <v>960</v>
      </c>
      <c r="C306" s="29" t="s">
        <v>418</v>
      </c>
      <c r="D306" s="11"/>
      <c r="E306" s="30">
        <v>8.2551992194300906E-4</v>
      </c>
      <c r="F306" s="33">
        <v>18560</v>
      </c>
      <c r="G306" s="33">
        <v>10865</v>
      </c>
      <c r="H306" s="18">
        <v>0</v>
      </c>
      <c r="I306" s="18">
        <v>0</v>
      </c>
      <c r="J306" s="18">
        <v>0</v>
      </c>
      <c r="K306" s="18">
        <v>0</v>
      </c>
      <c r="L306" s="18">
        <v>-42830</v>
      </c>
      <c r="M306" s="18">
        <v>0</v>
      </c>
      <c r="N306" s="18">
        <v>-73112</v>
      </c>
      <c r="O306" s="34">
        <v>8259.5172413793116</v>
      </c>
      <c r="P306" s="33">
        <v>-78257.482758620696</v>
      </c>
    </row>
    <row r="307" spans="1:16" s="10" customFormat="1" x14ac:dyDescent="0.25">
      <c r="A307" s="11"/>
      <c r="B307" s="11">
        <v>961</v>
      </c>
      <c r="C307" s="29" t="s">
        <v>419</v>
      </c>
      <c r="D307" s="11"/>
      <c r="E307" s="30">
        <v>7.8007484418619009E-4</v>
      </c>
      <c r="F307" s="33">
        <v>17539</v>
      </c>
      <c r="G307" s="33">
        <v>10267</v>
      </c>
      <c r="H307" s="18">
        <v>0</v>
      </c>
      <c r="I307" s="18">
        <v>0</v>
      </c>
      <c r="J307" s="18">
        <v>0</v>
      </c>
      <c r="K307" s="18">
        <v>0</v>
      </c>
      <c r="L307" s="18">
        <v>-40472</v>
      </c>
      <c r="M307" s="18">
        <v>0</v>
      </c>
      <c r="N307" s="18">
        <v>-69087</v>
      </c>
      <c r="O307" s="34">
        <v>-4129.4137931034484</v>
      </c>
      <c r="P307" s="33">
        <v>-85882.413793103449</v>
      </c>
    </row>
    <row r="308" spans="1:16" s="10" customFormat="1" x14ac:dyDescent="0.25">
      <c r="A308" s="11"/>
      <c r="B308" s="11">
        <v>962</v>
      </c>
      <c r="C308" s="29" t="s">
        <v>420</v>
      </c>
      <c r="D308" s="11"/>
      <c r="E308" s="30">
        <v>0</v>
      </c>
      <c r="F308" s="33">
        <v>0</v>
      </c>
      <c r="G308" s="33">
        <v>0</v>
      </c>
      <c r="H308" s="18">
        <v>0</v>
      </c>
      <c r="I308" s="18">
        <v>0</v>
      </c>
      <c r="J308" s="18">
        <v>0</v>
      </c>
      <c r="K308" s="18">
        <v>0</v>
      </c>
      <c r="L308" s="18">
        <v>0</v>
      </c>
      <c r="M308" s="18">
        <v>0</v>
      </c>
      <c r="N308" s="18">
        <v>0</v>
      </c>
      <c r="O308" s="34">
        <v>0</v>
      </c>
      <c r="P308" s="33">
        <v>0</v>
      </c>
    </row>
    <row r="309" spans="1:16" s="10" customFormat="1" x14ac:dyDescent="0.25">
      <c r="A309" s="11"/>
      <c r="B309" s="11">
        <v>963</v>
      </c>
      <c r="C309" s="29" t="s">
        <v>421</v>
      </c>
      <c r="D309" s="11"/>
      <c r="E309" s="30">
        <v>0</v>
      </c>
      <c r="F309" s="33">
        <v>0</v>
      </c>
      <c r="G309" s="33">
        <v>0</v>
      </c>
      <c r="H309" s="18">
        <v>0</v>
      </c>
      <c r="I309" s="18">
        <v>0</v>
      </c>
      <c r="J309" s="18">
        <v>0</v>
      </c>
      <c r="K309" s="18">
        <v>0</v>
      </c>
      <c r="L309" s="18">
        <v>0</v>
      </c>
      <c r="M309" s="18">
        <v>0</v>
      </c>
      <c r="N309" s="18">
        <v>0</v>
      </c>
      <c r="O309" s="34">
        <v>0</v>
      </c>
      <c r="P309" s="33">
        <v>0</v>
      </c>
    </row>
    <row r="310" spans="1:16" s="10" customFormat="1" x14ac:dyDescent="0.25">
      <c r="A310" s="11"/>
      <c r="B310" s="11">
        <v>964</v>
      </c>
      <c r="C310" s="29" t="s">
        <v>422</v>
      </c>
      <c r="D310" s="11"/>
      <c r="E310" s="30">
        <v>0</v>
      </c>
      <c r="F310" s="33">
        <v>0</v>
      </c>
      <c r="G310" s="33">
        <v>0</v>
      </c>
      <c r="H310" s="18">
        <v>0</v>
      </c>
      <c r="I310" s="18">
        <v>0</v>
      </c>
      <c r="J310" s="18">
        <v>0</v>
      </c>
      <c r="K310" s="18">
        <v>0</v>
      </c>
      <c r="L310" s="18">
        <v>0</v>
      </c>
      <c r="M310" s="18">
        <v>0</v>
      </c>
      <c r="N310" s="18">
        <v>0</v>
      </c>
      <c r="O310" s="34">
        <v>0</v>
      </c>
      <c r="P310" s="33">
        <v>0</v>
      </c>
    </row>
    <row r="311" spans="1:16" s="10" customFormat="1" x14ac:dyDescent="0.25">
      <c r="A311" s="11"/>
      <c r="B311" s="11">
        <v>968</v>
      </c>
      <c r="C311" s="29" t="s">
        <v>423</v>
      </c>
      <c r="D311" s="11"/>
      <c r="E311" s="30">
        <v>0</v>
      </c>
      <c r="F311" s="33">
        <v>0</v>
      </c>
      <c r="G311" s="33">
        <v>0</v>
      </c>
      <c r="H311" s="18">
        <v>0</v>
      </c>
      <c r="I311" s="18">
        <v>0</v>
      </c>
      <c r="J311" s="18">
        <v>0</v>
      </c>
      <c r="K311" s="18">
        <v>0</v>
      </c>
      <c r="L311" s="18">
        <v>0</v>
      </c>
      <c r="M311" s="18">
        <v>0</v>
      </c>
      <c r="N311" s="18">
        <v>0</v>
      </c>
      <c r="O311" s="34">
        <v>0</v>
      </c>
      <c r="P311" s="33">
        <v>0</v>
      </c>
    </row>
    <row r="312" spans="1:16" s="10" customFormat="1" x14ac:dyDescent="0.25">
      <c r="A312" s="11"/>
      <c r="B312" s="11">
        <v>972</v>
      </c>
      <c r="C312" s="29" t="s">
        <v>424</v>
      </c>
      <c r="D312" s="11"/>
      <c r="E312" s="30">
        <v>0</v>
      </c>
      <c r="F312" s="33">
        <v>0</v>
      </c>
      <c r="G312" s="33">
        <v>0</v>
      </c>
      <c r="H312" s="18">
        <v>0</v>
      </c>
      <c r="I312" s="18">
        <v>0</v>
      </c>
      <c r="J312" s="18">
        <v>0</v>
      </c>
      <c r="K312" s="18">
        <v>0</v>
      </c>
      <c r="L312" s="18">
        <v>0</v>
      </c>
      <c r="M312" s="18">
        <v>0</v>
      </c>
      <c r="N312" s="18">
        <v>0</v>
      </c>
      <c r="O312" s="34">
        <v>0</v>
      </c>
      <c r="P312" s="33">
        <v>0</v>
      </c>
    </row>
    <row r="313" spans="1:16" s="10" customFormat="1" x14ac:dyDescent="0.25">
      <c r="A313" s="11"/>
      <c r="B313" s="11">
        <v>977</v>
      </c>
      <c r="C313" s="29" t="s">
        <v>425</v>
      </c>
      <c r="D313" s="11"/>
      <c r="E313" s="30">
        <v>1.8396941209960021E-4</v>
      </c>
      <c r="F313" s="33">
        <v>4136</v>
      </c>
      <c r="G313" s="33">
        <v>2421</v>
      </c>
      <c r="H313" s="18">
        <v>0</v>
      </c>
      <c r="I313" s="18">
        <v>0</v>
      </c>
      <c r="J313" s="18">
        <v>0</v>
      </c>
      <c r="K313" s="18">
        <v>0</v>
      </c>
      <c r="L313" s="18">
        <v>-9545</v>
      </c>
      <c r="M313" s="18">
        <v>0</v>
      </c>
      <c r="N313" s="18">
        <v>-16293</v>
      </c>
      <c r="O313" s="34">
        <v>23968.448275862069</v>
      </c>
      <c r="P313" s="33">
        <v>4687.4482758620688</v>
      </c>
    </row>
    <row r="314" spans="1:16" s="10" customFormat="1" ht="26.4" x14ac:dyDescent="0.25">
      <c r="A314" s="11"/>
      <c r="B314" s="35">
        <v>980</v>
      </c>
      <c r="C314" s="29" t="s">
        <v>426</v>
      </c>
      <c r="D314" s="11"/>
      <c r="E314" s="30">
        <v>0</v>
      </c>
      <c r="F314" s="33">
        <v>0</v>
      </c>
      <c r="G314" s="33">
        <v>0</v>
      </c>
      <c r="H314" s="18">
        <v>0</v>
      </c>
      <c r="I314" s="18">
        <v>0</v>
      </c>
      <c r="J314" s="18">
        <v>0</v>
      </c>
      <c r="K314" s="18">
        <v>0</v>
      </c>
      <c r="L314" s="18">
        <v>0</v>
      </c>
      <c r="M314" s="18">
        <v>0</v>
      </c>
      <c r="N314" s="18">
        <v>0</v>
      </c>
      <c r="O314" s="34">
        <v>0</v>
      </c>
      <c r="P314" s="33">
        <v>0</v>
      </c>
    </row>
    <row r="315" spans="1:16" s="10" customFormat="1" x14ac:dyDescent="0.25">
      <c r="A315" s="11"/>
      <c r="B315" s="11">
        <v>986</v>
      </c>
      <c r="C315" s="29" t="s">
        <v>427</v>
      </c>
      <c r="D315" s="11"/>
      <c r="E315" s="30">
        <v>0</v>
      </c>
      <c r="F315" s="33">
        <v>0</v>
      </c>
      <c r="G315" s="33">
        <v>0</v>
      </c>
      <c r="H315" s="18">
        <v>0</v>
      </c>
      <c r="I315" s="18">
        <v>0</v>
      </c>
      <c r="J315" s="18">
        <v>0</v>
      </c>
      <c r="K315" s="18">
        <v>0</v>
      </c>
      <c r="L315" s="18">
        <v>0</v>
      </c>
      <c r="M315" s="18">
        <v>0</v>
      </c>
      <c r="N315" s="18">
        <v>0</v>
      </c>
      <c r="O315" s="34">
        <v>0</v>
      </c>
      <c r="P315" s="33">
        <v>0</v>
      </c>
    </row>
    <row r="316" spans="1:16" s="10" customFormat="1" x14ac:dyDescent="0.25">
      <c r="A316" s="11"/>
      <c r="B316" s="11">
        <v>989</v>
      </c>
      <c r="C316" s="29" t="s">
        <v>428</v>
      </c>
      <c r="D316" s="11"/>
      <c r="E316" s="30">
        <v>0</v>
      </c>
      <c r="F316" s="33">
        <v>0</v>
      </c>
      <c r="G316" s="33">
        <v>0</v>
      </c>
      <c r="H316" s="18">
        <v>0</v>
      </c>
      <c r="I316" s="18">
        <v>0</v>
      </c>
      <c r="J316" s="18">
        <v>0</v>
      </c>
      <c r="K316" s="18">
        <v>0</v>
      </c>
      <c r="L316" s="18">
        <v>0</v>
      </c>
      <c r="M316" s="18">
        <v>0</v>
      </c>
      <c r="N316" s="18">
        <v>0</v>
      </c>
      <c r="O316" s="34">
        <v>0</v>
      </c>
      <c r="P316" s="33">
        <v>0</v>
      </c>
    </row>
    <row r="317" spans="1:16" s="10" customFormat="1" x14ac:dyDescent="0.25">
      <c r="A317" s="11"/>
      <c r="B317" s="11">
        <v>992</v>
      </c>
      <c r="C317" s="29" t="s">
        <v>429</v>
      </c>
      <c r="D317" s="11"/>
      <c r="E317" s="30">
        <v>0</v>
      </c>
      <c r="F317" s="33">
        <v>0</v>
      </c>
      <c r="G317" s="33">
        <v>0</v>
      </c>
      <c r="H317" s="18">
        <v>0</v>
      </c>
      <c r="I317" s="18">
        <v>0</v>
      </c>
      <c r="J317" s="18">
        <v>0</v>
      </c>
      <c r="K317" s="18">
        <v>0</v>
      </c>
      <c r="L317" s="18">
        <v>0</v>
      </c>
      <c r="M317" s="18">
        <v>0</v>
      </c>
      <c r="N317" s="18">
        <v>0</v>
      </c>
      <c r="O317" s="34">
        <v>0</v>
      </c>
      <c r="P317" s="33">
        <v>0</v>
      </c>
    </row>
    <row r="318" spans="1:16" s="10" customFormat="1" x14ac:dyDescent="0.25">
      <c r="A318" s="11"/>
      <c r="B318" s="11">
        <v>993</v>
      </c>
      <c r="C318" s="29" t="s">
        <v>430</v>
      </c>
      <c r="D318" s="11"/>
      <c r="E318" s="30">
        <v>0</v>
      </c>
      <c r="F318" s="33">
        <v>0</v>
      </c>
      <c r="G318" s="33">
        <v>0</v>
      </c>
      <c r="H318" s="18">
        <v>0</v>
      </c>
      <c r="I318" s="18">
        <v>0</v>
      </c>
      <c r="J318" s="18">
        <v>0</v>
      </c>
      <c r="K318" s="18">
        <v>0</v>
      </c>
      <c r="L318" s="18">
        <v>0</v>
      </c>
      <c r="M318" s="18">
        <v>0</v>
      </c>
      <c r="N318" s="18">
        <v>0</v>
      </c>
      <c r="O318" s="34">
        <v>0</v>
      </c>
      <c r="P318" s="33">
        <v>0</v>
      </c>
    </row>
    <row r="319" spans="1:16" s="10" customFormat="1" x14ac:dyDescent="0.25">
      <c r="A319" s="11"/>
      <c r="B319" s="11">
        <v>995</v>
      </c>
      <c r="C319" s="29" t="s">
        <v>431</v>
      </c>
      <c r="D319" s="11"/>
      <c r="E319" s="30">
        <v>0</v>
      </c>
      <c r="F319" s="33">
        <v>0</v>
      </c>
      <c r="G319" s="33">
        <v>0</v>
      </c>
      <c r="H319" s="18">
        <v>0</v>
      </c>
      <c r="I319" s="18">
        <v>0</v>
      </c>
      <c r="J319" s="18">
        <v>0</v>
      </c>
      <c r="K319" s="18">
        <v>0</v>
      </c>
      <c r="L319" s="18">
        <v>0</v>
      </c>
      <c r="M319" s="18">
        <v>0</v>
      </c>
      <c r="N319" s="18">
        <v>0</v>
      </c>
      <c r="O319" s="34">
        <v>0</v>
      </c>
      <c r="P319" s="33">
        <v>0</v>
      </c>
    </row>
    <row r="320" spans="1:16" s="10" customFormat="1" x14ac:dyDescent="0.25">
      <c r="A320" s="11"/>
      <c r="B320" s="11">
        <v>999</v>
      </c>
      <c r="C320" s="29" t="s">
        <v>432</v>
      </c>
      <c r="D320" s="11"/>
      <c r="E320" s="36">
        <v>1.3883121737672761E-2</v>
      </c>
      <c r="F320" s="37">
        <v>312139</v>
      </c>
      <c r="G320" s="37">
        <v>182717</v>
      </c>
      <c r="H320" s="38">
        <v>0</v>
      </c>
      <c r="I320" s="38">
        <v>0</v>
      </c>
      <c r="J320" s="38">
        <v>0</v>
      </c>
      <c r="K320" s="38">
        <v>0</v>
      </c>
      <c r="L320" s="38">
        <v>-720295</v>
      </c>
      <c r="M320" s="38">
        <v>0</v>
      </c>
      <c r="N320" s="38">
        <v>-1229554</v>
      </c>
      <c r="O320" s="39">
        <v>498162.79310344829</v>
      </c>
      <c r="P320" s="37">
        <v>-956830.20689655165</v>
      </c>
    </row>
    <row r="321" spans="1:16" x14ac:dyDescent="0.25">
      <c r="A321" s="10"/>
      <c r="B321" s="11"/>
      <c r="C321" s="29"/>
      <c r="D321" s="11"/>
      <c r="E321" s="30"/>
      <c r="F321" s="33"/>
      <c r="G321" s="33"/>
      <c r="H321" s="33"/>
      <c r="I321" s="33"/>
      <c r="J321" s="33"/>
      <c r="K321" s="33"/>
      <c r="L321" s="33"/>
      <c r="M321" s="33"/>
      <c r="N321" s="33"/>
      <c r="O321" s="33"/>
      <c r="P321" s="33"/>
    </row>
    <row r="323" spans="1:16" s="45" customFormat="1" ht="15" x14ac:dyDescent="0.4">
      <c r="A323" s="40"/>
      <c r="B323" s="41" t="s">
        <v>26</v>
      </c>
      <c r="C323" s="13"/>
      <c r="D323" s="42"/>
      <c r="E323" s="43">
        <v>0.99999999999999967</v>
      </c>
      <c r="F323" s="44">
        <v>22483364</v>
      </c>
      <c r="G323" s="44">
        <v>13161101</v>
      </c>
      <c r="H323" s="44">
        <v>0</v>
      </c>
      <c r="I323" s="44">
        <v>0</v>
      </c>
      <c r="J323" s="44">
        <v>0</v>
      </c>
      <c r="K323" s="44">
        <v>0</v>
      </c>
      <c r="L323" s="44">
        <v>-51882755</v>
      </c>
      <c r="M323" s="44">
        <v>0</v>
      </c>
      <c r="N323" s="44">
        <v>-88564647</v>
      </c>
      <c r="O323" s="44">
        <v>1.57160684466362E-9</v>
      </c>
      <c r="P323" s="44">
        <v>-104802937</v>
      </c>
    </row>
  </sheetData>
  <mergeCells count="1">
    <mergeCell ref="E2:P2"/>
  </mergeCells>
  <printOptions horizontalCentered="1"/>
  <pageMargins left="0" right="0" top="0.25" bottom="0.5" header="0.3" footer="0.3"/>
  <pageSetup fitToHeight="0" pageOrder="overThenDown" orientation="landscape" r:id="rId1"/>
  <headerFooter scaleWithDoc="0">
    <oddFooter>&amp;L&amp;Z&amp;F&amp;R&amp;D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9C5C2-9B27-4187-AD9D-111500FAADB3}">
  <sheetPr>
    <tabColor theme="6" tint="-0.249977111117893"/>
  </sheetPr>
  <dimension ref="A1:AH323"/>
  <sheetViews>
    <sheetView showGridLines="0" zoomScale="110" zoomScaleNormal="110" zoomScaleSheetLayoutView="70" workbookViewId="0">
      <pane xSplit="7" ySplit="4" topLeftCell="J302" activePane="bottomRight" state="frozen"/>
      <selection activeCell="A118" sqref="A118:XFD118"/>
      <selection pane="topRight" activeCell="A118" sqref="A118:XFD118"/>
      <selection pane="bottomLeft" activeCell="A118" sqref="A118:XFD118"/>
      <selection pane="bottomRight" activeCell="A169" sqref="A169:XFD169"/>
    </sheetView>
  </sheetViews>
  <sheetFormatPr defaultColWidth="9.109375" defaultRowHeight="13.2" x14ac:dyDescent="0.25"/>
  <cols>
    <col min="1" max="1" width="11.6640625" style="2" bestFit="1" customWidth="1"/>
    <col min="2" max="2" width="54.6640625" style="14" customWidth="1"/>
    <col min="3" max="3" width="1.5546875" style="2" customWidth="1"/>
    <col min="4" max="4" width="7" style="2" customWidth="1"/>
    <col min="5" max="5" width="1.5546875" style="2" customWidth="1"/>
    <col min="6" max="6" width="11.6640625" style="2" customWidth="1"/>
    <col min="7" max="7" width="1.33203125" style="2" customWidth="1"/>
    <col min="8" max="8" width="15.109375" style="2" bestFit="1" customWidth="1"/>
    <col min="9" max="9" width="1.33203125" style="2" hidden="1" customWidth="1"/>
    <col min="10" max="10" width="13.5546875" style="2" bestFit="1" customWidth="1"/>
    <col min="11" max="11" width="12.6640625" style="2" customWidth="1"/>
    <col min="12" max="12" width="11.5546875" style="2" customWidth="1"/>
    <col min="13" max="13" width="17" style="2" bestFit="1" customWidth="1"/>
    <col min="14" max="14" width="14" style="2" bestFit="1" customWidth="1"/>
    <col min="15" max="15" width="12.44140625" style="2" customWidth="1"/>
    <col min="16" max="16" width="13.88671875" style="2" bestFit="1" customWidth="1"/>
    <col min="17" max="17" width="14.44140625" style="2" customWidth="1"/>
    <col min="18" max="19" width="15" style="2" bestFit="1" customWidth="1"/>
    <col min="20" max="21" width="1.44140625" style="2" hidden="1" customWidth="1"/>
    <col min="22" max="22" width="13.88671875" style="2" hidden="1" customWidth="1"/>
    <col min="23" max="23" width="12.109375" style="2" hidden="1" customWidth="1"/>
    <col min="24" max="24" width="10.44140625" style="2" hidden="1" customWidth="1"/>
    <col min="25" max="26" width="13.5546875" style="2" hidden="1" customWidth="1"/>
    <col min="27" max="28" width="12.109375" style="2" hidden="1" customWidth="1"/>
    <col min="29" max="30" width="13" style="2" hidden="1" customWidth="1"/>
    <col min="31" max="31" width="16" style="2" hidden="1" customWidth="1"/>
    <col min="32" max="32" width="12.109375" style="2" hidden="1" customWidth="1"/>
    <col min="33" max="33" width="15" style="2" hidden="1" customWidth="1"/>
    <col min="34" max="34" width="12.109375" style="2" hidden="1" customWidth="1"/>
    <col min="35" max="35" width="0" style="2" hidden="1" customWidth="1"/>
    <col min="36" max="16384" width="9.109375" style="2"/>
  </cols>
  <sheetData>
    <row r="1" spans="1:34" ht="15.6" x14ac:dyDescent="0.3">
      <c r="A1" s="1" t="s">
        <v>41</v>
      </c>
      <c r="H1" s="3" t="s">
        <v>1</v>
      </c>
      <c r="I1" s="3"/>
      <c r="J1" s="3" t="s">
        <v>2</v>
      </c>
      <c r="K1" s="3" t="s">
        <v>3</v>
      </c>
      <c r="L1" s="3" t="s">
        <v>4</v>
      </c>
      <c r="M1" s="3" t="s">
        <v>5</v>
      </c>
      <c r="N1" s="3" t="s">
        <v>6</v>
      </c>
      <c r="O1" s="3" t="s">
        <v>7</v>
      </c>
      <c r="P1" s="3" t="s">
        <v>8</v>
      </c>
      <c r="Q1" s="3" t="s">
        <v>9</v>
      </c>
      <c r="R1" s="3" t="s">
        <v>10</v>
      </c>
      <c r="S1" s="3" t="s">
        <v>11</v>
      </c>
    </row>
    <row r="2" spans="1:34" x14ac:dyDescent="0.25">
      <c r="J2" s="201" t="s">
        <v>42</v>
      </c>
      <c r="K2" s="201"/>
      <c r="L2" s="201"/>
      <c r="M2" s="201"/>
      <c r="N2" s="201"/>
      <c r="O2" s="201"/>
      <c r="P2" s="201"/>
      <c r="Q2" s="201"/>
      <c r="R2" s="201"/>
      <c r="S2" s="201"/>
      <c r="T2" s="10"/>
      <c r="U2" s="10"/>
      <c r="V2" s="201" t="s">
        <v>43</v>
      </c>
      <c r="W2" s="201"/>
      <c r="X2" s="201"/>
      <c r="Y2" s="201"/>
      <c r="Z2" s="201"/>
      <c r="AA2" s="201"/>
      <c r="AB2" s="201"/>
      <c r="AC2" s="201"/>
      <c r="AD2" s="201"/>
      <c r="AE2" s="201"/>
      <c r="AF2" s="201"/>
      <c r="AG2" s="201"/>
      <c r="AH2" s="201"/>
    </row>
    <row r="3" spans="1:34" s="10" customFormat="1" ht="54" customHeight="1" x14ac:dyDescent="0.3">
      <c r="A3" s="46" t="s">
        <v>18</v>
      </c>
      <c r="B3" s="27" t="s">
        <v>13</v>
      </c>
      <c r="C3" s="28"/>
      <c r="D3" s="47"/>
      <c r="E3" s="47"/>
      <c r="F3" s="47"/>
      <c r="G3" s="28"/>
      <c r="H3" s="48" t="s">
        <v>44</v>
      </c>
      <c r="I3" s="49"/>
      <c r="J3" s="48" t="s">
        <v>30</v>
      </c>
      <c r="K3" s="48" t="s">
        <v>31</v>
      </c>
      <c r="L3" s="48" t="s">
        <v>45</v>
      </c>
      <c r="M3" s="48" t="s">
        <v>46</v>
      </c>
      <c r="N3" s="48" t="s">
        <v>47</v>
      </c>
      <c r="O3" s="48" t="s">
        <v>48</v>
      </c>
      <c r="P3" s="48" t="s">
        <v>49</v>
      </c>
      <c r="Q3" s="50" t="s">
        <v>50</v>
      </c>
      <c r="R3" s="50" t="s">
        <v>51</v>
      </c>
      <c r="S3" s="50" t="s">
        <v>52</v>
      </c>
      <c r="T3" s="11"/>
      <c r="U3" s="11"/>
      <c r="V3" s="48" t="s">
        <v>53</v>
      </c>
      <c r="W3" s="48" t="s">
        <v>54</v>
      </c>
      <c r="X3" s="48" t="s">
        <v>55</v>
      </c>
      <c r="Y3" s="48" t="s">
        <v>49</v>
      </c>
      <c r="Z3" s="48" t="s">
        <v>56</v>
      </c>
      <c r="AA3" s="48" t="s">
        <v>57</v>
      </c>
      <c r="AB3" s="50" t="s">
        <v>58</v>
      </c>
      <c r="AC3" s="50" t="s">
        <v>59</v>
      </c>
      <c r="AD3" s="50" t="s">
        <v>60</v>
      </c>
      <c r="AE3" s="50" t="s">
        <v>61</v>
      </c>
      <c r="AF3" s="51" t="s">
        <v>62</v>
      </c>
      <c r="AG3" s="51" t="s">
        <v>63</v>
      </c>
      <c r="AH3" s="51" t="s">
        <v>64</v>
      </c>
    </row>
    <row r="4" spans="1:34" s="10" customFormat="1" ht="14.4" x14ac:dyDescent="0.3">
      <c r="A4" s="11"/>
      <c r="B4" s="29"/>
      <c r="C4" s="11"/>
      <c r="D4"/>
      <c r="E4"/>
      <c r="F4"/>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spans="1:34" s="10" customFormat="1" ht="14.4" x14ac:dyDescent="0.3">
      <c r="A5" s="13">
        <v>5</v>
      </c>
      <c r="B5" s="14" t="s">
        <v>117</v>
      </c>
      <c r="D5"/>
      <c r="E5"/>
      <c r="F5"/>
      <c r="H5" s="15">
        <v>0</v>
      </c>
      <c r="I5" s="15"/>
      <c r="J5" s="15">
        <v>0</v>
      </c>
      <c r="K5" s="15">
        <v>0</v>
      </c>
      <c r="L5" s="15">
        <v>0</v>
      </c>
      <c r="M5" s="15">
        <v>0</v>
      </c>
      <c r="N5" s="15">
        <v>0</v>
      </c>
      <c r="O5" s="15">
        <v>0</v>
      </c>
      <c r="P5" s="15">
        <v>0</v>
      </c>
      <c r="Q5" s="15">
        <v>0</v>
      </c>
      <c r="R5" s="15">
        <v>0</v>
      </c>
      <c r="S5" s="15">
        <v>0</v>
      </c>
      <c r="V5" s="15">
        <v>0</v>
      </c>
      <c r="W5" s="15">
        <v>0</v>
      </c>
      <c r="X5" s="15">
        <v>0</v>
      </c>
      <c r="Y5" s="15">
        <v>0</v>
      </c>
      <c r="Z5" s="15">
        <v>0</v>
      </c>
      <c r="AA5" s="15">
        <v>0</v>
      </c>
      <c r="AB5" s="15">
        <v>0</v>
      </c>
      <c r="AC5" s="15">
        <v>0</v>
      </c>
      <c r="AD5" s="15">
        <v>0</v>
      </c>
      <c r="AE5" s="15">
        <v>0</v>
      </c>
      <c r="AF5" s="52">
        <v>0</v>
      </c>
      <c r="AG5" s="53">
        <v>0</v>
      </c>
      <c r="AH5" s="54">
        <v>0</v>
      </c>
    </row>
    <row r="6" spans="1:34" s="10" customFormat="1" ht="14.4" x14ac:dyDescent="0.3">
      <c r="A6" s="13">
        <v>6</v>
      </c>
      <c r="B6" s="14" t="s">
        <v>118</v>
      </c>
      <c r="D6"/>
      <c r="E6"/>
      <c r="F6"/>
      <c r="H6" s="18">
        <v>0</v>
      </c>
      <c r="I6" s="18"/>
      <c r="J6" s="18">
        <v>0</v>
      </c>
      <c r="K6" s="18">
        <v>0</v>
      </c>
      <c r="L6" s="18">
        <v>0</v>
      </c>
      <c r="M6" s="18">
        <v>0</v>
      </c>
      <c r="N6" s="18">
        <v>0</v>
      </c>
      <c r="O6" s="18">
        <v>0</v>
      </c>
      <c r="P6" s="18">
        <v>0</v>
      </c>
      <c r="Q6" s="18">
        <v>0</v>
      </c>
      <c r="R6" s="18">
        <v>0</v>
      </c>
      <c r="S6" s="18">
        <v>0</v>
      </c>
      <c r="V6" s="18">
        <v>0</v>
      </c>
      <c r="W6" s="18">
        <v>0</v>
      </c>
      <c r="X6" s="18">
        <v>0</v>
      </c>
      <c r="Y6" s="18">
        <v>0</v>
      </c>
      <c r="Z6" s="18">
        <v>0</v>
      </c>
      <c r="AA6" s="18">
        <v>0</v>
      </c>
      <c r="AB6" s="18">
        <v>0</v>
      </c>
      <c r="AC6" s="18">
        <v>0</v>
      </c>
      <c r="AD6" s="18">
        <v>0</v>
      </c>
      <c r="AE6" s="18">
        <v>0</v>
      </c>
      <c r="AF6" s="52">
        <v>0</v>
      </c>
      <c r="AG6" s="55">
        <v>0</v>
      </c>
      <c r="AH6" s="54">
        <v>0</v>
      </c>
    </row>
    <row r="7" spans="1:34" s="10" customFormat="1" ht="14.4" x14ac:dyDescent="0.3">
      <c r="A7" s="13">
        <v>7</v>
      </c>
      <c r="B7" s="14" t="s">
        <v>119</v>
      </c>
      <c r="D7"/>
      <c r="E7"/>
      <c r="F7"/>
      <c r="H7" s="18">
        <v>0</v>
      </c>
      <c r="I7" s="18"/>
      <c r="J7" s="18">
        <v>0</v>
      </c>
      <c r="K7" s="18">
        <v>0</v>
      </c>
      <c r="L7" s="18">
        <v>0</v>
      </c>
      <c r="M7" s="18">
        <v>0</v>
      </c>
      <c r="N7" s="18">
        <v>0</v>
      </c>
      <c r="O7" s="18">
        <v>0</v>
      </c>
      <c r="P7" s="18">
        <v>0</v>
      </c>
      <c r="Q7" s="18">
        <v>0</v>
      </c>
      <c r="R7" s="18">
        <v>0</v>
      </c>
      <c r="S7" s="18">
        <v>0</v>
      </c>
      <c r="V7" s="18">
        <v>0</v>
      </c>
      <c r="W7" s="18">
        <v>0</v>
      </c>
      <c r="X7" s="18">
        <v>0</v>
      </c>
      <c r="Y7" s="18">
        <v>0</v>
      </c>
      <c r="Z7" s="18">
        <v>0</v>
      </c>
      <c r="AA7" s="18">
        <v>0</v>
      </c>
      <c r="AB7" s="18">
        <v>0</v>
      </c>
      <c r="AC7" s="18">
        <v>0</v>
      </c>
      <c r="AD7" s="18">
        <v>0</v>
      </c>
      <c r="AE7" s="18">
        <v>0</v>
      </c>
      <c r="AF7" s="52">
        <v>0</v>
      </c>
      <c r="AG7" s="55">
        <v>0</v>
      </c>
      <c r="AH7" s="54">
        <v>0</v>
      </c>
    </row>
    <row r="8" spans="1:34" s="10" customFormat="1" ht="14.4" x14ac:dyDescent="0.3">
      <c r="A8" s="13">
        <v>47</v>
      </c>
      <c r="B8" s="14" t="s">
        <v>120</v>
      </c>
      <c r="D8"/>
      <c r="E8"/>
      <c r="F8"/>
      <c r="H8" s="18">
        <v>0</v>
      </c>
      <c r="I8" s="18"/>
      <c r="J8" s="18">
        <v>0</v>
      </c>
      <c r="K8" s="18">
        <v>0</v>
      </c>
      <c r="L8" s="18">
        <v>0</v>
      </c>
      <c r="M8" s="18">
        <v>0</v>
      </c>
      <c r="N8" s="18">
        <v>0</v>
      </c>
      <c r="O8" s="18">
        <v>0</v>
      </c>
      <c r="P8" s="18">
        <v>0</v>
      </c>
      <c r="Q8" s="18">
        <v>0</v>
      </c>
      <c r="R8" s="18">
        <v>0</v>
      </c>
      <c r="S8" s="18">
        <v>0</v>
      </c>
      <c r="V8" s="18">
        <v>0</v>
      </c>
      <c r="W8" s="18">
        <v>0</v>
      </c>
      <c r="X8" s="18">
        <v>0</v>
      </c>
      <c r="Y8" s="18">
        <v>0</v>
      </c>
      <c r="Z8" s="18">
        <v>0</v>
      </c>
      <c r="AA8" s="18">
        <v>0</v>
      </c>
      <c r="AB8" s="18">
        <v>0</v>
      </c>
      <c r="AC8" s="18">
        <v>0</v>
      </c>
      <c r="AD8" s="18">
        <v>0</v>
      </c>
      <c r="AE8" s="18">
        <v>0</v>
      </c>
      <c r="AF8" s="52">
        <v>0</v>
      </c>
      <c r="AG8" s="55">
        <v>0</v>
      </c>
      <c r="AH8" s="54">
        <v>0</v>
      </c>
    </row>
    <row r="9" spans="1:34" s="10" customFormat="1" ht="14.4" x14ac:dyDescent="0.3">
      <c r="A9" s="13">
        <v>48</v>
      </c>
      <c r="B9" s="14" t="s">
        <v>121</v>
      </c>
      <c r="D9"/>
      <c r="E9"/>
      <c r="F9"/>
      <c r="H9" s="18">
        <v>0</v>
      </c>
      <c r="I9" s="18"/>
      <c r="J9" s="18">
        <v>0</v>
      </c>
      <c r="K9" s="18">
        <v>0</v>
      </c>
      <c r="L9" s="18">
        <v>0</v>
      </c>
      <c r="M9" s="18">
        <v>0</v>
      </c>
      <c r="N9" s="18">
        <v>0</v>
      </c>
      <c r="O9" s="18">
        <v>0</v>
      </c>
      <c r="P9" s="18">
        <v>0</v>
      </c>
      <c r="Q9" s="18">
        <v>0</v>
      </c>
      <c r="R9" s="18">
        <v>0</v>
      </c>
      <c r="S9" s="18">
        <v>0</v>
      </c>
      <c r="V9" s="18">
        <v>0</v>
      </c>
      <c r="W9" s="18">
        <v>0</v>
      </c>
      <c r="X9" s="18">
        <v>0</v>
      </c>
      <c r="Y9" s="18">
        <v>0</v>
      </c>
      <c r="Z9" s="18">
        <v>0</v>
      </c>
      <c r="AA9" s="18">
        <v>0</v>
      </c>
      <c r="AB9" s="18">
        <v>0</v>
      </c>
      <c r="AC9" s="18">
        <v>0</v>
      </c>
      <c r="AD9" s="18">
        <v>0</v>
      </c>
      <c r="AE9" s="18">
        <v>0</v>
      </c>
      <c r="AF9" s="52">
        <v>0</v>
      </c>
      <c r="AG9" s="55">
        <v>0</v>
      </c>
      <c r="AH9" s="54">
        <v>0</v>
      </c>
    </row>
    <row r="10" spans="1:34" s="10" customFormat="1" ht="14.4" x14ac:dyDescent="0.3">
      <c r="A10" s="13">
        <v>90</v>
      </c>
      <c r="B10" s="14" t="s">
        <v>122</v>
      </c>
      <c r="D10"/>
      <c r="E10"/>
      <c r="F10"/>
      <c r="H10" s="18">
        <v>17070</v>
      </c>
      <c r="I10" s="18"/>
      <c r="J10" s="18">
        <v>1108</v>
      </c>
      <c r="K10" s="18">
        <v>649</v>
      </c>
      <c r="L10" s="18">
        <v>0</v>
      </c>
      <c r="M10" s="18">
        <v>-573</v>
      </c>
      <c r="N10" s="18">
        <v>416</v>
      </c>
      <c r="O10" s="18">
        <v>0</v>
      </c>
      <c r="P10" s="18">
        <v>-1375</v>
      </c>
      <c r="Q10" s="18">
        <v>225</v>
      </c>
      <c r="R10" s="18">
        <v>17344</v>
      </c>
      <c r="S10" s="18">
        <v>17569</v>
      </c>
      <c r="V10" s="18">
        <v>0</v>
      </c>
      <c r="W10" s="18">
        <v>0</v>
      </c>
      <c r="X10" s="18">
        <v>0</v>
      </c>
      <c r="Y10" s="18">
        <v>-1369</v>
      </c>
      <c r="Z10" s="18">
        <v>0</v>
      </c>
      <c r="AA10" s="18">
        <v>0</v>
      </c>
      <c r="AB10" s="18">
        <v>-1369</v>
      </c>
      <c r="AC10" s="18">
        <v>0</v>
      </c>
      <c r="AD10" s="18">
        <v>0</v>
      </c>
      <c r="AE10" s="18">
        <v>0</v>
      </c>
      <c r="AF10" s="52">
        <v>0</v>
      </c>
      <c r="AG10" s="55">
        <v>0</v>
      </c>
      <c r="AH10" s="54">
        <v>0</v>
      </c>
    </row>
    <row r="11" spans="1:34" s="10" customFormat="1" ht="14.4" x14ac:dyDescent="0.3">
      <c r="A11" s="13">
        <v>91</v>
      </c>
      <c r="B11" s="14" t="s">
        <v>123</v>
      </c>
      <c r="D11"/>
      <c r="E11"/>
      <c r="F11"/>
      <c r="H11" s="18">
        <v>13112</v>
      </c>
      <c r="I11" s="18"/>
      <c r="J11" s="18">
        <v>821</v>
      </c>
      <c r="K11" s="18">
        <v>481</v>
      </c>
      <c r="L11" s="18">
        <v>0</v>
      </c>
      <c r="M11" s="18">
        <v>-424</v>
      </c>
      <c r="N11" s="18">
        <v>308</v>
      </c>
      <c r="O11" s="18">
        <v>0</v>
      </c>
      <c r="P11" s="18">
        <v>-1019</v>
      </c>
      <c r="Q11" s="18">
        <v>167</v>
      </c>
      <c r="R11" s="18">
        <v>12851</v>
      </c>
      <c r="S11" s="18">
        <v>13018</v>
      </c>
      <c r="V11" s="18">
        <v>0</v>
      </c>
      <c r="W11" s="18">
        <v>0</v>
      </c>
      <c r="X11" s="18">
        <v>0</v>
      </c>
      <c r="Y11" s="18">
        <v>-1014</v>
      </c>
      <c r="Z11" s="18">
        <v>0</v>
      </c>
      <c r="AA11" s="18">
        <v>0</v>
      </c>
      <c r="AB11" s="18">
        <v>-1014</v>
      </c>
      <c r="AC11" s="18">
        <v>0</v>
      </c>
      <c r="AD11" s="18">
        <v>0</v>
      </c>
      <c r="AE11" s="18">
        <v>0</v>
      </c>
      <c r="AF11" s="52">
        <v>0</v>
      </c>
      <c r="AG11" s="55">
        <v>0</v>
      </c>
      <c r="AH11" s="54">
        <v>0</v>
      </c>
    </row>
    <row r="12" spans="1:34" s="10" customFormat="1" ht="14.4" x14ac:dyDescent="0.3">
      <c r="A12" s="13">
        <v>100</v>
      </c>
      <c r="B12" s="14" t="s">
        <v>124</v>
      </c>
      <c r="D12"/>
      <c r="E12"/>
      <c r="F12"/>
      <c r="H12" s="18">
        <v>382325</v>
      </c>
      <c r="I12" s="18"/>
      <c r="J12" s="18">
        <v>25936</v>
      </c>
      <c r="K12" s="18">
        <v>15182</v>
      </c>
      <c r="L12" s="18">
        <v>0</v>
      </c>
      <c r="M12" s="18">
        <v>-13393</v>
      </c>
      <c r="N12" s="18">
        <v>9744</v>
      </c>
      <c r="O12" s="18">
        <v>0</v>
      </c>
      <c r="P12" s="18">
        <v>-32185</v>
      </c>
      <c r="Q12" s="18">
        <v>5284</v>
      </c>
      <c r="R12" s="18">
        <v>405969</v>
      </c>
      <c r="S12" s="18">
        <v>411253</v>
      </c>
      <c r="V12" s="18">
        <v>0</v>
      </c>
      <c r="W12" s="18">
        <v>0</v>
      </c>
      <c r="X12" s="18">
        <v>0</v>
      </c>
      <c r="Y12" s="18">
        <v>-32045</v>
      </c>
      <c r="Z12" s="18">
        <v>0</v>
      </c>
      <c r="AA12" s="18">
        <v>0</v>
      </c>
      <c r="AB12" s="18">
        <v>-32045</v>
      </c>
      <c r="AC12" s="18">
        <v>0</v>
      </c>
      <c r="AD12" s="18">
        <v>0</v>
      </c>
      <c r="AE12" s="18">
        <v>0</v>
      </c>
      <c r="AF12" s="52">
        <v>0</v>
      </c>
      <c r="AG12" s="55">
        <v>0</v>
      </c>
      <c r="AH12" s="54">
        <v>0</v>
      </c>
    </row>
    <row r="13" spans="1:34" s="10" customFormat="1" ht="14.4" x14ac:dyDescent="0.3">
      <c r="A13" s="13">
        <v>101</v>
      </c>
      <c r="B13" s="14" t="s">
        <v>125</v>
      </c>
      <c r="D13"/>
      <c r="E13"/>
      <c r="F13"/>
      <c r="H13" s="18">
        <v>857937</v>
      </c>
      <c r="I13" s="18"/>
      <c r="J13" s="18">
        <v>51185</v>
      </c>
      <c r="K13" s="18">
        <v>29962</v>
      </c>
      <c r="L13" s="18">
        <v>0</v>
      </c>
      <c r="M13" s="18">
        <v>-26432</v>
      </c>
      <c r="N13" s="18">
        <v>19229</v>
      </c>
      <c r="O13" s="18">
        <v>0</v>
      </c>
      <c r="P13" s="18">
        <v>-63516</v>
      </c>
      <c r="Q13" s="18">
        <v>10428</v>
      </c>
      <c r="R13" s="18">
        <v>801163</v>
      </c>
      <c r="S13" s="18">
        <v>811591</v>
      </c>
      <c r="V13" s="18">
        <v>0</v>
      </c>
      <c r="W13" s="18">
        <v>0</v>
      </c>
      <c r="X13" s="18">
        <v>0</v>
      </c>
      <c r="Y13" s="18">
        <v>-63240</v>
      </c>
      <c r="Z13" s="18">
        <v>0</v>
      </c>
      <c r="AA13" s="18">
        <v>0</v>
      </c>
      <c r="AB13" s="18">
        <v>-63240</v>
      </c>
      <c r="AC13" s="18">
        <v>0</v>
      </c>
      <c r="AD13" s="18">
        <v>0</v>
      </c>
      <c r="AE13" s="18">
        <v>0</v>
      </c>
      <c r="AF13" s="52">
        <v>0</v>
      </c>
      <c r="AG13" s="55">
        <v>0</v>
      </c>
      <c r="AH13" s="54">
        <v>0</v>
      </c>
    </row>
    <row r="14" spans="1:34" s="10" customFormat="1" ht="14.4" x14ac:dyDescent="0.3">
      <c r="A14" s="13">
        <v>102</v>
      </c>
      <c r="B14" s="14" t="s">
        <v>126</v>
      </c>
      <c r="D14"/>
      <c r="E14"/>
      <c r="F14"/>
      <c r="H14" s="18">
        <v>0</v>
      </c>
      <c r="I14" s="18"/>
      <c r="J14" s="18">
        <v>0</v>
      </c>
      <c r="K14" s="18">
        <v>0</v>
      </c>
      <c r="L14" s="18">
        <v>0</v>
      </c>
      <c r="M14" s="18">
        <v>0</v>
      </c>
      <c r="N14" s="18">
        <v>0</v>
      </c>
      <c r="O14" s="18">
        <v>0</v>
      </c>
      <c r="P14" s="18">
        <v>0</v>
      </c>
      <c r="Q14" s="18">
        <v>0</v>
      </c>
      <c r="R14" s="18">
        <v>0</v>
      </c>
      <c r="S14" s="18">
        <v>0</v>
      </c>
      <c r="V14" s="18">
        <v>0</v>
      </c>
      <c r="W14" s="18">
        <v>0</v>
      </c>
      <c r="X14" s="18">
        <v>0</v>
      </c>
      <c r="Y14" s="18">
        <v>0</v>
      </c>
      <c r="Z14" s="18">
        <v>0</v>
      </c>
      <c r="AA14" s="18">
        <v>0</v>
      </c>
      <c r="AB14" s="18">
        <v>0</v>
      </c>
      <c r="AC14" s="18">
        <v>0</v>
      </c>
      <c r="AD14" s="18">
        <v>0</v>
      </c>
      <c r="AE14" s="18">
        <v>0</v>
      </c>
      <c r="AF14" s="52">
        <v>0</v>
      </c>
      <c r="AG14" s="55">
        <v>0</v>
      </c>
      <c r="AH14" s="54">
        <v>0</v>
      </c>
    </row>
    <row r="15" spans="1:34" s="10" customFormat="1" ht="14.4" x14ac:dyDescent="0.3">
      <c r="A15" s="13">
        <v>103</v>
      </c>
      <c r="B15" s="14" t="s">
        <v>127</v>
      </c>
      <c r="D15"/>
      <c r="E15"/>
      <c r="F15"/>
      <c r="H15" s="18">
        <v>1341433</v>
      </c>
      <c r="I15" s="18"/>
      <c r="J15" s="18">
        <v>86755</v>
      </c>
      <c r="K15" s="18">
        <v>50784</v>
      </c>
      <c r="L15" s="18">
        <v>0</v>
      </c>
      <c r="M15" s="18">
        <v>-44802</v>
      </c>
      <c r="N15" s="18">
        <v>32593</v>
      </c>
      <c r="O15" s="18">
        <v>0</v>
      </c>
      <c r="P15" s="18">
        <v>-107656</v>
      </c>
      <c r="Q15" s="18">
        <v>17674</v>
      </c>
      <c r="R15" s="18">
        <v>1357931</v>
      </c>
      <c r="S15" s="18">
        <v>1375605</v>
      </c>
      <c r="V15" s="18">
        <v>0</v>
      </c>
      <c r="W15" s="18">
        <v>0</v>
      </c>
      <c r="X15" s="18">
        <v>0</v>
      </c>
      <c r="Y15" s="18">
        <v>-107188</v>
      </c>
      <c r="Z15" s="18">
        <v>0</v>
      </c>
      <c r="AA15" s="18">
        <v>0</v>
      </c>
      <c r="AB15" s="18">
        <v>-107188</v>
      </c>
      <c r="AC15" s="18">
        <v>0</v>
      </c>
      <c r="AD15" s="18">
        <v>0</v>
      </c>
      <c r="AE15" s="18">
        <v>0</v>
      </c>
      <c r="AF15" s="52">
        <v>0</v>
      </c>
      <c r="AG15" s="55">
        <v>0</v>
      </c>
      <c r="AH15" s="54">
        <v>0</v>
      </c>
    </row>
    <row r="16" spans="1:34" s="10" customFormat="1" ht="14.4" x14ac:dyDescent="0.3">
      <c r="A16" s="13">
        <v>107</v>
      </c>
      <c r="B16" s="14" t="s">
        <v>128</v>
      </c>
      <c r="D16"/>
      <c r="E16"/>
      <c r="F16"/>
      <c r="H16" s="18">
        <v>208539</v>
      </c>
      <c r="I16" s="18"/>
      <c r="J16" s="18">
        <v>12741</v>
      </c>
      <c r="K16" s="18">
        <v>7458</v>
      </c>
      <c r="L16" s="18">
        <v>0</v>
      </c>
      <c r="M16" s="18">
        <v>-6580</v>
      </c>
      <c r="N16" s="18">
        <v>4786</v>
      </c>
      <c r="O16" s="18">
        <v>0</v>
      </c>
      <c r="P16" s="18">
        <v>-15810</v>
      </c>
      <c r="Q16" s="18">
        <v>2595</v>
      </c>
      <c r="R16" s="18">
        <v>199422</v>
      </c>
      <c r="S16" s="18">
        <v>202017</v>
      </c>
      <c r="V16" s="18">
        <v>0</v>
      </c>
      <c r="W16" s="18">
        <v>0</v>
      </c>
      <c r="X16" s="18">
        <v>0</v>
      </c>
      <c r="Y16" s="18">
        <v>-15741</v>
      </c>
      <c r="Z16" s="18">
        <v>0</v>
      </c>
      <c r="AA16" s="18">
        <v>0</v>
      </c>
      <c r="AB16" s="18">
        <v>-15741</v>
      </c>
      <c r="AC16" s="18">
        <v>0</v>
      </c>
      <c r="AD16" s="18">
        <v>0</v>
      </c>
      <c r="AE16" s="18">
        <v>0</v>
      </c>
      <c r="AF16" s="52">
        <v>0</v>
      </c>
      <c r="AG16" s="55">
        <v>0</v>
      </c>
      <c r="AH16" s="54">
        <v>0</v>
      </c>
    </row>
    <row r="17" spans="1:34" s="10" customFormat="1" ht="14.4" x14ac:dyDescent="0.3">
      <c r="A17" s="13">
        <v>109</v>
      </c>
      <c r="B17" s="14" t="s">
        <v>129</v>
      </c>
      <c r="D17"/>
      <c r="E17"/>
      <c r="F17"/>
      <c r="H17" s="18">
        <v>108846</v>
      </c>
      <c r="I17" s="18"/>
      <c r="J17" s="18">
        <v>7157</v>
      </c>
      <c r="K17" s="18">
        <v>4190</v>
      </c>
      <c r="L17" s="18">
        <v>0</v>
      </c>
      <c r="M17" s="18">
        <v>-3696</v>
      </c>
      <c r="N17" s="18">
        <v>2689</v>
      </c>
      <c r="O17" s="18">
        <v>0</v>
      </c>
      <c r="P17" s="18">
        <v>-8882</v>
      </c>
      <c r="Q17" s="18">
        <v>1458</v>
      </c>
      <c r="R17" s="18">
        <v>112028</v>
      </c>
      <c r="S17" s="18">
        <v>113486</v>
      </c>
      <c r="V17" s="18">
        <v>0</v>
      </c>
      <c r="W17" s="18">
        <v>0</v>
      </c>
      <c r="X17" s="18">
        <v>0</v>
      </c>
      <c r="Y17" s="18">
        <v>-8843</v>
      </c>
      <c r="Z17" s="18">
        <v>0</v>
      </c>
      <c r="AA17" s="18">
        <v>0</v>
      </c>
      <c r="AB17" s="18">
        <v>-8843</v>
      </c>
      <c r="AC17" s="18">
        <v>0</v>
      </c>
      <c r="AD17" s="18">
        <v>0</v>
      </c>
      <c r="AE17" s="18">
        <v>0</v>
      </c>
      <c r="AF17" s="52">
        <v>0</v>
      </c>
      <c r="AG17" s="55">
        <v>0</v>
      </c>
      <c r="AH17" s="54">
        <v>0</v>
      </c>
    </row>
    <row r="18" spans="1:34" s="10" customFormat="1" ht="14.4" x14ac:dyDescent="0.3">
      <c r="A18" s="13">
        <v>110</v>
      </c>
      <c r="B18" s="14" t="s">
        <v>130</v>
      </c>
      <c r="D18"/>
      <c r="E18"/>
      <c r="F18"/>
      <c r="H18" s="18">
        <v>124329</v>
      </c>
      <c r="I18" s="18"/>
      <c r="J18" s="18">
        <v>7846</v>
      </c>
      <c r="K18" s="18">
        <v>4593</v>
      </c>
      <c r="L18" s="18">
        <v>0</v>
      </c>
      <c r="M18" s="18">
        <v>-4052</v>
      </c>
      <c r="N18" s="18">
        <v>2948</v>
      </c>
      <c r="O18" s="18">
        <v>0</v>
      </c>
      <c r="P18" s="18">
        <v>-9736</v>
      </c>
      <c r="Q18" s="18">
        <v>1599</v>
      </c>
      <c r="R18" s="18">
        <v>122810</v>
      </c>
      <c r="S18" s="18">
        <v>124409</v>
      </c>
      <c r="V18" s="18">
        <v>0</v>
      </c>
      <c r="W18" s="18">
        <v>0</v>
      </c>
      <c r="X18" s="18">
        <v>0</v>
      </c>
      <c r="Y18" s="18">
        <v>-9694</v>
      </c>
      <c r="Z18" s="18">
        <v>0</v>
      </c>
      <c r="AA18" s="18">
        <v>0</v>
      </c>
      <c r="AB18" s="18">
        <v>-9694</v>
      </c>
      <c r="AC18" s="18">
        <v>0</v>
      </c>
      <c r="AD18" s="18">
        <v>0</v>
      </c>
      <c r="AE18" s="18">
        <v>0</v>
      </c>
      <c r="AF18" s="52">
        <v>0</v>
      </c>
      <c r="AG18" s="55">
        <v>0</v>
      </c>
      <c r="AH18" s="54">
        <v>0</v>
      </c>
    </row>
    <row r="19" spans="1:34" s="10" customFormat="1" ht="14.4" x14ac:dyDescent="0.3">
      <c r="A19" s="13">
        <v>111</v>
      </c>
      <c r="B19" s="14" t="s">
        <v>131</v>
      </c>
      <c r="D19"/>
      <c r="E19"/>
      <c r="F19"/>
      <c r="H19" s="18">
        <v>1183473</v>
      </c>
      <c r="I19" s="18"/>
      <c r="J19" s="18">
        <v>74684</v>
      </c>
      <c r="K19" s="18">
        <v>43718</v>
      </c>
      <c r="L19" s="18">
        <v>0</v>
      </c>
      <c r="M19" s="18">
        <v>-38568</v>
      </c>
      <c r="N19" s="18">
        <v>28058</v>
      </c>
      <c r="O19" s="18">
        <v>0</v>
      </c>
      <c r="P19" s="18">
        <v>-92677</v>
      </c>
      <c r="Q19" s="18">
        <v>15215</v>
      </c>
      <c r="R19" s="18">
        <v>1168983</v>
      </c>
      <c r="S19" s="18">
        <v>1184198</v>
      </c>
      <c r="V19" s="18">
        <v>0</v>
      </c>
      <c r="W19" s="18">
        <v>0</v>
      </c>
      <c r="X19" s="18">
        <v>0</v>
      </c>
      <c r="Y19" s="18">
        <v>-92274</v>
      </c>
      <c r="Z19" s="18">
        <v>0</v>
      </c>
      <c r="AA19" s="18">
        <v>0</v>
      </c>
      <c r="AB19" s="18">
        <v>-92274</v>
      </c>
      <c r="AC19" s="18">
        <v>0</v>
      </c>
      <c r="AD19" s="18">
        <v>0</v>
      </c>
      <c r="AE19" s="18">
        <v>0</v>
      </c>
      <c r="AF19" s="52">
        <v>0</v>
      </c>
      <c r="AG19" s="55">
        <v>0</v>
      </c>
      <c r="AH19" s="54">
        <v>0</v>
      </c>
    </row>
    <row r="20" spans="1:34" s="10" customFormat="1" ht="14.4" x14ac:dyDescent="0.3">
      <c r="A20" s="13">
        <v>112</v>
      </c>
      <c r="B20" s="14" t="s">
        <v>132</v>
      </c>
      <c r="D20"/>
      <c r="E20"/>
      <c r="F20"/>
      <c r="H20" s="18">
        <v>11028</v>
      </c>
      <c r="I20" s="18"/>
      <c r="J20" s="18">
        <v>691</v>
      </c>
      <c r="K20" s="18">
        <v>404</v>
      </c>
      <c r="L20" s="18">
        <v>0</v>
      </c>
      <c r="M20" s="18">
        <v>-357</v>
      </c>
      <c r="N20" s="18">
        <v>259</v>
      </c>
      <c r="O20" s="18">
        <v>0</v>
      </c>
      <c r="P20" s="18">
        <v>-857</v>
      </c>
      <c r="Q20" s="18">
        <v>140</v>
      </c>
      <c r="R20" s="18">
        <v>10809</v>
      </c>
      <c r="S20" s="18">
        <v>10949</v>
      </c>
      <c r="V20" s="18">
        <v>0</v>
      </c>
      <c r="W20" s="18">
        <v>0</v>
      </c>
      <c r="X20" s="18">
        <v>0</v>
      </c>
      <c r="Y20" s="18">
        <v>-853</v>
      </c>
      <c r="Z20" s="18">
        <v>0</v>
      </c>
      <c r="AA20" s="18">
        <v>0</v>
      </c>
      <c r="AB20" s="18">
        <v>-853</v>
      </c>
      <c r="AC20" s="18">
        <v>0</v>
      </c>
      <c r="AD20" s="18">
        <v>0</v>
      </c>
      <c r="AE20" s="18">
        <v>0</v>
      </c>
      <c r="AF20" s="52">
        <v>0</v>
      </c>
      <c r="AG20" s="55">
        <v>0</v>
      </c>
      <c r="AH20" s="54">
        <v>0</v>
      </c>
    </row>
    <row r="21" spans="1:34" s="10" customFormat="1" ht="14.4" x14ac:dyDescent="0.3">
      <c r="A21" s="13">
        <v>113</v>
      </c>
      <c r="B21" s="14" t="s">
        <v>133</v>
      </c>
      <c r="D21"/>
      <c r="E21"/>
      <c r="F21"/>
      <c r="H21" s="18">
        <v>821253</v>
      </c>
      <c r="I21" s="18"/>
      <c r="J21" s="18">
        <v>50791</v>
      </c>
      <c r="K21" s="18">
        <v>29731</v>
      </c>
      <c r="L21" s="18">
        <v>0</v>
      </c>
      <c r="M21" s="18">
        <v>-26229</v>
      </c>
      <c r="N21" s="18">
        <v>19081</v>
      </c>
      <c r="O21" s="18">
        <v>0</v>
      </c>
      <c r="P21" s="18">
        <v>-63027</v>
      </c>
      <c r="Q21" s="18">
        <v>10347</v>
      </c>
      <c r="R21" s="18">
        <v>795001</v>
      </c>
      <c r="S21" s="18">
        <v>805348</v>
      </c>
      <c r="V21" s="18">
        <v>0</v>
      </c>
      <c r="W21" s="18">
        <v>0</v>
      </c>
      <c r="X21" s="18">
        <v>0</v>
      </c>
      <c r="Y21" s="18">
        <v>-62753</v>
      </c>
      <c r="Z21" s="18">
        <v>0</v>
      </c>
      <c r="AA21" s="18">
        <v>0</v>
      </c>
      <c r="AB21" s="18">
        <v>-62753</v>
      </c>
      <c r="AC21" s="18">
        <v>0</v>
      </c>
      <c r="AD21" s="18">
        <v>0</v>
      </c>
      <c r="AE21" s="18">
        <v>0</v>
      </c>
      <c r="AF21" s="52">
        <v>0</v>
      </c>
      <c r="AG21" s="55">
        <v>0</v>
      </c>
      <c r="AH21" s="54">
        <v>0</v>
      </c>
    </row>
    <row r="22" spans="1:34" s="10" customFormat="1" ht="14.4" x14ac:dyDescent="0.3">
      <c r="A22" s="13">
        <v>114</v>
      </c>
      <c r="B22" s="14" t="s">
        <v>134</v>
      </c>
      <c r="D22"/>
      <c r="E22"/>
      <c r="F22"/>
      <c r="H22" s="18">
        <v>3607563</v>
      </c>
      <c r="I22" s="18"/>
      <c r="J22" s="18">
        <v>230046</v>
      </c>
      <c r="K22" s="18">
        <v>134662</v>
      </c>
      <c r="L22" s="18">
        <v>0</v>
      </c>
      <c r="M22" s="18">
        <v>-118797</v>
      </c>
      <c r="N22" s="18">
        <v>86426</v>
      </c>
      <c r="O22" s="18">
        <v>0</v>
      </c>
      <c r="P22" s="18">
        <v>-285470</v>
      </c>
      <c r="Q22" s="18">
        <v>46867</v>
      </c>
      <c r="R22" s="18">
        <v>3600790</v>
      </c>
      <c r="S22" s="18">
        <v>3647657</v>
      </c>
      <c r="V22" s="18">
        <v>0</v>
      </c>
      <c r="W22" s="18">
        <v>0</v>
      </c>
      <c r="X22" s="18">
        <v>0</v>
      </c>
      <c r="Y22" s="18">
        <v>-284229</v>
      </c>
      <c r="Z22" s="18">
        <v>0</v>
      </c>
      <c r="AA22" s="18">
        <v>0</v>
      </c>
      <c r="AB22" s="18">
        <v>-284229</v>
      </c>
      <c r="AC22" s="18">
        <v>0</v>
      </c>
      <c r="AD22" s="18">
        <v>0</v>
      </c>
      <c r="AE22" s="18">
        <v>0</v>
      </c>
      <c r="AF22" s="52">
        <v>0</v>
      </c>
      <c r="AG22" s="55">
        <v>0</v>
      </c>
      <c r="AH22" s="54">
        <v>0</v>
      </c>
    </row>
    <row r="23" spans="1:34" s="10" customFormat="1" ht="14.4" x14ac:dyDescent="0.3">
      <c r="A23" s="13">
        <v>115</v>
      </c>
      <c r="B23" s="14" t="s">
        <v>135</v>
      </c>
      <c r="D23"/>
      <c r="E23"/>
      <c r="F23"/>
      <c r="H23" s="18">
        <v>2388801</v>
      </c>
      <c r="I23" s="18"/>
      <c r="J23" s="18">
        <v>153974</v>
      </c>
      <c r="K23" s="18">
        <v>90132</v>
      </c>
      <c r="L23" s="18">
        <v>0</v>
      </c>
      <c r="M23" s="18">
        <v>-79515</v>
      </c>
      <c r="N23" s="18">
        <v>57846</v>
      </c>
      <c r="O23" s="18">
        <v>0</v>
      </c>
      <c r="P23" s="18">
        <v>-191069</v>
      </c>
      <c r="Q23" s="18">
        <v>31368</v>
      </c>
      <c r="R23" s="18">
        <v>2410065</v>
      </c>
      <c r="S23" s="18">
        <v>2441433</v>
      </c>
      <c r="V23" s="18">
        <v>0</v>
      </c>
      <c r="W23" s="18">
        <v>0</v>
      </c>
      <c r="X23" s="18">
        <v>0</v>
      </c>
      <c r="Y23" s="18">
        <v>-190239</v>
      </c>
      <c r="Z23" s="18">
        <v>0</v>
      </c>
      <c r="AA23" s="18">
        <v>0</v>
      </c>
      <c r="AB23" s="18">
        <v>-190239</v>
      </c>
      <c r="AC23" s="18">
        <v>0</v>
      </c>
      <c r="AD23" s="18">
        <v>0</v>
      </c>
      <c r="AE23" s="18">
        <v>0</v>
      </c>
      <c r="AF23" s="52">
        <v>0</v>
      </c>
      <c r="AG23" s="55">
        <v>0</v>
      </c>
      <c r="AH23" s="54">
        <v>0</v>
      </c>
    </row>
    <row r="24" spans="1:34" s="10" customFormat="1" ht="14.4" x14ac:dyDescent="0.3">
      <c r="A24" s="13">
        <v>116</v>
      </c>
      <c r="B24" s="14" t="s">
        <v>136</v>
      </c>
      <c r="D24"/>
      <c r="E24"/>
      <c r="F24"/>
      <c r="H24" s="18">
        <v>598791</v>
      </c>
      <c r="I24" s="18"/>
      <c r="J24" s="18">
        <v>37908</v>
      </c>
      <c r="K24" s="18">
        <v>22190</v>
      </c>
      <c r="L24" s="18">
        <v>0</v>
      </c>
      <c r="M24" s="18">
        <v>-19576</v>
      </c>
      <c r="N24" s="18">
        <v>14241</v>
      </c>
      <c r="O24" s="18">
        <v>0</v>
      </c>
      <c r="P24" s="18">
        <v>-47040</v>
      </c>
      <c r="Q24" s="18">
        <v>7723</v>
      </c>
      <c r="R24" s="18">
        <v>593346</v>
      </c>
      <c r="S24" s="18">
        <v>601069</v>
      </c>
      <c r="V24" s="18">
        <v>0</v>
      </c>
      <c r="W24" s="18">
        <v>0</v>
      </c>
      <c r="X24" s="18">
        <v>0</v>
      </c>
      <c r="Y24" s="18">
        <v>-46836</v>
      </c>
      <c r="Z24" s="18">
        <v>0</v>
      </c>
      <c r="AA24" s="18">
        <v>0</v>
      </c>
      <c r="AB24" s="18">
        <v>-46836</v>
      </c>
      <c r="AC24" s="18">
        <v>0</v>
      </c>
      <c r="AD24" s="18">
        <v>0</v>
      </c>
      <c r="AE24" s="18">
        <v>0</v>
      </c>
      <c r="AF24" s="52">
        <v>0</v>
      </c>
      <c r="AG24" s="55">
        <v>0</v>
      </c>
      <c r="AH24" s="54">
        <v>0</v>
      </c>
    </row>
    <row r="25" spans="1:34" s="10" customFormat="1" ht="14.4" x14ac:dyDescent="0.3">
      <c r="A25" s="13">
        <v>117</v>
      </c>
      <c r="B25" s="14" t="s">
        <v>137</v>
      </c>
      <c r="D25"/>
      <c r="E25"/>
      <c r="F25"/>
      <c r="H25" s="18">
        <v>316147</v>
      </c>
      <c r="I25" s="18"/>
      <c r="J25" s="18">
        <v>19474</v>
      </c>
      <c r="K25" s="18">
        <v>11399</v>
      </c>
      <c r="L25" s="18">
        <v>0</v>
      </c>
      <c r="M25" s="18">
        <v>-10057</v>
      </c>
      <c r="N25" s="18">
        <v>7316</v>
      </c>
      <c r="O25" s="18">
        <v>0</v>
      </c>
      <c r="P25" s="18">
        <v>-24165</v>
      </c>
      <c r="Q25" s="18">
        <v>3967</v>
      </c>
      <c r="R25" s="18">
        <v>304813</v>
      </c>
      <c r="S25" s="18">
        <v>308780</v>
      </c>
      <c r="V25" s="18">
        <v>0</v>
      </c>
      <c r="W25" s="18">
        <v>0</v>
      </c>
      <c r="X25" s="18">
        <v>0</v>
      </c>
      <c r="Y25" s="18">
        <v>-24060</v>
      </c>
      <c r="Z25" s="18">
        <v>0</v>
      </c>
      <c r="AA25" s="18">
        <v>0</v>
      </c>
      <c r="AB25" s="18">
        <v>-24060</v>
      </c>
      <c r="AC25" s="18">
        <v>0</v>
      </c>
      <c r="AD25" s="18">
        <v>0</v>
      </c>
      <c r="AE25" s="18">
        <v>0</v>
      </c>
      <c r="AF25" s="52">
        <v>0</v>
      </c>
      <c r="AG25" s="55">
        <v>0</v>
      </c>
      <c r="AH25" s="54">
        <v>0</v>
      </c>
    </row>
    <row r="26" spans="1:34" s="10" customFormat="1" ht="14.4" x14ac:dyDescent="0.3">
      <c r="A26" s="13">
        <v>119</v>
      </c>
      <c r="B26" s="14" t="s">
        <v>138</v>
      </c>
      <c r="D26"/>
      <c r="E26"/>
      <c r="F26"/>
      <c r="H26" s="18">
        <v>13172</v>
      </c>
      <c r="I26" s="18"/>
      <c r="J26" s="18">
        <v>1019</v>
      </c>
      <c r="K26" s="18">
        <v>596</v>
      </c>
      <c r="L26" s="18">
        <v>0</v>
      </c>
      <c r="M26" s="18">
        <v>-526</v>
      </c>
      <c r="N26" s="18">
        <v>383</v>
      </c>
      <c r="O26" s="18">
        <v>0</v>
      </c>
      <c r="P26" s="18">
        <v>-1264</v>
      </c>
      <c r="Q26" s="18">
        <v>208</v>
      </c>
      <c r="R26" s="18">
        <v>15947</v>
      </c>
      <c r="S26" s="18">
        <v>16155</v>
      </c>
      <c r="V26" s="18">
        <v>0</v>
      </c>
      <c r="W26" s="18">
        <v>0</v>
      </c>
      <c r="X26" s="18">
        <v>0</v>
      </c>
      <c r="Y26" s="18">
        <v>-1259</v>
      </c>
      <c r="Z26" s="18">
        <v>0</v>
      </c>
      <c r="AA26" s="18">
        <v>0</v>
      </c>
      <c r="AB26" s="18">
        <v>-1259</v>
      </c>
      <c r="AC26" s="18">
        <v>0</v>
      </c>
      <c r="AD26" s="18">
        <v>0</v>
      </c>
      <c r="AE26" s="18">
        <v>0</v>
      </c>
      <c r="AF26" s="52">
        <v>0</v>
      </c>
      <c r="AG26" s="55">
        <v>0</v>
      </c>
      <c r="AH26" s="54">
        <v>0</v>
      </c>
    </row>
    <row r="27" spans="1:34" s="10" customFormat="1" ht="14.4" x14ac:dyDescent="0.3">
      <c r="A27" s="13">
        <v>121</v>
      </c>
      <c r="B27" s="14" t="s">
        <v>139</v>
      </c>
      <c r="D27"/>
      <c r="E27"/>
      <c r="F27"/>
      <c r="H27" s="18">
        <v>190202</v>
      </c>
      <c r="I27" s="18"/>
      <c r="J27" s="18">
        <v>11824</v>
      </c>
      <c r="K27" s="18">
        <v>6921</v>
      </c>
      <c r="L27" s="18">
        <v>0</v>
      </c>
      <c r="M27" s="18">
        <v>-6106</v>
      </c>
      <c r="N27" s="18">
        <v>4442</v>
      </c>
      <c r="O27" s="18">
        <v>0</v>
      </c>
      <c r="P27" s="18">
        <v>-14672</v>
      </c>
      <c r="Q27" s="18">
        <v>2409</v>
      </c>
      <c r="R27" s="18">
        <v>185069</v>
      </c>
      <c r="S27" s="18">
        <v>187478</v>
      </c>
      <c r="V27" s="18">
        <v>0</v>
      </c>
      <c r="W27" s="18">
        <v>0</v>
      </c>
      <c r="X27" s="18">
        <v>0</v>
      </c>
      <c r="Y27" s="18">
        <v>-14608</v>
      </c>
      <c r="Z27" s="18">
        <v>0</v>
      </c>
      <c r="AA27" s="18">
        <v>0</v>
      </c>
      <c r="AB27" s="18">
        <v>-14608</v>
      </c>
      <c r="AC27" s="18">
        <v>0</v>
      </c>
      <c r="AD27" s="18">
        <v>0</v>
      </c>
      <c r="AE27" s="18">
        <v>0</v>
      </c>
      <c r="AF27" s="52">
        <v>0</v>
      </c>
      <c r="AG27" s="55">
        <v>0</v>
      </c>
      <c r="AH27" s="54">
        <v>0</v>
      </c>
    </row>
    <row r="28" spans="1:34" s="10" customFormat="1" ht="14.4" x14ac:dyDescent="0.3">
      <c r="A28" s="13">
        <v>122</v>
      </c>
      <c r="B28" s="14" t="s">
        <v>140</v>
      </c>
      <c r="D28"/>
      <c r="E28"/>
      <c r="F28"/>
      <c r="H28" s="18">
        <v>175328</v>
      </c>
      <c r="I28" s="18"/>
      <c r="J28" s="18">
        <v>11424</v>
      </c>
      <c r="K28" s="18">
        <v>6687</v>
      </c>
      <c r="L28" s="18">
        <v>0</v>
      </c>
      <c r="M28" s="18">
        <v>-5898</v>
      </c>
      <c r="N28" s="18">
        <v>4292</v>
      </c>
      <c r="O28" s="18">
        <v>0</v>
      </c>
      <c r="P28" s="18">
        <v>-14177</v>
      </c>
      <c r="Q28" s="18">
        <v>2328</v>
      </c>
      <c r="R28" s="18">
        <v>178817</v>
      </c>
      <c r="S28" s="18">
        <v>181145</v>
      </c>
      <c r="V28" s="18">
        <v>0</v>
      </c>
      <c r="W28" s="18">
        <v>0</v>
      </c>
      <c r="X28" s="18">
        <v>0</v>
      </c>
      <c r="Y28" s="18">
        <v>-14115</v>
      </c>
      <c r="Z28" s="18">
        <v>0</v>
      </c>
      <c r="AA28" s="18">
        <v>0</v>
      </c>
      <c r="AB28" s="18">
        <v>-14115</v>
      </c>
      <c r="AC28" s="18">
        <v>0</v>
      </c>
      <c r="AD28" s="18">
        <v>0</v>
      </c>
      <c r="AE28" s="18">
        <v>0</v>
      </c>
      <c r="AF28" s="52">
        <v>0</v>
      </c>
      <c r="AG28" s="55">
        <v>0</v>
      </c>
      <c r="AH28" s="54">
        <v>0</v>
      </c>
    </row>
    <row r="29" spans="1:34" s="10" customFormat="1" ht="14.4" x14ac:dyDescent="0.3">
      <c r="A29" s="13">
        <v>123</v>
      </c>
      <c r="B29" s="14" t="s">
        <v>141</v>
      </c>
      <c r="D29"/>
      <c r="E29"/>
      <c r="F29"/>
      <c r="H29" s="18">
        <v>1009693</v>
      </c>
      <c r="I29" s="18"/>
      <c r="J29" s="18">
        <v>64937</v>
      </c>
      <c r="K29" s="18">
        <v>38012</v>
      </c>
      <c r="L29" s="18">
        <v>0</v>
      </c>
      <c r="M29" s="18">
        <v>-33534</v>
      </c>
      <c r="N29" s="18">
        <v>24396</v>
      </c>
      <c r="O29" s="18">
        <v>0</v>
      </c>
      <c r="P29" s="18">
        <v>-80582</v>
      </c>
      <c r="Q29" s="18">
        <v>13229</v>
      </c>
      <c r="R29" s="18">
        <v>1016431</v>
      </c>
      <c r="S29" s="18">
        <v>1029660</v>
      </c>
      <c r="V29" s="18">
        <v>0</v>
      </c>
      <c r="W29" s="18">
        <v>0</v>
      </c>
      <c r="X29" s="18">
        <v>0</v>
      </c>
      <c r="Y29" s="18">
        <v>-80232</v>
      </c>
      <c r="Z29" s="18">
        <v>0</v>
      </c>
      <c r="AA29" s="18">
        <v>0</v>
      </c>
      <c r="AB29" s="18">
        <v>-80232</v>
      </c>
      <c r="AC29" s="18">
        <v>0</v>
      </c>
      <c r="AD29" s="18">
        <v>0</v>
      </c>
      <c r="AE29" s="18">
        <v>0</v>
      </c>
      <c r="AF29" s="52">
        <v>0</v>
      </c>
      <c r="AG29" s="55">
        <v>0</v>
      </c>
      <c r="AH29" s="54">
        <v>0</v>
      </c>
    </row>
    <row r="30" spans="1:34" s="10" customFormat="1" ht="14.4" x14ac:dyDescent="0.3">
      <c r="A30" s="13">
        <v>124</v>
      </c>
      <c r="B30" s="14" t="s">
        <v>142</v>
      </c>
      <c r="D30"/>
      <c r="E30"/>
      <c r="F30"/>
      <c r="H30" s="18">
        <v>0</v>
      </c>
      <c r="I30" s="18"/>
      <c r="J30" s="18">
        <v>0</v>
      </c>
      <c r="K30" s="18">
        <v>0</v>
      </c>
      <c r="L30" s="18">
        <v>0</v>
      </c>
      <c r="M30" s="18">
        <v>0</v>
      </c>
      <c r="N30" s="18">
        <v>0</v>
      </c>
      <c r="O30" s="18">
        <v>0</v>
      </c>
      <c r="P30" s="18">
        <v>0</v>
      </c>
      <c r="Q30" s="18">
        <v>0</v>
      </c>
      <c r="R30" s="18">
        <v>0</v>
      </c>
      <c r="S30" s="18">
        <v>0</v>
      </c>
      <c r="V30" s="18">
        <v>0</v>
      </c>
      <c r="W30" s="18">
        <v>0</v>
      </c>
      <c r="X30" s="18">
        <v>0</v>
      </c>
      <c r="Y30" s="18">
        <v>0</v>
      </c>
      <c r="Z30" s="18">
        <v>0</v>
      </c>
      <c r="AA30" s="18">
        <v>0</v>
      </c>
      <c r="AB30" s="18">
        <v>0</v>
      </c>
      <c r="AC30" s="18">
        <v>0</v>
      </c>
      <c r="AD30" s="18">
        <v>0</v>
      </c>
      <c r="AE30" s="18">
        <v>0</v>
      </c>
      <c r="AF30" s="52">
        <v>0</v>
      </c>
      <c r="AG30" s="55">
        <v>0</v>
      </c>
      <c r="AH30" s="54">
        <v>0</v>
      </c>
    </row>
    <row r="31" spans="1:34" s="10" customFormat="1" ht="14.4" x14ac:dyDescent="0.3">
      <c r="A31" s="13">
        <v>125</v>
      </c>
      <c r="B31" s="14" t="s">
        <v>143</v>
      </c>
      <c r="D31"/>
      <c r="E31"/>
      <c r="F31"/>
      <c r="H31" s="18">
        <v>425524</v>
      </c>
      <c r="I31" s="18"/>
      <c r="J31" s="18">
        <v>26662</v>
      </c>
      <c r="K31" s="18">
        <v>15607</v>
      </c>
      <c r="L31" s="18">
        <v>0</v>
      </c>
      <c r="M31" s="18">
        <v>-13770</v>
      </c>
      <c r="N31" s="18">
        <v>10017</v>
      </c>
      <c r="O31" s="18">
        <v>0</v>
      </c>
      <c r="P31" s="18">
        <v>-33085</v>
      </c>
      <c r="Q31" s="18">
        <v>5431</v>
      </c>
      <c r="R31" s="18">
        <v>417326</v>
      </c>
      <c r="S31" s="18">
        <v>422757</v>
      </c>
      <c r="V31" s="18">
        <v>0</v>
      </c>
      <c r="W31" s="18">
        <v>0</v>
      </c>
      <c r="X31" s="18">
        <v>0</v>
      </c>
      <c r="Y31" s="18">
        <v>-32942</v>
      </c>
      <c r="Z31" s="18">
        <v>0</v>
      </c>
      <c r="AA31" s="18">
        <v>0</v>
      </c>
      <c r="AB31" s="18">
        <v>-32942</v>
      </c>
      <c r="AC31" s="18">
        <v>0</v>
      </c>
      <c r="AD31" s="18">
        <v>0</v>
      </c>
      <c r="AE31" s="18">
        <v>0</v>
      </c>
      <c r="AF31" s="52">
        <v>0</v>
      </c>
      <c r="AG31" s="55">
        <v>0</v>
      </c>
      <c r="AH31" s="54">
        <v>0</v>
      </c>
    </row>
    <row r="32" spans="1:34" s="10" customFormat="1" ht="14.4" x14ac:dyDescent="0.3">
      <c r="A32" s="13">
        <v>126</v>
      </c>
      <c r="B32" s="14" t="s">
        <v>144</v>
      </c>
      <c r="D32"/>
      <c r="E32"/>
      <c r="F32"/>
      <c r="H32" s="18">
        <v>0</v>
      </c>
      <c r="I32" s="18"/>
      <c r="J32" s="18">
        <v>0</v>
      </c>
      <c r="K32" s="18">
        <v>0</v>
      </c>
      <c r="L32" s="18">
        <v>0</v>
      </c>
      <c r="M32" s="18">
        <v>0</v>
      </c>
      <c r="N32" s="18">
        <v>0</v>
      </c>
      <c r="O32" s="18">
        <v>0</v>
      </c>
      <c r="P32" s="18">
        <v>0</v>
      </c>
      <c r="Q32" s="18">
        <v>0</v>
      </c>
      <c r="R32" s="18">
        <v>0</v>
      </c>
      <c r="S32" s="18">
        <v>0</v>
      </c>
      <c r="V32" s="18">
        <v>0</v>
      </c>
      <c r="W32" s="18">
        <v>0</v>
      </c>
      <c r="X32" s="18">
        <v>0</v>
      </c>
      <c r="Y32" s="18">
        <v>0</v>
      </c>
      <c r="Z32" s="18">
        <v>0</v>
      </c>
      <c r="AA32" s="18">
        <v>0</v>
      </c>
      <c r="AB32" s="18">
        <v>0</v>
      </c>
      <c r="AC32" s="18">
        <v>0</v>
      </c>
      <c r="AD32" s="18">
        <v>0</v>
      </c>
      <c r="AE32" s="18">
        <v>0</v>
      </c>
      <c r="AF32" s="52">
        <v>0</v>
      </c>
      <c r="AG32" s="55">
        <v>0</v>
      </c>
      <c r="AH32" s="54">
        <v>0</v>
      </c>
    </row>
    <row r="33" spans="1:34" s="10" customFormat="1" ht="14.4" x14ac:dyDescent="0.3">
      <c r="A33" s="13">
        <v>127</v>
      </c>
      <c r="B33" s="14" t="s">
        <v>145</v>
      </c>
      <c r="D33"/>
      <c r="E33"/>
      <c r="F33"/>
      <c r="H33" s="18">
        <v>617437</v>
      </c>
      <c r="I33" s="18"/>
      <c r="J33" s="18">
        <v>40777</v>
      </c>
      <c r="K33" s="18">
        <v>23870</v>
      </c>
      <c r="L33" s="18">
        <v>0</v>
      </c>
      <c r="M33" s="18">
        <v>-21058</v>
      </c>
      <c r="N33" s="18">
        <v>15319</v>
      </c>
      <c r="O33" s="18">
        <v>0</v>
      </c>
      <c r="P33" s="18">
        <v>-50601</v>
      </c>
      <c r="Q33" s="18">
        <v>8307</v>
      </c>
      <c r="R33" s="18">
        <v>638262</v>
      </c>
      <c r="S33" s="18">
        <v>646569</v>
      </c>
      <c r="V33" s="18">
        <v>0</v>
      </c>
      <c r="W33" s="18">
        <v>0</v>
      </c>
      <c r="X33" s="18">
        <v>0</v>
      </c>
      <c r="Y33" s="18">
        <v>-50381</v>
      </c>
      <c r="Z33" s="18">
        <v>0</v>
      </c>
      <c r="AA33" s="18">
        <v>0</v>
      </c>
      <c r="AB33" s="18">
        <v>-50381</v>
      </c>
      <c r="AC33" s="18">
        <v>0</v>
      </c>
      <c r="AD33" s="18">
        <v>0</v>
      </c>
      <c r="AE33" s="18">
        <v>0</v>
      </c>
      <c r="AF33" s="52">
        <v>0</v>
      </c>
      <c r="AG33" s="55">
        <v>0</v>
      </c>
      <c r="AH33" s="54">
        <v>0</v>
      </c>
    </row>
    <row r="34" spans="1:34" s="10" customFormat="1" ht="14.4" x14ac:dyDescent="0.3">
      <c r="A34" s="13">
        <v>128</v>
      </c>
      <c r="B34" s="14" t="s">
        <v>146</v>
      </c>
      <c r="D34"/>
      <c r="E34"/>
      <c r="F34"/>
      <c r="H34" s="18">
        <v>790800</v>
      </c>
      <c r="I34" s="18"/>
      <c r="J34" s="18">
        <v>53713</v>
      </c>
      <c r="K34" s="18">
        <v>31442</v>
      </c>
      <c r="L34" s="18">
        <v>0</v>
      </c>
      <c r="M34" s="18">
        <v>-27738</v>
      </c>
      <c r="N34" s="18">
        <v>20179</v>
      </c>
      <c r="O34" s="18">
        <v>0</v>
      </c>
      <c r="P34" s="18">
        <v>-66654</v>
      </c>
      <c r="Q34" s="18">
        <v>10942</v>
      </c>
      <c r="R34" s="18">
        <v>840744</v>
      </c>
      <c r="S34" s="18">
        <v>851686</v>
      </c>
      <c r="V34" s="18">
        <v>0</v>
      </c>
      <c r="W34" s="18">
        <v>0</v>
      </c>
      <c r="X34" s="18">
        <v>0</v>
      </c>
      <c r="Y34" s="18">
        <v>-66364</v>
      </c>
      <c r="Z34" s="18">
        <v>0</v>
      </c>
      <c r="AA34" s="18">
        <v>0</v>
      </c>
      <c r="AB34" s="18">
        <v>-66364</v>
      </c>
      <c r="AC34" s="18">
        <v>0</v>
      </c>
      <c r="AD34" s="18">
        <v>0</v>
      </c>
      <c r="AE34" s="18">
        <v>0</v>
      </c>
      <c r="AF34" s="52">
        <v>0</v>
      </c>
      <c r="AG34" s="55">
        <v>0</v>
      </c>
      <c r="AH34" s="54">
        <v>0</v>
      </c>
    </row>
    <row r="35" spans="1:34" s="10" customFormat="1" ht="14.4" x14ac:dyDescent="0.3">
      <c r="A35" s="13">
        <v>129</v>
      </c>
      <c r="B35" s="14" t="s">
        <v>147</v>
      </c>
      <c r="D35"/>
      <c r="E35"/>
      <c r="F35"/>
      <c r="H35" s="18">
        <v>390095</v>
      </c>
      <c r="I35" s="18"/>
      <c r="J35" s="18">
        <v>24588</v>
      </c>
      <c r="K35" s="18">
        <v>14393</v>
      </c>
      <c r="L35" s="18">
        <v>0</v>
      </c>
      <c r="M35" s="18">
        <v>-12697</v>
      </c>
      <c r="N35" s="18">
        <v>9238</v>
      </c>
      <c r="O35" s="18">
        <v>0</v>
      </c>
      <c r="P35" s="18">
        <v>-30512</v>
      </c>
      <c r="Q35" s="18">
        <v>5010</v>
      </c>
      <c r="R35" s="18">
        <v>384868</v>
      </c>
      <c r="S35" s="18">
        <v>389878</v>
      </c>
      <c r="V35" s="18">
        <v>0</v>
      </c>
      <c r="W35" s="18">
        <v>0</v>
      </c>
      <c r="X35" s="18">
        <v>0</v>
      </c>
      <c r="Y35" s="18">
        <v>-30380</v>
      </c>
      <c r="Z35" s="18">
        <v>0</v>
      </c>
      <c r="AA35" s="18">
        <v>0</v>
      </c>
      <c r="AB35" s="18">
        <v>-30380</v>
      </c>
      <c r="AC35" s="18">
        <v>0</v>
      </c>
      <c r="AD35" s="18">
        <v>0</v>
      </c>
      <c r="AE35" s="18">
        <v>0</v>
      </c>
      <c r="AF35" s="52">
        <v>0</v>
      </c>
      <c r="AG35" s="55">
        <v>0</v>
      </c>
      <c r="AH35" s="54">
        <v>0</v>
      </c>
    </row>
    <row r="36" spans="1:34" s="10" customFormat="1" ht="14.4" x14ac:dyDescent="0.3">
      <c r="A36" s="13">
        <v>131</v>
      </c>
      <c r="B36" s="14" t="s">
        <v>148</v>
      </c>
      <c r="D36"/>
      <c r="E36"/>
      <c r="F36"/>
      <c r="H36" s="18">
        <v>0</v>
      </c>
      <c r="I36" s="18"/>
      <c r="J36" s="18">
        <v>0</v>
      </c>
      <c r="K36" s="18">
        <v>0</v>
      </c>
      <c r="L36" s="18">
        <v>0</v>
      </c>
      <c r="M36" s="18">
        <v>0</v>
      </c>
      <c r="N36" s="18">
        <v>0</v>
      </c>
      <c r="O36" s="18">
        <v>0</v>
      </c>
      <c r="P36" s="18">
        <v>0</v>
      </c>
      <c r="Q36" s="18">
        <v>0</v>
      </c>
      <c r="R36" s="18">
        <v>0</v>
      </c>
      <c r="S36" s="18">
        <v>0</v>
      </c>
      <c r="V36" s="18">
        <v>0</v>
      </c>
      <c r="W36" s="18">
        <v>0</v>
      </c>
      <c r="X36" s="18">
        <v>0</v>
      </c>
      <c r="Y36" s="18">
        <v>0</v>
      </c>
      <c r="Z36" s="18">
        <v>0</v>
      </c>
      <c r="AA36" s="18">
        <v>0</v>
      </c>
      <c r="AB36" s="18">
        <v>0</v>
      </c>
      <c r="AC36" s="18">
        <v>0</v>
      </c>
      <c r="AD36" s="18">
        <v>0</v>
      </c>
      <c r="AE36" s="18">
        <v>0</v>
      </c>
      <c r="AF36" s="52">
        <v>0</v>
      </c>
      <c r="AG36" s="55">
        <v>0</v>
      </c>
      <c r="AH36" s="54">
        <v>0</v>
      </c>
    </row>
    <row r="37" spans="1:34" s="10" customFormat="1" ht="14.4" x14ac:dyDescent="0.3">
      <c r="A37" s="13">
        <v>132</v>
      </c>
      <c r="B37" s="14" t="s">
        <v>149</v>
      </c>
      <c r="D37"/>
      <c r="E37"/>
      <c r="F37"/>
      <c r="H37" s="18">
        <v>232093</v>
      </c>
      <c r="I37" s="18"/>
      <c r="J37" s="18">
        <v>14767</v>
      </c>
      <c r="K37" s="18">
        <v>8644</v>
      </c>
      <c r="L37" s="18">
        <v>0</v>
      </c>
      <c r="M37" s="18">
        <v>-7626</v>
      </c>
      <c r="N37" s="18">
        <v>5548</v>
      </c>
      <c r="O37" s="18">
        <v>0</v>
      </c>
      <c r="P37" s="18">
        <v>-18325</v>
      </c>
      <c r="Q37" s="18">
        <v>3008</v>
      </c>
      <c r="R37" s="18">
        <v>231138</v>
      </c>
      <c r="S37" s="18">
        <v>234146</v>
      </c>
      <c r="V37" s="18">
        <v>0</v>
      </c>
      <c r="W37" s="18">
        <v>0</v>
      </c>
      <c r="X37" s="18">
        <v>0</v>
      </c>
      <c r="Y37" s="18">
        <v>-18245</v>
      </c>
      <c r="Z37" s="18">
        <v>0</v>
      </c>
      <c r="AA37" s="18">
        <v>0</v>
      </c>
      <c r="AB37" s="18">
        <v>-18245</v>
      </c>
      <c r="AC37" s="18">
        <v>0</v>
      </c>
      <c r="AD37" s="18">
        <v>0</v>
      </c>
      <c r="AE37" s="18">
        <v>0</v>
      </c>
      <c r="AF37" s="52">
        <v>0</v>
      </c>
      <c r="AG37" s="55">
        <v>0</v>
      </c>
      <c r="AH37" s="54">
        <v>0</v>
      </c>
    </row>
    <row r="38" spans="1:34" s="10" customFormat="1" ht="14.4" x14ac:dyDescent="0.3">
      <c r="A38" s="13">
        <v>133</v>
      </c>
      <c r="B38" s="14" t="s">
        <v>150</v>
      </c>
      <c r="D38"/>
      <c r="E38"/>
      <c r="F38"/>
      <c r="H38" s="18">
        <v>433223</v>
      </c>
      <c r="I38" s="18"/>
      <c r="J38" s="18">
        <v>26521</v>
      </c>
      <c r="K38" s="18">
        <v>15525</v>
      </c>
      <c r="L38" s="18">
        <v>0</v>
      </c>
      <c r="M38" s="18">
        <v>-13696</v>
      </c>
      <c r="N38" s="18">
        <v>9964</v>
      </c>
      <c r="O38" s="18">
        <v>0</v>
      </c>
      <c r="P38" s="18">
        <v>-32911</v>
      </c>
      <c r="Q38" s="18">
        <v>5403</v>
      </c>
      <c r="R38" s="18">
        <v>415125</v>
      </c>
      <c r="S38" s="18">
        <v>420528</v>
      </c>
      <c r="V38" s="18">
        <v>0</v>
      </c>
      <c r="W38" s="18">
        <v>0</v>
      </c>
      <c r="X38" s="18">
        <v>0</v>
      </c>
      <c r="Y38" s="18">
        <v>-32768</v>
      </c>
      <c r="Z38" s="18">
        <v>0</v>
      </c>
      <c r="AA38" s="18">
        <v>0</v>
      </c>
      <c r="AB38" s="18">
        <v>-32768</v>
      </c>
      <c r="AC38" s="18">
        <v>0</v>
      </c>
      <c r="AD38" s="18">
        <v>0</v>
      </c>
      <c r="AE38" s="18">
        <v>0</v>
      </c>
      <c r="AF38" s="52">
        <v>0</v>
      </c>
      <c r="AG38" s="55">
        <v>0</v>
      </c>
      <c r="AH38" s="54">
        <v>0</v>
      </c>
    </row>
    <row r="39" spans="1:34" s="10" customFormat="1" ht="14.4" x14ac:dyDescent="0.3">
      <c r="A39" s="13">
        <v>135</v>
      </c>
      <c r="B39" s="14" t="s">
        <v>151</v>
      </c>
      <c r="D39"/>
      <c r="E39"/>
      <c r="F39"/>
      <c r="H39" s="18">
        <v>0</v>
      </c>
      <c r="I39" s="18"/>
      <c r="J39" s="18">
        <v>0</v>
      </c>
      <c r="K39" s="18">
        <v>0</v>
      </c>
      <c r="L39" s="18">
        <v>0</v>
      </c>
      <c r="M39" s="18">
        <v>0</v>
      </c>
      <c r="N39" s="18">
        <v>0</v>
      </c>
      <c r="O39" s="18">
        <v>0</v>
      </c>
      <c r="P39" s="18">
        <v>0</v>
      </c>
      <c r="Q39" s="18">
        <v>0</v>
      </c>
      <c r="R39" s="18">
        <v>0</v>
      </c>
      <c r="S39" s="18">
        <v>0</v>
      </c>
      <c r="V39" s="18">
        <v>0</v>
      </c>
      <c r="W39" s="18">
        <v>0</v>
      </c>
      <c r="X39" s="18">
        <v>0</v>
      </c>
      <c r="Y39" s="18">
        <v>0</v>
      </c>
      <c r="Z39" s="18">
        <v>0</v>
      </c>
      <c r="AA39" s="18">
        <v>0</v>
      </c>
      <c r="AB39" s="18">
        <v>0</v>
      </c>
      <c r="AC39" s="18">
        <v>0</v>
      </c>
      <c r="AD39" s="18">
        <v>0</v>
      </c>
      <c r="AE39" s="18">
        <v>0</v>
      </c>
      <c r="AF39" s="52">
        <v>0</v>
      </c>
      <c r="AG39" s="55">
        <v>0</v>
      </c>
      <c r="AH39" s="54">
        <v>0</v>
      </c>
    </row>
    <row r="40" spans="1:34" s="10" customFormat="1" ht="14.4" x14ac:dyDescent="0.3">
      <c r="A40" s="13">
        <v>136</v>
      </c>
      <c r="B40" s="14" t="s">
        <v>152</v>
      </c>
      <c r="D40"/>
      <c r="E40"/>
      <c r="F40"/>
      <c r="H40" s="18">
        <v>968227</v>
      </c>
      <c r="I40" s="18"/>
      <c r="J40" s="18">
        <v>73062</v>
      </c>
      <c r="K40" s="18">
        <v>42768</v>
      </c>
      <c r="L40" s="18">
        <v>0</v>
      </c>
      <c r="M40" s="18">
        <v>-37729</v>
      </c>
      <c r="N40" s="18">
        <v>27448</v>
      </c>
      <c r="O40" s="18">
        <v>0</v>
      </c>
      <c r="P40" s="18">
        <v>-90664</v>
      </c>
      <c r="Q40" s="18">
        <v>14885</v>
      </c>
      <c r="R40" s="18">
        <v>1143598</v>
      </c>
      <c r="S40" s="18">
        <v>1158483</v>
      </c>
      <c r="V40" s="18">
        <v>0</v>
      </c>
      <c r="W40" s="18">
        <v>0</v>
      </c>
      <c r="X40" s="18">
        <v>0</v>
      </c>
      <c r="Y40" s="18">
        <v>-90270</v>
      </c>
      <c r="Z40" s="18">
        <v>0</v>
      </c>
      <c r="AA40" s="18">
        <v>0</v>
      </c>
      <c r="AB40" s="18">
        <v>-90270</v>
      </c>
      <c r="AC40" s="18">
        <v>0</v>
      </c>
      <c r="AD40" s="18">
        <v>0</v>
      </c>
      <c r="AE40" s="18">
        <v>0</v>
      </c>
      <c r="AF40" s="52">
        <v>0</v>
      </c>
      <c r="AG40" s="55">
        <v>0</v>
      </c>
      <c r="AH40" s="54">
        <v>0</v>
      </c>
    </row>
    <row r="41" spans="1:34" s="10" customFormat="1" ht="14.4" x14ac:dyDescent="0.3">
      <c r="A41" s="13">
        <v>137</v>
      </c>
      <c r="B41" s="14" t="s">
        <v>153</v>
      </c>
      <c r="D41"/>
      <c r="E41"/>
      <c r="F41"/>
      <c r="H41" s="18">
        <v>0</v>
      </c>
      <c r="I41" s="18"/>
      <c r="J41" s="18">
        <v>0</v>
      </c>
      <c r="K41" s="18">
        <v>0</v>
      </c>
      <c r="L41" s="18">
        <v>0</v>
      </c>
      <c r="M41" s="18">
        <v>0</v>
      </c>
      <c r="N41" s="18">
        <v>0</v>
      </c>
      <c r="O41" s="18">
        <v>0</v>
      </c>
      <c r="P41" s="18">
        <v>0</v>
      </c>
      <c r="Q41" s="18">
        <v>0</v>
      </c>
      <c r="R41" s="18">
        <v>0</v>
      </c>
      <c r="S41" s="18">
        <v>0</v>
      </c>
      <c r="V41" s="18">
        <v>0</v>
      </c>
      <c r="W41" s="18">
        <v>0</v>
      </c>
      <c r="X41" s="18">
        <v>0</v>
      </c>
      <c r="Y41" s="18">
        <v>0</v>
      </c>
      <c r="Z41" s="18">
        <v>0</v>
      </c>
      <c r="AA41" s="18">
        <v>0</v>
      </c>
      <c r="AB41" s="18">
        <v>0</v>
      </c>
      <c r="AC41" s="18">
        <v>0</v>
      </c>
      <c r="AD41" s="18">
        <v>0</v>
      </c>
      <c r="AE41" s="18">
        <v>0</v>
      </c>
      <c r="AF41" s="52">
        <v>0</v>
      </c>
      <c r="AG41" s="55">
        <v>0</v>
      </c>
      <c r="AH41" s="54">
        <v>0</v>
      </c>
    </row>
    <row r="42" spans="1:34" s="10" customFormat="1" ht="14.4" x14ac:dyDescent="0.3">
      <c r="A42" s="13">
        <v>138</v>
      </c>
      <c r="B42" s="14" t="s">
        <v>154</v>
      </c>
      <c r="D42"/>
      <c r="E42"/>
      <c r="F42"/>
      <c r="H42" s="18">
        <v>0</v>
      </c>
      <c r="I42" s="18"/>
      <c r="J42" s="18">
        <v>0</v>
      </c>
      <c r="K42" s="18">
        <v>0</v>
      </c>
      <c r="L42" s="18">
        <v>0</v>
      </c>
      <c r="M42" s="18">
        <v>0</v>
      </c>
      <c r="N42" s="18">
        <v>0</v>
      </c>
      <c r="O42" s="18">
        <v>0</v>
      </c>
      <c r="P42" s="18">
        <v>0</v>
      </c>
      <c r="Q42" s="18">
        <v>0</v>
      </c>
      <c r="R42" s="18">
        <v>0</v>
      </c>
      <c r="S42" s="18">
        <v>0</v>
      </c>
      <c r="V42" s="18">
        <v>0</v>
      </c>
      <c r="W42" s="18">
        <v>0</v>
      </c>
      <c r="X42" s="18">
        <v>0</v>
      </c>
      <c r="Y42" s="18">
        <v>0</v>
      </c>
      <c r="Z42" s="18">
        <v>0</v>
      </c>
      <c r="AA42" s="18">
        <v>0</v>
      </c>
      <c r="AB42" s="18">
        <v>0</v>
      </c>
      <c r="AC42" s="18">
        <v>0</v>
      </c>
      <c r="AD42" s="18">
        <v>0</v>
      </c>
      <c r="AE42" s="18">
        <v>0</v>
      </c>
      <c r="AF42" s="52">
        <v>0</v>
      </c>
      <c r="AG42" s="55">
        <v>0</v>
      </c>
      <c r="AH42" s="54">
        <v>0</v>
      </c>
    </row>
    <row r="43" spans="1:34" s="10" customFormat="1" ht="14.4" x14ac:dyDescent="0.3">
      <c r="A43" s="13">
        <v>140</v>
      </c>
      <c r="B43" s="14" t="s">
        <v>155</v>
      </c>
      <c r="D43"/>
      <c r="E43"/>
      <c r="F43"/>
      <c r="H43" s="18">
        <v>599283</v>
      </c>
      <c r="I43" s="18"/>
      <c r="J43" s="18">
        <v>39670</v>
      </c>
      <c r="K43" s="18">
        <v>23222</v>
      </c>
      <c r="L43" s="18">
        <v>0</v>
      </c>
      <c r="M43" s="18">
        <v>-20486</v>
      </c>
      <c r="N43" s="18">
        <v>14903</v>
      </c>
      <c r="O43" s="18">
        <v>0</v>
      </c>
      <c r="P43" s="18">
        <v>-49227</v>
      </c>
      <c r="Q43" s="18">
        <v>8082</v>
      </c>
      <c r="R43" s="18">
        <v>620930</v>
      </c>
      <c r="S43" s="18">
        <v>629012</v>
      </c>
      <c r="V43" s="18">
        <v>0</v>
      </c>
      <c r="W43" s="18">
        <v>0</v>
      </c>
      <c r="X43" s="18">
        <v>0</v>
      </c>
      <c r="Y43" s="18">
        <v>-49013</v>
      </c>
      <c r="Z43" s="18">
        <v>0</v>
      </c>
      <c r="AA43" s="18">
        <v>0</v>
      </c>
      <c r="AB43" s="18">
        <v>-49013</v>
      </c>
      <c r="AC43" s="18">
        <v>0</v>
      </c>
      <c r="AD43" s="18">
        <v>0</v>
      </c>
      <c r="AE43" s="18">
        <v>0</v>
      </c>
      <c r="AF43" s="52">
        <v>0</v>
      </c>
      <c r="AG43" s="55">
        <v>0</v>
      </c>
      <c r="AH43" s="54">
        <v>0</v>
      </c>
    </row>
    <row r="44" spans="1:34" s="10" customFormat="1" ht="14.4" x14ac:dyDescent="0.3">
      <c r="A44" s="13">
        <v>141</v>
      </c>
      <c r="B44" s="14" t="s">
        <v>156</v>
      </c>
      <c r="D44"/>
      <c r="E44"/>
      <c r="F44"/>
      <c r="H44" s="18">
        <v>1793831</v>
      </c>
      <c r="I44" s="18"/>
      <c r="J44" s="18">
        <v>121622</v>
      </c>
      <c r="K44" s="18">
        <v>71194</v>
      </c>
      <c r="L44" s="18">
        <v>0</v>
      </c>
      <c r="M44" s="18">
        <v>-62806</v>
      </c>
      <c r="N44" s="18">
        <v>45692</v>
      </c>
      <c r="O44" s="18">
        <v>0</v>
      </c>
      <c r="P44" s="18">
        <v>-150924</v>
      </c>
      <c r="Q44" s="18">
        <v>24778</v>
      </c>
      <c r="R44" s="18">
        <v>1903690</v>
      </c>
      <c r="S44" s="18">
        <v>1928468</v>
      </c>
      <c r="V44" s="18">
        <v>0</v>
      </c>
      <c r="W44" s="18">
        <v>0</v>
      </c>
      <c r="X44" s="18">
        <v>0</v>
      </c>
      <c r="Y44" s="18">
        <v>-150268</v>
      </c>
      <c r="Z44" s="18">
        <v>0</v>
      </c>
      <c r="AA44" s="18">
        <v>0</v>
      </c>
      <c r="AB44" s="18">
        <v>-150268</v>
      </c>
      <c r="AC44" s="18">
        <v>0</v>
      </c>
      <c r="AD44" s="18">
        <v>0</v>
      </c>
      <c r="AE44" s="18">
        <v>0</v>
      </c>
      <c r="AF44" s="52">
        <v>0</v>
      </c>
      <c r="AG44" s="55">
        <v>0</v>
      </c>
      <c r="AH44" s="54">
        <v>0</v>
      </c>
    </row>
    <row r="45" spans="1:34" s="10" customFormat="1" ht="14.4" x14ac:dyDescent="0.3">
      <c r="A45" s="13">
        <v>142</v>
      </c>
      <c r="B45" s="14" t="s">
        <v>157</v>
      </c>
      <c r="D45"/>
      <c r="E45"/>
      <c r="F45"/>
      <c r="H45" s="18">
        <v>36485</v>
      </c>
      <c r="I45" s="18"/>
      <c r="J45" s="18">
        <v>2105</v>
      </c>
      <c r="K45" s="18">
        <v>1232</v>
      </c>
      <c r="L45" s="18">
        <v>0</v>
      </c>
      <c r="M45" s="18">
        <v>-1087</v>
      </c>
      <c r="N45" s="18">
        <v>791</v>
      </c>
      <c r="O45" s="18">
        <v>0</v>
      </c>
      <c r="P45" s="18">
        <v>-2612</v>
      </c>
      <c r="Q45" s="18">
        <v>429</v>
      </c>
      <c r="R45" s="18">
        <v>32944</v>
      </c>
      <c r="S45" s="18">
        <v>33373</v>
      </c>
      <c r="V45" s="18">
        <v>0</v>
      </c>
      <c r="W45" s="18">
        <v>0</v>
      </c>
      <c r="X45" s="18">
        <v>0</v>
      </c>
      <c r="Y45" s="18">
        <v>-2600</v>
      </c>
      <c r="Z45" s="18">
        <v>0</v>
      </c>
      <c r="AA45" s="18">
        <v>0</v>
      </c>
      <c r="AB45" s="18">
        <v>-2600</v>
      </c>
      <c r="AC45" s="18">
        <v>0</v>
      </c>
      <c r="AD45" s="18">
        <v>0</v>
      </c>
      <c r="AE45" s="18">
        <v>0</v>
      </c>
      <c r="AF45" s="52">
        <v>0</v>
      </c>
      <c r="AG45" s="55">
        <v>0</v>
      </c>
      <c r="AH45" s="54">
        <v>0</v>
      </c>
    </row>
    <row r="46" spans="1:34" s="10" customFormat="1" ht="14.4" x14ac:dyDescent="0.3">
      <c r="A46" s="13">
        <v>143</v>
      </c>
      <c r="B46" s="14" t="s">
        <v>158</v>
      </c>
      <c r="D46"/>
      <c r="E46"/>
      <c r="F46"/>
      <c r="H46" s="18">
        <v>85466</v>
      </c>
      <c r="I46" s="18"/>
      <c r="J46" s="18">
        <v>5669</v>
      </c>
      <c r="K46" s="18">
        <v>3319</v>
      </c>
      <c r="L46" s="18">
        <v>0</v>
      </c>
      <c r="M46" s="18">
        <v>-2928</v>
      </c>
      <c r="N46" s="18">
        <v>2130</v>
      </c>
      <c r="O46" s="18">
        <v>0</v>
      </c>
      <c r="P46" s="18">
        <v>-7035</v>
      </c>
      <c r="Q46" s="18">
        <v>1155</v>
      </c>
      <c r="R46" s="18">
        <v>88736</v>
      </c>
      <c r="S46" s="18">
        <v>89891</v>
      </c>
      <c r="V46" s="18">
        <v>0</v>
      </c>
      <c r="W46" s="18">
        <v>0</v>
      </c>
      <c r="X46" s="18">
        <v>0</v>
      </c>
      <c r="Y46" s="18">
        <v>-7004</v>
      </c>
      <c r="Z46" s="18">
        <v>0</v>
      </c>
      <c r="AA46" s="18">
        <v>0</v>
      </c>
      <c r="AB46" s="18">
        <v>-7004</v>
      </c>
      <c r="AC46" s="18">
        <v>0</v>
      </c>
      <c r="AD46" s="18">
        <v>0</v>
      </c>
      <c r="AE46" s="18">
        <v>0</v>
      </c>
      <c r="AF46" s="52">
        <v>0</v>
      </c>
      <c r="AG46" s="55">
        <v>0</v>
      </c>
      <c r="AH46" s="54">
        <v>0</v>
      </c>
    </row>
    <row r="47" spans="1:34" s="10" customFormat="1" ht="14.4" x14ac:dyDescent="0.3">
      <c r="A47" s="13">
        <v>146</v>
      </c>
      <c r="B47" s="14" t="s">
        <v>159</v>
      </c>
      <c r="D47"/>
      <c r="E47"/>
      <c r="F47"/>
      <c r="H47" s="18">
        <v>192249</v>
      </c>
      <c r="I47" s="18"/>
      <c r="J47" s="18">
        <v>12598</v>
      </c>
      <c r="K47" s="18">
        <v>7375</v>
      </c>
      <c r="L47" s="18">
        <v>0</v>
      </c>
      <c r="M47" s="18">
        <v>-6507</v>
      </c>
      <c r="N47" s="18">
        <v>4733</v>
      </c>
      <c r="O47" s="18">
        <v>0</v>
      </c>
      <c r="P47" s="18">
        <v>-15633</v>
      </c>
      <c r="Q47" s="18">
        <v>2566</v>
      </c>
      <c r="R47" s="18">
        <v>197192</v>
      </c>
      <c r="S47" s="18">
        <v>199758</v>
      </c>
      <c r="V47" s="18">
        <v>0</v>
      </c>
      <c r="W47" s="18">
        <v>0</v>
      </c>
      <c r="X47" s="18">
        <v>0</v>
      </c>
      <c r="Y47" s="18">
        <v>-15565</v>
      </c>
      <c r="Z47" s="18">
        <v>0</v>
      </c>
      <c r="AA47" s="18">
        <v>0</v>
      </c>
      <c r="AB47" s="18">
        <v>-15565</v>
      </c>
      <c r="AC47" s="18">
        <v>0</v>
      </c>
      <c r="AD47" s="18">
        <v>0</v>
      </c>
      <c r="AE47" s="18">
        <v>0</v>
      </c>
      <c r="AF47" s="52">
        <v>0</v>
      </c>
      <c r="AG47" s="55">
        <v>0</v>
      </c>
      <c r="AH47" s="54">
        <v>0</v>
      </c>
    </row>
    <row r="48" spans="1:34" s="10" customFormat="1" ht="14.4" x14ac:dyDescent="0.3">
      <c r="A48" s="13">
        <v>147</v>
      </c>
      <c r="B48" s="14" t="s">
        <v>160</v>
      </c>
      <c r="D48"/>
      <c r="E48"/>
      <c r="F48"/>
      <c r="H48" s="18">
        <v>153344</v>
      </c>
      <c r="I48" s="18"/>
      <c r="J48" s="18">
        <v>9164</v>
      </c>
      <c r="K48" s="18">
        <v>5365</v>
      </c>
      <c r="L48" s="18">
        <v>0</v>
      </c>
      <c r="M48" s="18">
        <v>-4733</v>
      </c>
      <c r="N48" s="18">
        <v>3443</v>
      </c>
      <c r="O48" s="18">
        <v>0</v>
      </c>
      <c r="P48" s="18">
        <v>-11372</v>
      </c>
      <c r="Q48" s="18">
        <v>1867</v>
      </c>
      <c r="R48" s="18">
        <v>143444</v>
      </c>
      <c r="S48" s="18">
        <v>145311</v>
      </c>
      <c r="V48" s="18">
        <v>0</v>
      </c>
      <c r="W48" s="18">
        <v>0</v>
      </c>
      <c r="X48" s="18">
        <v>0</v>
      </c>
      <c r="Y48" s="18">
        <v>-11323</v>
      </c>
      <c r="Z48" s="18">
        <v>0</v>
      </c>
      <c r="AA48" s="18">
        <v>0</v>
      </c>
      <c r="AB48" s="18">
        <v>-11323</v>
      </c>
      <c r="AC48" s="18">
        <v>0</v>
      </c>
      <c r="AD48" s="18">
        <v>0</v>
      </c>
      <c r="AE48" s="18">
        <v>0</v>
      </c>
      <c r="AF48" s="52">
        <v>0</v>
      </c>
      <c r="AG48" s="55">
        <v>0</v>
      </c>
      <c r="AH48" s="54">
        <v>0</v>
      </c>
    </row>
    <row r="49" spans="1:34" s="10" customFormat="1" ht="14.4" x14ac:dyDescent="0.3">
      <c r="A49" s="13">
        <v>148</v>
      </c>
      <c r="B49" s="14" t="s">
        <v>161</v>
      </c>
      <c r="D49"/>
      <c r="E49"/>
      <c r="F49"/>
      <c r="H49" s="18">
        <v>33498</v>
      </c>
      <c r="I49" s="18"/>
      <c r="J49" s="18">
        <v>1586</v>
      </c>
      <c r="K49" s="18">
        <v>929</v>
      </c>
      <c r="L49" s="18">
        <v>0</v>
      </c>
      <c r="M49" s="18">
        <v>-819</v>
      </c>
      <c r="N49" s="18">
        <v>596</v>
      </c>
      <c r="O49" s="18">
        <v>0</v>
      </c>
      <c r="P49" s="18">
        <v>-1969</v>
      </c>
      <c r="Q49" s="18">
        <v>323</v>
      </c>
      <c r="R49" s="18">
        <v>24831</v>
      </c>
      <c r="S49" s="18">
        <v>25154</v>
      </c>
      <c r="V49" s="18">
        <v>0</v>
      </c>
      <c r="W49" s="18">
        <v>0</v>
      </c>
      <c r="X49" s="18">
        <v>0</v>
      </c>
      <c r="Y49" s="18">
        <v>-1960</v>
      </c>
      <c r="Z49" s="18">
        <v>0</v>
      </c>
      <c r="AA49" s="18">
        <v>0</v>
      </c>
      <c r="AB49" s="18">
        <v>-1960</v>
      </c>
      <c r="AC49" s="18">
        <v>0</v>
      </c>
      <c r="AD49" s="18">
        <v>0</v>
      </c>
      <c r="AE49" s="18">
        <v>0</v>
      </c>
      <c r="AF49" s="52">
        <v>0</v>
      </c>
      <c r="AG49" s="55">
        <v>0</v>
      </c>
      <c r="AH49" s="54">
        <v>0</v>
      </c>
    </row>
    <row r="50" spans="1:34" s="10" customFormat="1" ht="14.4" x14ac:dyDescent="0.3">
      <c r="A50" s="13">
        <v>149</v>
      </c>
      <c r="B50" s="14" t="s">
        <v>162</v>
      </c>
      <c r="D50"/>
      <c r="E50"/>
      <c r="F50"/>
      <c r="H50" s="18">
        <v>0</v>
      </c>
      <c r="I50" s="18"/>
      <c r="J50" s="18">
        <v>0</v>
      </c>
      <c r="K50" s="18">
        <v>0</v>
      </c>
      <c r="L50" s="18">
        <v>0</v>
      </c>
      <c r="M50" s="18">
        <v>0</v>
      </c>
      <c r="N50" s="18">
        <v>0</v>
      </c>
      <c r="O50" s="18">
        <v>0</v>
      </c>
      <c r="P50" s="18">
        <v>0</v>
      </c>
      <c r="Q50" s="18">
        <v>0</v>
      </c>
      <c r="R50" s="18">
        <v>0</v>
      </c>
      <c r="S50" s="18">
        <v>0</v>
      </c>
      <c r="V50" s="18">
        <v>0</v>
      </c>
      <c r="W50" s="18">
        <v>0</v>
      </c>
      <c r="X50" s="18">
        <v>0</v>
      </c>
      <c r="Y50" s="18">
        <v>0</v>
      </c>
      <c r="Z50" s="18">
        <v>0</v>
      </c>
      <c r="AA50" s="18">
        <v>0</v>
      </c>
      <c r="AB50" s="18">
        <v>0</v>
      </c>
      <c r="AC50" s="18">
        <v>0</v>
      </c>
      <c r="AD50" s="18">
        <v>0</v>
      </c>
      <c r="AE50" s="18">
        <v>0</v>
      </c>
      <c r="AF50" s="52">
        <v>0</v>
      </c>
      <c r="AG50" s="55">
        <v>0</v>
      </c>
      <c r="AH50" s="54">
        <v>0</v>
      </c>
    </row>
    <row r="51" spans="1:34" s="10" customFormat="1" ht="14.4" x14ac:dyDescent="0.3">
      <c r="A51" s="13">
        <v>150</v>
      </c>
      <c r="B51" s="14" t="s">
        <v>163</v>
      </c>
      <c r="D51"/>
      <c r="E51"/>
      <c r="F51"/>
      <c r="H51" s="18">
        <v>0</v>
      </c>
      <c r="I51" s="18"/>
      <c r="J51" s="18">
        <v>0</v>
      </c>
      <c r="K51" s="18">
        <v>0</v>
      </c>
      <c r="L51" s="18">
        <v>0</v>
      </c>
      <c r="M51" s="18">
        <v>0</v>
      </c>
      <c r="N51" s="18">
        <v>0</v>
      </c>
      <c r="O51" s="18">
        <v>0</v>
      </c>
      <c r="P51" s="18">
        <v>0</v>
      </c>
      <c r="Q51" s="18">
        <v>0</v>
      </c>
      <c r="R51" s="18">
        <v>0</v>
      </c>
      <c r="S51" s="18">
        <v>0</v>
      </c>
      <c r="V51" s="18">
        <v>0</v>
      </c>
      <c r="W51" s="18">
        <v>0</v>
      </c>
      <c r="X51" s="18">
        <v>0</v>
      </c>
      <c r="Y51" s="18">
        <v>0</v>
      </c>
      <c r="Z51" s="18">
        <v>0</v>
      </c>
      <c r="AA51" s="18">
        <v>0</v>
      </c>
      <c r="AB51" s="18">
        <v>0</v>
      </c>
      <c r="AC51" s="18">
        <v>0</v>
      </c>
      <c r="AD51" s="18">
        <v>0</v>
      </c>
      <c r="AE51" s="18">
        <v>0</v>
      </c>
      <c r="AF51" s="52">
        <v>0</v>
      </c>
      <c r="AG51" s="55">
        <v>0</v>
      </c>
      <c r="AH51" s="54">
        <v>0</v>
      </c>
    </row>
    <row r="52" spans="1:34" s="10" customFormat="1" ht="14.4" x14ac:dyDescent="0.3">
      <c r="A52" s="13">
        <v>151</v>
      </c>
      <c r="B52" s="14" t="s">
        <v>164</v>
      </c>
      <c r="D52"/>
      <c r="E52"/>
      <c r="F52"/>
      <c r="H52" s="18">
        <v>568530</v>
      </c>
      <c r="I52" s="18"/>
      <c r="J52" s="18">
        <v>36555</v>
      </c>
      <c r="K52" s="18">
        <v>21398</v>
      </c>
      <c r="L52" s="18">
        <v>0</v>
      </c>
      <c r="M52" s="18">
        <v>-18876</v>
      </c>
      <c r="N52" s="18">
        <v>13733</v>
      </c>
      <c r="O52" s="18">
        <v>0</v>
      </c>
      <c r="P52" s="18">
        <v>-45362</v>
      </c>
      <c r="Q52" s="18">
        <v>7448</v>
      </c>
      <c r="R52" s="18">
        <v>572182</v>
      </c>
      <c r="S52" s="18">
        <v>579630</v>
      </c>
      <c r="V52" s="18">
        <v>0</v>
      </c>
      <c r="W52" s="18">
        <v>0</v>
      </c>
      <c r="X52" s="18">
        <v>0</v>
      </c>
      <c r="Y52" s="18">
        <v>-45165</v>
      </c>
      <c r="Z52" s="18">
        <v>0</v>
      </c>
      <c r="AA52" s="18">
        <v>0</v>
      </c>
      <c r="AB52" s="18">
        <v>-45165</v>
      </c>
      <c r="AC52" s="18">
        <v>0</v>
      </c>
      <c r="AD52" s="18">
        <v>0</v>
      </c>
      <c r="AE52" s="18">
        <v>0</v>
      </c>
      <c r="AF52" s="52">
        <v>0</v>
      </c>
      <c r="AG52" s="55">
        <v>0</v>
      </c>
      <c r="AH52" s="54">
        <v>0</v>
      </c>
    </row>
    <row r="53" spans="1:34" s="10" customFormat="1" ht="14.4" x14ac:dyDescent="0.3">
      <c r="A53" s="13">
        <v>152</v>
      </c>
      <c r="B53" s="14" t="s">
        <v>165</v>
      </c>
      <c r="D53"/>
      <c r="E53"/>
      <c r="F53"/>
      <c r="H53" s="18">
        <v>423982</v>
      </c>
      <c r="I53" s="18"/>
      <c r="J53" s="18">
        <v>27209</v>
      </c>
      <c r="K53" s="18">
        <v>15927</v>
      </c>
      <c r="L53" s="18">
        <v>0</v>
      </c>
      <c r="M53" s="18">
        <v>-14051</v>
      </c>
      <c r="N53" s="18">
        <v>10222</v>
      </c>
      <c r="O53" s="18">
        <v>0</v>
      </c>
      <c r="P53" s="18">
        <v>-33764</v>
      </c>
      <c r="Q53" s="18">
        <v>5543</v>
      </c>
      <c r="R53" s="18">
        <v>425885</v>
      </c>
      <c r="S53" s="18">
        <v>431428</v>
      </c>
      <c r="V53" s="18">
        <v>0</v>
      </c>
      <c r="W53" s="18">
        <v>0</v>
      </c>
      <c r="X53" s="18">
        <v>0</v>
      </c>
      <c r="Y53" s="18">
        <v>-33617</v>
      </c>
      <c r="Z53" s="18">
        <v>0</v>
      </c>
      <c r="AA53" s="18">
        <v>0</v>
      </c>
      <c r="AB53" s="18">
        <v>-33617</v>
      </c>
      <c r="AC53" s="18">
        <v>0</v>
      </c>
      <c r="AD53" s="18">
        <v>0</v>
      </c>
      <c r="AE53" s="18">
        <v>0</v>
      </c>
      <c r="AF53" s="52">
        <v>0</v>
      </c>
      <c r="AG53" s="55">
        <v>0</v>
      </c>
      <c r="AH53" s="54">
        <v>0</v>
      </c>
    </row>
    <row r="54" spans="1:34" s="10" customFormat="1" ht="14.4" x14ac:dyDescent="0.3">
      <c r="A54" s="13">
        <v>154</v>
      </c>
      <c r="B54" s="14" t="s">
        <v>166</v>
      </c>
      <c r="D54"/>
      <c r="E54"/>
      <c r="F54"/>
      <c r="H54" s="18">
        <v>6808926</v>
      </c>
      <c r="I54" s="18"/>
      <c r="J54" s="18">
        <v>416058</v>
      </c>
      <c r="K54" s="18">
        <v>243548</v>
      </c>
      <c r="L54" s="18">
        <v>0</v>
      </c>
      <c r="M54" s="18">
        <v>-214857</v>
      </c>
      <c r="N54" s="18">
        <v>156308</v>
      </c>
      <c r="O54" s="18">
        <v>0</v>
      </c>
      <c r="P54" s="18">
        <v>-516295</v>
      </c>
      <c r="Q54" s="18">
        <v>84762</v>
      </c>
      <c r="R54" s="18">
        <v>6512329</v>
      </c>
      <c r="S54" s="18">
        <v>6597091</v>
      </c>
      <c r="V54" s="18">
        <v>0</v>
      </c>
      <c r="W54" s="18">
        <v>0</v>
      </c>
      <c r="X54" s="18">
        <v>0</v>
      </c>
      <c r="Y54" s="18">
        <v>-514051</v>
      </c>
      <c r="Z54" s="18">
        <v>0</v>
      </c>
      <c r="AA54" s="18">
        <v>0</v>
      </c>
      <c r="AB54" s="18">
        <v>-514051</v>
      </c>
      <c r="AC54" s="18">
        <v>0</v>
      </c>
      <c r="AD54" s="18">
        <v>0</v>
      </c>
      <c r="AE54" s="18">
        <v>0</v>
      </c>
      <c r="AF54" s="52">
        <v>0</v>
      </c>
      <c r="AG54" s="55">
        <v>0</v>
      </c>
      <c r="AH54" s="54">
        <v>0</v>
      </c>
    </row>
    <row r="55" spans="1:34" s="10" customFormat="1" ht="14.4" x14ac:dyDescent="0.3">
      <c r="A55" s="13">
        <v>156</v>
      </c>
      <c r="B55" s="14" t="s">
        <v>167</v>
      </c>
      <c r="D55"/>
      <c r="E55"/>
      <c r="F55"/>
      <c r="H55" s="18">
        <v>11651836</v>
      </c>
      <c r="I55" s="18"/>
      <c r="J55" s="18">
        <v>735153</v>
      </c>
      <c r="K55" s="18">
        <v>430337</v>
      </c>
      <c r="L55" s="18">
        <v>0</v>
      </c>
      <c r="M55" s="18">
        <v>-379641</v>
      </c>
      <c r="N55" s="18">
        <v>276188</v>
      </c>
      <c r="O55" s="18">
        <v>0</v>
      </c>
      <c r="P55" s="18">
        <v>-912268</v>
      </c>
      <c r="Q55" s="18">
        <v>149769</v>
      </c>
      <c r="R55" s="18">
        <v>11506952</v>
      </c>
      <c r="S55" s="18">
        <v>11656721</v>
      </c>
      <c r="V55" s="18">
        <v>0</v>
      </c>
      <c r="W55" s="18">
        <v>0</v>
      </c>
      <c r="X55" s="18">
        <v>0</v>
      </c>
      <c r="Y55" s="18">
        <v>-908303</v>
      </c>
      <c r="Z55" s="18">
        <v>0</v>
      </c>
      <c r="AA55" s="18">
        <v>0</v>
      </c>
      <c r="AB55" s="18">
        <v>-908303</v>
      </c>
      <c r="AC55" s="18">
        <v>0</v>
      </c>
      <c r="AD55" s="18">
        <v>0</v>
      </c>
      <c r="AE55" s="18">
        <v>0</v>
      </c>
      <c r="AF55" s="52">
        <v>0</v>
      </c>
      <c r="AG55" s="55">
        <v>0</v>
      </c>
      <c r="AH55" s="54">
        <v>0</v>
      </c>
    </row>
    <row r="56" spans="1:34" s="10" customFormat="1" ht="14.4" x14ac:dyDescent="0.3">
      <c r="A56" s="13">
        <v>157</v>
      </c>
      <c r="B56" s="14" t="s">
        <v>168</v>
      </c>
      <c r="D56"/>
      <c r="E56"/>
      <c r="F56"/>
      <c r="H56" s="18">
        <v>57401</v>
      </c>
      <c r="I56" s="18"/>
      <c r="J56" s="18">
        <v>3160</v>
      </c>
      <c r="K56" s="18">
        <v>1850</v>
      </c>
      <c r="L56" s="18">
        <v>0</v>
      </c>
      <c r="M56" s="18">
        <v>-1632</v>
      </c>
      <c r="N56" s="18">
        <v>1187</v>
      </c>
      <c r="O56" s="18">
        <v>0</v>
      </c>
      <c r="P56" s="18">
        <v>-3921</v>
      </c>
      <c r="Q56" s="18">
        <v>644</v>
      </c>
      <c r="R56" s="18">
        <v>49455</v>
      </c>
      <c r="S56" s="18">
        <v>50099</v>
      </c>
      <c r="V56" s="18">
        <v>0</v>
      </c>
      <c r="W56" s="18">
        <v>0</v>
      </c>
      <c r="X56" s="18">
        <v>0</v>
      </c>
      <c r="Y56" s="18">
        <v>-3904</v>
      </c>
      <c r="Z56" s="18">
        <v>0</v>
      </c>
      <c r="AA56" s="18">
        <v>0</v>
      </c>
      <c r="AB56" s="18">
        <v>-3904</v>
      </c>
      <c r="AC56" s="18">
        <v>0</v>
      </c>
      <c r="AD56" s="18">
        <v>0</v>
      </c>
      <c r="AE56" s="18">
        <v>0</v>
      </c>
      <c r="AF56" s="52">
        <v>0</v>
      </c>
      <c r="AG56" s="55">
        <v>0</v>
      </c>
      <c r="AH56" s="54">
        <v>0</v>
      </c>
    </row>
    <row r="57" spans="1:34" s="10" customFormat="1" ht="14.4" x14ac:dyDescent="0.3">
      <c r="A57" s="13">
        <v>158</v>
      </c>
      <c r="B57" s="14" t="s">
        <v>169</v>
      </c>
      <c r="D57"/>
      <c r="E57"/>
      <c r="F57"/>
      <c r="H57" s="18">
        <v>0</v>
      </c>
      <c r="I57" s="18"/>
      <c r="J57" s="18">
        <v>0</v>
      </c>
      <c r="K57" s="18">
        <v>0</v>
      </c>
      <c r="L57" s="18">
        <v>0</v>
      </c>
      <c r="M57" s="18">
        <v>0</v>
      </c>
      <c r="N57" s="18">
        <v>0</v>
      </c>
      <c r="O57" s="18">
        <v>0</v>
      </c>
      <c r="P57" s="18">
        <v>0</v>
      </c>
      <c r="Q57" s="18">
        <v>0</v>
      </c>
      <c r="R57" s="18">
        <v>0</v>
      </c>
      <c r="S57" s="18">
        <v>0</v>
      </c>
      <c r="V57" s="18">
        <v>0</v>
      </c>
      <c r="W57" s="18">
        <v>0</v>
      </c>
      <c r="X57" s="18">
        <v>0</v>
      </c>
      <c r="Y57" s="18">
        <v>-121264</v>
      </c>
      <c r="Z57" s="18">
        <v>0</v>
      </c>
      <c r="AA57" s="18">
        <v>0</v>
      </c>
      <c r="AB57" s="18">
        <v>-121264</v>
      </c>
      <c r="AC57" s="18">
        <v>0</v>
      </c>
      <c r="AD57" s="18">
        <v>0</v>
      </c>
      <c r="AE57" s="18">
        <v>0</v>
      </c>
      <c r="AF57" s="52">
        <v>0</v>
      </c>
      <c r="AG57" s="55">
        <v>0</v>
      </c>
      <c r="AH57" s="54">
        <v>0</v>
      </c>
    </row>
    <row r="58" spans="1:34" s="10" customFormat="1" ht="14.4" x14ac:dyDescent="0.3">
      <c r="A58" s="13">
        <v>160</v>
      </c>
      <c r="B58" s="14" t="s">
        <v>170</v>
      </c>
      <c r="D58"/>
      <c r="E58"/>
      <c r="F58"/>
      <c r="H58" s="18">
        <v>31499</v>
      </c>
      <c r="I58" s="18"/>
      <c r="J58" s="18">
        <v>2444</v>
      </c>
      <c r="K58" s="18">
        <v>1431</v>
      </c>
      <c r="L58" s="18">
        <v>0</v>
      </c>
      <c r="M58" s="18">
        <v>-1262</v>
      </c>
      <c r="N58" s="18">
        <v>918</v>
      </c>
      <c r="O58" s="18">
        <v>0</v>
      </c>
      <c r="P58" s="18">
        <v>-3033</v>
      </c>
      <c r="Q58" s="18">
        <v>498</v>
      </c>
      <c r="R58" s="18">
        <v>38254</v>
      </c>
      <c r="S58" s="18">
        <v>38752</v>
      </c>
      <c r="V58" s="18">
        <v>0</v>
      </c>
      <c r="W58" s="18">
        <v>0</v>
      </c>
      <c r="X58" s="18">
        <v>0</v>
      </c>
      <c r="Y58" s="18">
        <v>-3020</v>
      </c>
      <c r="Z58" s="18">
        <v>0</v>
      </c>
      <c r="AA58" s="18">
        <v>0</v>
      </c>
      <c r="AB58" s="18">
        <v>-3020</v>
      </c>
      <c r="AC58" s="18">
        <v>0</v>
      </c>
      <c r="AD58" s="18">
        <v>0</v>
      </c>
      <c r="AE58" s="18">
        <v>0</v>
      </c>
      <c r="AF58" s="52">
        <v>0</v>
      </c>
      <c r="AG58" s="55">
        <v>0</v>
      </c>
      <c r="AH58" s="54">
        <v>0</v>
      </c>
    </row>
    <row r="59" spans="1:34" s="10" customFormat="1" ht="14.4" x14ac:dyDescent="0.3">
      <c r="A59" s="13">
        <v>161</v>
      </c>
      <c r="B59" s="14" t="s">
        <v>171</v>
      </c>
      <c r="D59"/>
      <c r="E59"/>
      <c r="F59"/>
      <c r="H59" s="18">
        <v>2956975</v>
      </c>
      <c r="I59" s="18"/>
      <c r="J59" s="18">
        <v>187022</v>
      </c>
      <c r="K59" s="18">
        <v>109477</v>
      </c>
      <c r="L59" s="18">
        <v>0</v>
      </c>
      <c r="M59" s="18">
        <v>-96580</v>
      </c>
      <c r="N59" s="18">
        <v>70262</v>
      </c>
      <c r="O59" s="18">
        <v>0</v>
      </c>
      <c r="P59" s="18">
        <v>-232080</v>
      </c>
      <c r="Q59" s="18">
        <v>38101</v>
      </c>
      <c r="R59" s="18">
        <v>2927359</v>
      </c>
      <c r="S59" s="18">
        <v>2965460</v>
      </c>
      <c r="V59" s="18">
        <v>0</v>
      </c>
      <c r="W59" s="18">
        <v>0</v>
      </c>
      <c r="X59" s="18">
        <v>0</v>
      </c>
      <c r="Y59" s="18">
        <v>-231071</v>
      </c>
      <c r="Z59" s="18">
        <v>0</v>
      </c>
      <c r="AA59" s="18">
        <v>0</v>
      </c>
      <c r="AB59" s="18">
        <v>-231071</v>
      </c>
      <c r="AC59" s="18">
        <v>0</v>
      </c>
      <c r="AD59" s="18">
        <v>0</v>
      </c>
      <c r="AE59" s="18">
        <v>0</v>
      </c>
      <c r="AF59" s="52">
        <v>0</v>
      </c>
      <c r="AG59" s="55">
        <v>0</v>
      </c>
      <c r="AH59" s="54">
        <v>0</v>
      </c>
    </row>
    <row r="60" spans="1:34" s="10" customFormat="1" ht="14.4" x14ac:dyDescent="0.3">
      <c r="A60" s="13">
        <v>162</v>
      </c>
      <c r="B60" s="14" t="s">
        <v>172</v>
      </c>
      <c r="D60"/>
      <c r="E60"/>
      <c r="F60"/>
      <c r="H60" s="18">
        <v>6558</v>
      </c>
      <c r="I60" s="18"/>
      <c r="J60" s="18">
        <v>608</v>
      </c>
      <c r="K60" s="18">
        <v>356</v>
      </c>
      <c r="L60" s="18">
        <v>0</v>
      </c>
      <c r="M60" s="18">
        <v>-314</v>
      </c>
      <c r="N60" s="18">
        <v>228</v>
      </c>
      <c r="O60" s="18">
        <v>0</v>
      </c>
      <c r="P60" s="18">
        <v>-754</v>
      </c>
      <c r="Q60" s="18">
        <v>124</v>
      </c>
      <c r="R60" s="18">
        <v>9511</v>
      </c>
      <c r="S60" s="18">
        <v>9635</v>
      </c>
      <c r="V60" s="18">
        <v>0</v>
      </c>
      <c r="W60" s="18">
        <v>0</v>
      </c>
      <c r="X60" s="18">
        <v>0</v>
      </c>
      <c r="Y60" s="18">
        <v>-751</v>
      </c>
      <c r="Z60" s="18">
        <v>0</v>
      </c>
      <c r="AA60" s="18">
        <v>0</v>
      </c>
      <c r="AB60" s="18">
        <v>-751</v>
      </c>
      <c r="AC60" s="18">
        <v>0</v>
      </c>
      <c r="AD60" s="18">
        <v>0</v>
      </c>
      <c r="AE60" s="18">
        <v>0</v>
      </c>
      <c r="AF60" s="52">
        <v>0</v>
      </c>
      <c r="AG60" s="55">
        <v>0</v>
      </c>
      <c r="AH60" s="54">
        <v>0</v>
      </c>
    </row>
    <row r="61" spans="1:34" s="10" customFormat="1" ht="14.4" x14ac:dyDescent="0.3">
      <c r="A61" s="13">
        <v>163</v>
      </c>
      <c r="B61" s="14" t="s">
        <v>173</v>
      </c>
      <c r="D61"/>
      <c r="E61"/>
      <c r="F61"/>
      <c r="H61" s="18">
        <v>0</v>
      </c>
      <c r="I61" s="18"/>
      <c r="J61" s="18">
        <v>0</v>
      </c>
      <c r="K61" s="18">
        <v>0</v>
      </c>
      <c r="L61" s="18">
        <v>0</v>
      </c>
      <c r="M61" s="18">
        <v>0</v>
      </c>
      <c r="N61" s="18">
        <v>0</v>
      </c>
      <c r="O61" s="18">
        <v>0</v>
      </c>
      <c r="P61" s="18">
        <v>0</v>
      </c>
      <c r="Q61" s="18">
        <v>0</v>
      </c>
      <c r="R61" s="18">
        <v>0</v>
      </c>
      <c r="S61" s="18">
        <v>0</v>
      </c>
      <c r="V61" s="18">
        <v>0</v>
      </c>
      <c r="W61" s="18">
        <v>0</v>
      </c>
      <c r="X61" s="18">
        <v>0</v>
      </c>
      <c r="Y61" s="18">
        <v>0</v>
      </c>
      <c r="Z61" s="18">
        <v>0</v>
      </c>
      <c r="AA61" s="18">
        <v>0</v>
      </c>
      <c r="AB61" s="18">
        <v>0</v>
      </c>
      <c r="AC61" s="18">
        <v>0</v>
      </c>
      <c r="AD61" s="18">
        <v>0</v>
      </c>
      <c r="AE61" s="18">
        <v>0</v>
      </c>
      <c r="AF61" s="52">
        <v>0</v>
      </c>
      <c r="AG61" s="55">
        <v>0</v>
      </c>
      <c r="AH61" s="54">
        <v>0</v>
      </c>
    </row>
    <row r="62" spans="1:34" s="10" customFormat="1" ht="14.4" x14ac:dyDescent="0.3">
      <c r="A62" s="13">
        <v>164</v>
      </c>
      <c r="B62" s="14" t="s">
        <v>174</v>
      </c>
      <c r="D62"/>
      <c r="E62"/>
      <c r="F62"/>
      <c r="H62" s="18">
        <v>28248</v>
      </c>
      <c r="I62" s="18"/>
      <c r="J62" s="18">
        <v>2001</v>
      </c>
      <c r="K62" s="18">
        <v>1171</v>
      </c>
      <c r="L62" s="18">
        <v>0</v>
      </c>
      <c r="M62" s="18">
        <v>-1033</v>
      </c>
      <c r="N62" s="18">
        <v>752</v>
      </c>
      <c r="O62" s="18">
        <v>0</v>
      </c>
      <c r="P62" s="18">
        <v>-2483</v>
      </c>
      <c r="Q62" s="18">
        <v>408</v>
      </c>
      <c r="R62" s="18">
        <v>31321</v>
      </c>
      <c r="S62" s="18">
        <v>31729</v>
      </c>
      <c r="V62" s="18">
        <v>0</v>
      </c>
      <c r="W62" s="18">
        <v>0</v>
      </c>
      <c r="X62" s="18">
        <v>0</v>
      </c>
      <c r="Y62" s="18">
        <v>-2472</v>
      </c>
      <c r="Z62" s="18">
        <v>0</v>
      </c>
      <c r="AA62" s="18">
        <v>0</v>
      </c>
      <c r="AB62" s="18">
        <v>-2472</v>
      </c>
      <c r="AC62" s="18">
        <v>0</v>
      </c>
      <c r="AD62" s="18">
        <v>0</v>
      </c>
      <c r="AE62" s="18">
        <v>0</v>
      </c>
      <c r="AF62" s="52">
        <v>0</v>
      </c>
      <c r="AG62" s="55">
        <v>0</v>
      </c>
      <c r="AH62" s="54">
        <v>0</v>
      </c>
    </row>
    <row r="63" spans="1:34" s="10" customFormat="1" ht="14.4" x14ac:dyDescent="0.3">
      <c r="A63" s="13">
        <v>165</v>
      </c>
      <c r="B63" s="14" t="s">
        <v>175</v>
      </c>
      <c r="D63"/>
      <c r="E63"/>
      <c r="F63"/>
      <c r="H63" s="18">
        <v>537633</v>
      </c>
      <c r="I63" s="18"/>
      <c r="J63" s="18">
        <v>35842</v>
      </c>
      <c r="K63" s="18">
        <v>20981</v>
      </c>
      <c r="L63" s="18">
        <v>0</v>
      </c>
      <c r="M63" s="18">
        <v>-18510</v>
      </c>
      <c r="N63" s="18">
        <v>13465</v>
      </c>
      <c r="O63" s="18">
        <v>0</v>
      </c>
      <c r="P63" s="18">
        <v>-44477</v>
      </c>
      <c r="Q63" s="18">
        <v>7301</v>
      </c>
      <c r="R63" s="18">
        <v>561010</v>
      </c>
      <c r="S63" s="18">
        <v>568311</v>
      </c>
      <c r="V63" s="18">
        <v>0</v>
      </c>
      <c r="W63" s="18">
        <v>0</v>
      </c>
      <c r="X63" s="18">
        <v>0</v>
      </c>
      <c r="Y63" s="18">
        <v>-44283</v>
      </c>
      <c r="Z63" s="18">
        <v>0</v>
      </c>
      <c r="AA63" s="18">
        <v>0</v>
      </c>
      <c r="AB63" s="18">
        <v>-44283</v>
      </c>
      <c r="AC63" s="18">
        <v>0</v>
      </c>
      <c r="AD63" s="18">
        <v>0</v>
      </c>
      <c r="AE63" s="18">
        <v>0</v>
      </c>
      <c r="AF63" s="52">
        <v>0</v>
      </c>
      <c r="AG63" s="55">
        <v>0</v>
      </c>
      <c r="AH63" s="54">
        <v>0</v>
      </c>
    </row>
    <row r="64" spans="1:34" s="10" customFormat="1" ht="14.4" x14ac:dyDescent="0.3">
      <c r="A64" s="13">
        <v>166</v>
      </c>
      <c r="B64" s="14" t="s">
        <v>176</v>
      </c>
      <c r="D64"/>
      <c r="E64"/>
      <c r="F64"/>
      <c r="H64" s="18">
        <v>91451</v>
      </c>
      <c r="I64" s="18"/>
      <c r="J64" s="18">
        <v>4138</v>
      </c>
      <c r="K64" s="18">
        <v>2422</v>
      </c>
      <c r="L64" s="18">
        <v>0</v>
      </c>
      <c r="M64" s="18">
        <v>-2137</v>
      </c>
      <c r="N64" s="18">
        <v>1554</v>
      </c>
      <c r="O64" s="18">
        <v>0</v>
      </c>
      <c r="P64" s="18">
        <v>-5134</v>
      </c>
      <c r="Q64" s="18">
        <v>843</v>
      </c>
      <c r="R64" s="18">
        <v>64764</v>
      </c>
      <c r="S64" s="18">
        <v>65607</v>
      </c>
      <c r="V64" s="18">
        <v>0</v>
      </c>
      <c r="W64" s="18">
        <v>0</v>
      </c>
      <c r="X64" s="18">
        <v>0</v>
      </c>
      <c r="Y64" s="18">
        <v>-5112</v>
      </c>
      <c r="Z64" s="18">
        <v>0</v>
      </c>
      <c r="AA64" s="18">
        <v>0</v>
      </c>
      <c r="AB64" s="18">
        <v>-5112</v>
      </c>
      <c r="AC64" s="18">
        <v>0</v>
      </c>
      <c r="AD64" s="18">
        <v>0</v>
      </c>
      <c r="AE64" s="18">
        <v>0</v>
      </c>
      <c r="AF64" s="52">
        <v>0</v>
      </c>
      <c r="AG64" s="55">
        <v>0</v>
      </c>
      <c r="AH64" s="54">
        <v>0</v>
      </c>
    </row>
    <row r="65" spans="1:34" s="10" customFormat="1" ht="14.4" x14ac:dyDescent="0.3">
      <c r="A65" s="13">
        <v>169</v>
      </c>
      <c r="B65" s="14" t="s">
        <v>177</v>
      </c>
      <c r="D65"/>
      <c r="E65"/>
      <c r="F65"/>
      <c r="H65" s="18">
        <v>0</v>
      </c>
      <c r="I65" s="18"/>
      <c r="J65" s="18">
        <v>0</v>
      </c>
      <c r="K65" s="18">
        <v>0</v>
      </c>
      <c r="L65" s="18">
        <v>0</v>
      </c>
      <c r="M65" s="18">
        <v>0</v>
      </c>
      <c r="N65" s="18">
        <v>0</v>
      </c>
      <c r="O65" s="18">
        <v>0</v>
      </c>
      <c r="P65" s="18">
        <v>0</v>
      </c>
      <c r="Q65" s="18">
        <v>0</v>
      </c>
      <c r="R65" s="18">
        <v>0</v>
      </c>
      <c r="S65" s="18">
        <v>0</v>
      </c>
      <c r="V65" s="18">
        <v>0</v>
      </c>
      <c r="W65" s="18">
        <v>0</v>
      </c>
      <c r="X65" s="18">
        <v>0</v>
      </c>
      <c r="Y65" s="18">
        <v>0</v>
      </c>
      <c r="Z65" s="18">
        <v>0</v>
      </c>
      <c r="AA65" s="18">
        <v>0</v>
      </c>
      <c r="AB65" s="18">
        <v>0</v>
      </c>
      <c r="AC65" s="18">
        <v>0</v>
      </c>
      <c r="AD65" s="18">
        <v>0</v>
      </c>
      <c r="AE65" s="18">
        <v>0</v>
      </c>
      <c r="AF65" s="52">
        <v>0</v>
      </c>
      <c r="AG65" s="55">
        <v>0</v>
      </c>
      <c r="AH65" s="54">
        <v>0</v>
      </c>
    </row>
    <row r="66" spans="1:34" s="10" customFormat="1" ht="14.4" x14ac:dyDescent="0.3">
      <c r="A66" s="13">
        <v>170</v>
      </c>
      <c r="B66" s="14" t="s">
        <v>178</v>
      </c>
      <c r="D66"/>
      <c r="E66"/>
      <c r="F66"/>
      <c r="H66" s="18">
        <v>0</v>
      </c>
      <c r="I66" s="18"/>
      <c r="J66" s="18">
        <v>0</v>
      </c>
      <c r="K66" s="18">
        <v>0</v>
      </c>
      <c r="L66" s="18">
        <v>0</v>
      </c>
      <c r="M66" s="18">
        <v>0</v>
      </c>
      <c r="N66" s="18">
        <v>0</v>
      </c>
      <c r="O66" s="18">
        <v>0</v>
      </c>
      <c r="P66" s="18">
        <v>0</v>
      </c>
      <c r="Q66" s="18">
        <v>0</v>
      </c>
      <c r="R66" s="18">
        <v>0</v>
      </c>
      <c r="S66" s="18">
        <v>0</v>
      </c>
      <c r="V66" s="18">
        <v>0</v>
      </c>
      <c r="W66" s="18">
        <v>0</v>
      </c>
      <c r="X66" s="18">
        <v>0</v>
      </c>
      <c r="Y66" s="18">
        <v>0</v>
      </c>
      <c r="Z66" s="18">
        <v>0</v>
      </c>
      <c r="AA66" s="18">
        <v>0</v>
      </c>
      <c r="AB66" s="18">
        <v>0</v>
      </c>
      <c r="AC66" s="18">
        <v>0</v>
      </c>
      <c r="AD66" s="18">
        <v>0</v>
      </c>
      <c r="AE66" s="18">
        <v>0</v>
      </c>
      <c r="AF66" s="52">
        <v>0</v>
      </c>
      <c r="AG66" s="55">
        <v>0</v>
      </c>
      <c r="AH66" s="54">
        <v>0</v>
      </c>
    </row>
    <row r="67" spans="1:34" s="10" customFormat="1" ht="14.4" x14ac:dyDescent="0.3">
      <c r="A67" s="13">
        <v>171</v>
      </c>
      <c r="B67" s="14" t="s">
        <v>179</v>
      </c>
      <c r="D67"/>
      <c r="E67"/>
      <c r="F67"/>
      <c r="H67" s="18">
        <v>2684422</v>
      </c>
      <c r="I67" s="18"/>
      <c r="J67" s="18">
        <v>174931</v>
      </c>
      <c r="K67" s="18">
        <v>102399</v>
      </c>
      <c r="L67" s="18">
        <v>0</v>
      </c>
      <c r="M67" s="18">
        <v>-90336</v>
      </c>
      <c r="N67" s="18">
        <v>65719</v>
      </c>
      <c r="O67" s="18">
        <v>0</v>
      </c>
      <c r="P67" s="18">
        <v>-217075</v>
      </c>
      <c r="Q67" s="18">
        <v>35638</v>
      </c>
      <c r="R67" s="18">
        <v>2738095</v>
      </c>
      <c r="S67" s="18">
        <v>2773733</v>
      </c>
      <c r="V67" s="18">
        <v>0</v>
      </c>
      <c r="W67" s="18">
        <v>0</v>
      </c>
      <c r="X67" s="18">
        <v>0</v>
      </c>
      <c r="Y67" s="18">
        <v>-216132</v>
      </c>
      <c r="Z67" s="18">
        <v>0</v>
      </c>
      <c r="AA67" s="18">
        <v>0</v>
      </c>
      <c r="AB67" s="18">
        <v>-216132</v>
      </c>
      <c r="AC67" s="18">
        <v>0</v>
      </c>
      <c r="AD67" s="18">
        <v>0</v>
      </c>
      <c r="AE67" s="18">
        <v>0</v>
      </c>
      <c r="AF67" s="52">
        <v>0</v>
      </c>
      <c r="AG67" s="55">
        <v>0</v>
      </c>
      <c r="AH67" s="54">
        <v>0</v>
      </c>
    </row>
    <row r="68" spans="1:34" s="10" customFormat="1" ht="14.4" x14ac:dyDescent="0.3">
      <c r="A68" s="13">
        <v>172</v>
      </c>
      <c r="B68" s="14" t="s">
        <v>180</v>
      </c>
      <c r="D68"/>
      <c r="E68"/>
      <c r="F68"/>
      <c r="H68" s="18">
        <v>1436230</v>
      </c>
      <c r="I68" s="18"/>
      <c r="J68" s="18">
        <v>93694</v>
      </c>
      <c r="K68" s="18">
        <v>54846</v>
      </c>
      <c r="L68" s="18">
        <v>0</v>
      </c>
      <c r="M68" s="18">
        <v>-48385</v>
      </c>
      <c r="N68" s="18">
        <v>35200</v>
      </c>
      <c r="O68" s="18">
        <v>0</v>
      </c>
      <c r="P68" s="18">
        <v>-116267</v>
      </c>
      <c r="Q68" s="18">
        <v>19088</v>
      </c>
      <c r="R68" s="18">
        <v>1466541</v>
      </c>
      <c r="S68" s="18">
        <v>1485629</v>
      </c>
      <c r="V68" s="18">
        <v>0</v>
      </c>
      <c r="W68" s="18">
        <v>0</v>
      </c>
      <c r="X68" s="18">
        <v>0</v>
      </c>
      <c r="Y68" s="18">
        <v>-115762</v>
      </c>
      <c r="Z68" s="18">
        <v>0</v>
      </c>
      <c r="AA68" s="18">
        <v>0</v>
      </c>
      <c r="AB68" s="18">
        <v>-115762</v>
      </c>
      <c r="AC68" s="18">
        <v>0</v>
      </c>
      <c r="AD68" s="18">
        <v>0</v>
      </c>
      <c r="AE68" s="18">
        <v>0</v>
      </c>
      <c r="AF68" s="52">
        <v>0</v>
      </c>
      <c r="AG68" s="55">
        <v>0</v>
      </c>
      <c r="AH68" s="54">
        <v>0</v>
      </c>
    </row>
    <row r="69" spans="1:34" s="10" customFormat="1" ht="14.4" x14ac:dyDescent="0.3">
      <c r="A69" s="13">
        <v>173</v>
      </c>
      <c r="B69" s="14" t="s">
        <v>181</v>
      </c>
      <c r="D69"/>
      <c r="E69"/>
      <c r="F69"/>
      <c r="H69" s="18">
        <v>0</v>
      </c>
      <c r="I69" s="18"/>
      <c r="J69" s="18">
        <v>0</v>
      </c>
      <c r="K69" s="18">
        <v>0</v>
      </c>
      <c r="L69" s="18">
        <v>0</v>
      </c>
      <c r="M69" s="18">
        <v>0</v>
      </c>
      <c r="N69" s="18">
        <v>0</v>
      </c>
      <c r="O69" s="18">
        <v>0</v>
      </c>
      <c r="P69" s="18">
        <v>0</v>
      </c>
      <c r="Q69" s="18">
        <v>0</v>
      </c>
      <c r="R69" s="18">
        <v>0</v>
      </c>
      <c r="S69" s="18">
        <v>0</v>
      </c>
      <c r="V69" s="18">
        <v>0</v>
      </c>
      <c r="W69" s="18">
        <v>0</v>
      </c>
      <c r="X69" s="18">
        <v>0</v>
      </c>
      <c r="Y69" s="18">
        <v>0</v>
      </c>
      <c r="Z69" s="18">
        <v>0</v>
      </c>
      <c r="AA69" s="18">
        <v>0</v>
      </c>
      <c r="AB69" s="18">
        <v>0</v>
      </c>
      <c r="AC69" s="18">
        <v>0</v>
      </c>
      <c r="AD69" s="18">
        <v>0</v>
      </c>
      <c r="AE69" s="18">
        <v>0</v>
      </c>
      <c r="AF69" s="52">
        <v>0</v>
      </c>
      <c r="AG69" s="55">
        <v>0</v>
      </c>
      <c r="AH69" s="54">
        <v>0</v>
      </c>
    </row>
    <row r="70" spans="1:34" s="10" customFormat="1" ht="14.4" x14ac:dyDescent="0.3">
      <c r="A70" s="13">
        <v>174</v>
      </c>
      <c r="B70" s="14" t="s">
        <v>182</v>
      </c>
      <c r="D70"/>
      <c r="E70"/>
      <c r="F70"/>
      <c r="H70" s="18">
        <v>588095</v>
      </c>
      <c r="I70" s="18"/>
      <c r="J70" s="18">
        <v>38668</v>
      </c>
      <c r="K70" s="18">
        <v>22635</v>
      </c>
      <c r="L70" s="18">
        <v>0</v>
      </c>
      <c r="M70" s="18">
        <v>-19968</v>
      </c>
      <c r="N70" s="18">
        <v>14527</v>
      </c>
      <c r="O70" s="18">
        <v>0</v>
      </c>
      <c r="P70" s="18">
        <v>-47984</v>
      </c>
      <c r="Q70" s="18">
        <v>7878</v>
      </c>
      <c r="R70" s="18">
        <v>605254</v>
      </c>
      <c r="S70" s="18">
        <v>613132</v>
      </c>
      <c r="V70" s="18">
        <v>0</v>
      </c>
      <c r="W70" s="18">
        <v>0</v>
      </c>
      <c r="X70" s="18">
        <v>0</v>
      </c>
      <c r="Y70" s="18">
        <v>-47776</v>
      </c>
      <c r="Z70" s="18">
        <v>0</v>
      </c>
      <c r="AA70" s="18">
        <v>0</v>
      </c>
      <c r="AB70" s="18">
        <v>-47776</v>
      </c>
      <c r="AC70" s="18">
        <v>0</v>
      </c>
      <c r="AD70" s="18">
        <v>0</v>
      </c>
      <c r="AE70" s="18">
        <v>0</v>
      </c>
      <c r="AF70" s="52">
        <v>0</v>
      </c>
      <c r="AG70" s="55">
        <v>0</v>
      </c>
      <c r="AH70" s="54">
        <v>0</v>
      </c>
    </row>
    <row r="71" spans="1:34" s="10" customFormat="1" ht="14.4" x14ac:dyDescent="0.3">
      <c r="A71" s="13">
        <v>175</v>
      </c>
      <c r="B71" s="14" t="s">
        <v>183</v>
      </c>
      <c r="D71"/>
      <c r="E71"/>
      <c r="F71"/>
      <c r="H71" s="18">
        <v>0</v>
      </c>
      <c r="I71" s="18"/>
      <c r="J71" s="18">
        <v>0</v>
      </c>
      <c r="K71" s="18">
        <v>0</v>
      </c>
      <c r="L71" s="18">
        <v>0</v>
      </c>
      <c r="M71" s="18">
        <v>0</v>
      </c>
      <c r="N71" s="18">
        <v>0</v>
      </c>
      <c r="O71" s="18">
        <v>0</v>
      </c>
      <c r="P71" s="18">
        <v>0</v>
      </c>
      <c r="Q71" s="18">
        <v>0</v>
      </c>
      <c r="R71" s="18">
        <v>0</v>
      </c>
      <c r="S71" s="18">
        <v>0</v>
      </c>
      <c r="V71" s="18">
        <v>0</v>
      </c>
      <c r="W71" s="18">
        <v>0</v>
      </c>
      <c r="X71" s="18">
        <v>0</v>
      </c>
      <c r="Y71" s="18">
        <v>0</v>
      </c>
      <c r="Z71" s="18">
        <v>0</v>
      </c>
      <c r="AA71" s="18">
        <v>0</v>
      </c>
      <c r="AB71" s="18">
        <v>0</v>
      </c>
      <c r="AC71" s="18">
        <v>0</v>
      </c>
      <c r="AD71" s="18">
        <v>0</v>
      </c>
      <c r="AE71" s="18">
        <v>0</v>
      </c>
      <c r="AF71" s="52">
        <v>0</v>
      </c>
      <c r="AG71" s="55">
        <v>0</v>
      </c>
      <c r="AH71" s="54">
        <v>0</v>
      </c>
    </row>
    <row r="72" spans="1:34" s="10" customFormat="1" ht="14.4" x14ac:dyDescent="0.3">
      <c r="A72" s="13">
        <v>180</v>
      </c>
      <c r="B72" s="14" t="s">
        <v>184</v>
      </c>
      <c r="D72"/>
      <c r="E72"/>
      <c r="F72"/>
      <c r="H72" s="18">
        <v>71814</v>
      </c>
      <c r="I72" s="18"/>
      <c r="J72" s="18">
        <v>5325</v>
      </c>
      <c r="K72" s="18">
        <v>3117</v>
      </c>
      <c r="L72" s="18">
        <v>0</v>
      </c>
      <c r="M72" s="18">
        <v>-2750</v>
      </c>
      <c r="N72" s="18">
        <v>2001</v>
      </c>
      <c r="O72" s="18">
        <v>0</v>
      </c>
      <c r="P72" s="18">
        <v>-6608</v>
      </c>
      <c r="Q72" s="18">
        <v>1085</v>
      </c>
      <c r="R72" s="18">
        <v>83353</v>
      </c>
      <c r="S72" s="18">
        <v>84438</v>
      </c>
      <c r="V72" s="18">
        <v>0</v>
      </c>
      <c r="W72" s="18">
        <v>0</v>
      </c>
      <c r="X72" s="18">
        <v>0</v>
      </c>
      <c r="Y72" s="18">
        <v>-6579</v>
      </c>
      <c r="Z72" s="18">
        <v>0</v>
      </c>
      <c r="AA72" s="18">
        <v>0</v>
      </c>
      <c r="AB72" s="18">
        <v>-6579</v>
      </c>
      <c r="AC72" s="18">
        <v>0</v>
      </c>
      <c r="AD72" s="18">
        <v>0</v>
      </c>
      <c r="AE72" s="18">
        <v>0</v>
      </c>
      <c r="AF72" s="52">
        <v>0</v>
      </c>
      <c r="AG72" s="55">
        <v>0</v>
      </c>
      <c r="AH72" s="54">
        <v>0</v>
      </c>
    </row>
    <row r="73" spans="1:34" s="10" customFormat="1" ht="14.4" x14ac:dyDescent="0.3">
      <c r="A73" s="13">
        <v>181</v>
      </c>
      <c r="B73" s="14" t="s">
        <v>185</v>
      </c>
      <c r="D73"/>
      <c r="E73"/>
      <c r="F73"/>
      <c r="H73" s="18">
        <v>569362</v>
      </c>
      <c r="I73" s="18"/>
      <c r="J73" s="18">
        <v>33668</v>
      </c>
      <c r="K73" s="18">
        <v>19708</v>
      </c>
      <c r="L73" s="18">
        <v>0</v>
      </c>
      <c r="M73" s="18">
        <v>-17386</v>
      </c>
      <c r="N73" s="18">
        <v>12648</v>
      </c>
      <c r="O73" s="18">
        <v>0</v>
      </c>
      <c r="P73" s="18">
        <v>-41779</v>
      </c>
      <c r="Q73" s="18">
        <v>6859</v>
      </c>
      <c r="R73" s="18">
        <v>526980</v>
      </c>
      <c r="S73" s="18">
        <v>533839</v>
      </c>
      <c r="V73" s="18">
        <v>0</v>
      </c>
      <c r="W73" s="18">
        <v>0</v>
      </c>
      <c r="X73" s="18">
        <v>0</v>
      </c>
      <c r="Y73" s="18">
        <v>-41597</v>
      </c>
      <c r="Z73" s="18">
        <v>0</v>
      </c>
      <c r="AA73" s="18">
        <v>0</v>
      </c>
      <c r="AB73" s="18">
        <v>-41597</v>
      </c>
      <c r="AC73" s="18">
        <v>0</v>
      </c>
      <c r="AD73" s="18">
        <v>0</v>
      </c>
      <c r="AE73" s="18">
        <v>0</v>
      </c>
      <c r="AF73" s="52">
        <v>0</v>
      </c>
      <c r="AG73" s="55">
        <v>0</v>
      </c>
      <c r="AH73" s="54">
        <v>0</v>
      </c>
    </row>
    <row r="74" spans="1:34" s="10" customFormat="1" ht="14.4" x14ac:dyDescent="0.3">
      <c r="A74" s="13">
        <v>182</v>
      </c>
      <c r="B74" s="14" t="s">
        <v>186</v>
      </c>
      <c r="D74"/>
      <c r="E74"/>
      <c r="F74"/>
      <c r="H74" s="18">
        <v>3071779</v>
      </c>
      <c r="I74" s="18"/>
      <c r="J74" s="18">
        <v>159616</v>
      </c>
      <c r="K74" s="18">
        <v>93434</v>
      </c>
      <c r="L74" s="18">
        <v>0</v>
      </c>
      <c r="M74" s="18">
        <v>-82428</v>
      </c>
      <c r="N74" s="18">
        <v>59966</v>
      </c>
      <c r="O74" s="18">
        <v>0</v>
      </c>
      <c r="P74" s="18">
        <v>-198070</v>
      </c>
      <c r="Q74" s="18">
        <v>32518</v>
      </c>
      <c r="R74" s="18">
        <v>2498376</v>
      </c>
      <c r="S74" s="18">
        <v>2530894</v>
      </c>
      <c r="V74" s="18">
        <v>0</v>
      </c>
      <c r="W74" s="18">
        <v>0</v>
      </c>
      <c r="X74" s="18">
        <v>0</v>
      </c>
      <c r="Y74" s="18">
        <v>-197210</v>
      </c>
      <c r="Z74" s="18">
        <v>0</v>
      </c>
      <c r="AA74" s="18">
        <v>0</v>
      </c>
      <c r="AB74" s="18">
        <v>-197210</v>
      </c>
      <c r="AC74" s="18">
        <v>0</v>
      </c>
      <c r="AD74" s="18">
        <v>0</v>
      </c>
      <c r="AE74" s="18">
        <v>0</v>
      </c>
      <c r="AF74" s="52">
        <v>0</v>
      </c>
      <c r="AG74" s="55">
        <v>0</v>
      </c>
      <c r="AH74" s="54">
        <v>0</v>
      </c>
    </row>
    <row r="75" spans="1:34" s="10" customFormat="1" ht="14.4" x14ac:dyDescent="0.3">
      <c r="A75" s="13">
        <v>183</v>
      </c>
      <c r="B75" s="14" t="s">
        <v>187</v>
      </c>
      <c r="D75"/>
      <c r="E75"/>
      <c r="F75"/>
      <c r="H75" s="18">
        <v>13027</v>
      </c>
      <c r="I75" s="18"/>
      <c r="J75" s="18">
        <v>606</v>
      </c>
      <c r="K75" s="18">
        <v>355</v>
      </c>
      <c r="L75" s="18">
        <v>0</v>
      </c>
      <c r="M75" s="18">
        <v>-314</v>
      </c>
      <c r="N75" s="18">
        <v>228</v>
      </c>
      <c r="O75" s="18">
        <v>0</v>
      </c>
      <c r="P75" s="18">
        <v>-752</v>
      </c>
      <c r="Q75" s="18">
        <v>123</v>
      </c>
      <c r="R75" s="18">
        <v>9489</v>
      </c>
      <c r="S75" s="18">
        <v>9612</v>
      </c>
      <c r="V75" s="18">
        <v>0</v>
      </c>
      <c r="W75" s="18">
        <v>0</v>
      </c>
      <c r="X75" s="18">
        <v>0</v>
      </c>
      <c r="Y75" s="18">
        <v>-749</v>
      </c>
      <c r="Z75" s="18">
        <v>0</v>
      </c>
      <c r="AA75" s="18">
        <v>0</v>
      </c>
      <c r="AB75" s="18">
        <v>-749</v>
      </c>
      <c r="AC75" s="18">
        <v>0</v>
      </c>
      <c r="AD75" s="18">
        <v>0</v>
      </c>
      <c r="AE75" s="18">
        <v>0</v>
      </c>
      <c r="AF75" s="52">
        <v>0</v>
      </c>
      <c r="AG75" s="55">
        <v>0</v>
      </c>
      <c r="AH75" s="54">
        <v>0</v>
      </c>
    </row>
    <row r="76" spans="1:34" s="10" customFormat="1" ht="14.4" x14ac:dyDescent="0.3">
      <c r="A76" s="13">
        <v>184</v>
      </c>
      <c r="B76" s="14" t="s">
        <v>188</v>
      </c>
      <c r="D76"/>
      <c r="E76"/>
      <c r="F76"/>
      <c r="H76" s="18">
        <v>0</v>
      </c>
      <c r="I76" s="18"/>
      <c r="J76" s="18">
        <v>0</v>
      </c>
      <c r="K76" s="18">
        <v>0</v>
      </c>
      <c r="L76" s="18">
        <v>0</v>
      </c>
      <c r="M76" s="18">
        <v>0</v>
      </c>
      <c r="N76" s="18">
        <v>0</v>
      </c>
      <c r="O76" s="18">
        <v>0</v>
      </c>
      <c r="P76" s="18">
        <v>0</v>
      </c>
      <c r="Q76" s="18">
        <v>0</v>
      </c>
      <c r="R76" s="18">
        <v>0</v>
      </c>
      <c r="S76" s="18">
        <v>0</v>
      </c>
      <c r="V76" s="18">
        <v>0</v>
      </c>
      <c r="W76" s="18">
        <v>0</v>
      </c>
      <c r="X76" s="18">
        <v>0</v>
      </c>
      <c r="Y76" s="18">
        <v>0</v>
      </c>
      <c r="Z76" s="18">
        <v>0</v>
      </c>
      <c r="AA76" s="18">
        <v>0</v>
      </c>
      <c r="AB76" s="18">
        <v>0</v>
      </c>
      <c r="AC76" s="18">
        <v>0</v>
      </c>
      <c r="AD76" s="18">
        <v>0</v>
      </c>
      <c r="AE76" s="18">
        <v>0</v>
      </c>
      <c r="AF76" s="52">
        <v>0</v>
      </c>
      <c r="AG76" s="55">
        <v>0</v>
      </c>
      <c r="AH76" s="54">
        <v>0</v>
      </c>
    </row>
    <row r="77" spans="1:34" s="10" customFormat="1" ht="14.4" x14ac:dyDescent="0.3">
      <c r="A77" s="13">
        <v>185</v>
      </c>
      <c r="B77" s="14" t="s">
        <v>189</v>
      </c>
      <c r="D77"/>
      <c r="E77"/>
      <c r="F77"/>
      <c r="H77" s="18">
        <v>20137</v>
      </c>
      <c r="I77" s="18"/>
      <c r="J77" s="18">
        <v>1428</v>
      </c>
      <c r="K77" s="18">
        <v>836</v>
      </c>
      <c r="L77" s="18">
        <v>0</v>
      </c>
      <c r="M77" s="18">
        <v>-738</v>
      </c>
      <c r="N77" s="18">
        <v>536</v>
      </c>
      <c r="O77" s="18">
        <v>0</v>
      </c>
      <c r="P77" s="18">
        <v>-1772</v>
      </c>
      <c r="Q77" s="18">
        <v>290</v>
      </c>
      <c r="R77" s="18">
        <v>22350</v>
      </c>
      <c r="S77" s="18">
        <v>22640</v>
      </c>
      <c r="V77" s="18">
        <v>0</v>
      </c>
      <c r="W77" s="18">
        <v>0</v>
      </c>
      <c r="X77" s="18">
        <v>0</v>
      </c>
      <c r="Y77" s="18">
        <v>-1764</v>
      </c>
      <c r="Z77" s="18">
        <v>0</v>
      </c>
      <c r="AA77" s="18">
        <v>0</v>
      </c>
      <c r="AB77" s="18">
        <v>-1764</v>
      </c>
      <c r="AC77" s="18">
        <v>0</v>
      </c>
      <c r="AD77" s="18">
        <v>0</v>
      </c>
      <c r="AE77" s="18">
        <v>0</v>
      </c>
      <c r="AF77" s="52">
        <v>0</v>
      </c>
      <c r="AG77" s="55">
        <v>0</v>
      </c>
      <c r="AH77" s="54">
        <v>0</v>
      </c>
    </row>
    <row r="78" spans="1:34" s="10" customFormat="1" ht="14.4" x14ac:dyDescent="0.3">
      <c r="A78" s="13">
        <v>186</v>
      </c>
      <c r="B78" s="14" t="s">
        <v>190</v>
      </c>
      <c r="D78"/>
      <c r="E78"/>
      <c r="F78"/>
      <c r="H78" s="18">
        <v>20820</v>
      </c>
      <c r="I78" s="18"/>
      <c r="J78" s="18">
        <v>1407</v>
      </c>
      <c r="K78" s="18">
        <v>823</v>
      </c>
      <c r="L78" s="18">
        <v>0</v>
      </c>
      <c r="M78" s="18">
        <v>-725</v>
      </c>
      <c r="N78" s="18">
        <v>528</v>
      </c>
      <c r="O78" s="18">
        <v>0</v>
      </c>
      <c r="P78" s="18">
        <v>-1746</v>
      </c>
      <c r="Q78" s="18">
        <v>287</v>
      </c>
      <c r="R78" s="18">
        <v>22017</v>
      </c>
      <c r="S78" s="18">
        <v>22304</v>
      </c>
      <c r="V78" s="18">
        <v>0</v>
      </c>
      <c r="W78" s="18">
        <v>0</v>
      </c>
      <c r="X78" s="18">
        <v>0</v>
      </c>
      <c r="Y78" s="18">
        <v>-1738</v>
      </c>
      <c r="Z78" s="18">
        <v>0</v>
      </c>
      <c r="AA78" s="18">
        <v>0</v>
      </c>
      <c r="AB78" s="18">
        <v>-1738</v>
      </c>
      <c r="AC78" s="18">
        <v>0</v>
      </c>
      <c r="AD78" s="18">
        <v>0</v>
      </c>
      <c r="AE78" s="18">
        <v>0</v>
      </c>
      <c r="AF78" s="52">
        <v>0</v>
      </c>
      <c r="AG78" s="55">
        <v>0</v>
      </c>
      <c r="AH78" s="54">
        <v>0</v>
      </c>
    </row>
    <row r="79" spans="1:34" s="10" customFormat="1" ht="14.4" x14ac:dyDescent="0.3">
      <c r="A79" s="13">
        <v>187</v>
      </c>
      <c r="B79" s="14" t="s">
        <v>191</v>
      </c>
      <c r="D79"/>
      <c r="E79"/>
      <c r="F79"/>
      <c r="H79" s="18">
        <v>14547</v>
      </c>
      <c r="I79" s="18"/>
      <c r="J79" s="18">
        <v>1105</v>
      </c>
      <c r="K79" s="18">
        <v>647</v>
      </c>
      <c r="L79" s="18">
        <v>0</v>
      </c>
      <c r="M79" s="18">
        <v>-571</v>
      </c>
      <c r="N79" s="18">
        <v>415</v>
      </c>
      <c r="O79" s="18">
        <v>0</v>
      </c>
      <c r="P79" s="18">
        <v>-1371</v>
      </c>
      <c r="Q79" s="18">
        <v>225</v>
      </c>
      <c r="R79" s="18">
        <v>17289</v>
      </c>
      <c r="S79" s="18">
        <v>17514</v>
      </c>
      <c r="V79" s="18">
        <v>0</v>
      </c>
      <c r="W79" s="18">
        <v>0</v>
      </c>
      <c r="X79" s="18">
        <v>0</v>
      </c>
      <c r="Y79" s="18">
        <v>-1365</v>
      </c>
      <c r="Z79" s="18">
        <v>0</v>
      </c>
      <c r="AA79" s="18">
        <v>0</v>
      </c>
      <c r="AB79" s="18">
        <v>-1365</v>
      </c>
      <c r="AC79" s="18">
        <v>0</v>
      </c>
      <c r="AD79" s="18">
        <v>0</v>
      </c>
      <c r="AE79" s="18">
        <v>0</v>
      </c>
      <c r="AF79" s="52">
        <v>0</v>
      </c>
      <c r="AG79" s="55">
        <v>0</v>
      </c>
      <c r="AH79" s="54">
        <v>0</v>
      </c>
    </row>
    <row r="80" spans="1:34" s="10" customFormat="1" ht="14.4" x14ac:dyDescent="0.3">
      <c r="A80" s="13">
        <v>188</v>
      </c>
      <c r="B80" s="14" t="s">
        <v>192</v>
      </c>
      <c r="D80"/>
      <c r="E80"/>
      <c r="F80"/>
      <c r="H80" s="18">
        <v>19577</v>
      </c>
      <c r="I80" s="18"/>
      <c r="J80" s="18">
        <v>1615</v>
      </c>
      <c r="K80" s="18">
        <v>945</v>
      </c>
      <c r="L80" s="18">
        <v>0</v>
      </c>
      <c r="M80" s="18">
        <v>-834</v>
      </c>
      <c r="N80" s="18">
        <v>607</v>
      </c>
      <c r="O80" s="18">
        <v>0</v>
      </c>
      <c r="P80" s="18">
        <v>-2004</v>
      </c>
      <c r="Q80" s="18">
        <v>329</v>
      </c>
      <c r="R80" s="18">
        <v>25274</v>
      </c>
      <c r="S80" s="18">
        <v>25603</v>
      </c>
      <c r="V80" s="18">
        <v>0</v>
      </c>
      <c r="W80" s="18">
        <v>0</v>
      </c>
      <c r="X80" s="18">
        <v>0</v>
      </c>
      <c r="Y80" s="18">
        <v>-1995</v>
      </c>
      <c r="Z80" s="18">
        <v>0</v>
      </c>
      <c r="AA80" s="18">
        <v>0</v>
      </c>
      <c r="AB80" s="18">
        <v>-1995</v>
      </c>
      <c r="AC80" s="18">
        <v>0</v>
      </c>
      <c r="AD80" s="18">
        <v>0</v>
      </c>
      <c r="AE80" s="18">
        <v>0</v>
      </c>
      <c r="AF80" s="52">
        <v>0</v>
      </c>
      <c r="AG80" s="55">
        <v>0</v>
      </c>
      <c r="AH80" s="54">
        <v>0</v>
      </c>
    </row>
    <row r="81" spans="1:34" s="10" customFormat="1" ht="14.4" x14ac:dyDescent="0.3">
      <c r="A81" s="13">
        <v>190</v>
      </c>
      <c r="B81" s="14" t="s">
        <v>193</v>
      </c>
      <c r="D81"/>
      <c r="E81"/>
      <c r="F81"/>
      <c r="H81" s="18">
        <v>19667</v>
      </c>
      <c r="I81" s="18"/>
      <c r="J81" s="18">
        <v>896</v>
      </c>
      <c r="K81" s="18">
        <v>524</v>
      </c>
      <c r="L81" s="18">
        <v>0</v>
      </c>
      <c r="M81" s="18">
        <v>-462</v>
      </c>
      <c r="N81" s="18">
        <v>337</v>
      </c>
      <c r="O81" s="18">
        <v>0</v>
      </c>
      <c r="P81" s="18">
        <v>-1112</v>
      </c>
      <c r="Q81" s="18">
        <v>183</v>
      </c>
      <c r="R81" s="18">
        <v>14021</v>
      </c>
      <c r="S81" s="18">
        <v>14204</v>
      </c>
      <c r="V81" s="18">
        <v>0</v>
      </c>
      <c r="W81" s="18">
        <v>0</v>
      </c>
      <c r="X81" s="18">
        <v>0</v>
      </c>
      <c r="Y81" s="18">
        <v>-1107</v>
      </c>
      <c r="Z81" s="18">
        <v>0</v>
      </c>
      <c r="AA81" s="18">
        <v>0</v>
      </c>
      <c r="AB81" s="18">
        <v>-1107</v>
      </c>
      <c r="AC81" s="18">
        <v>0</v>
      </c>
      <c r="AD81" s="18">
        <v>0</v>
      </c>
      <c r="AE81" s="18">
        <v>0</v>
      </c>
      <c r="AF81" s="52">
        <v>0</v>
      </c>
      <c r="AG81" s="55">
        <v>0</v>
      </c>
      <c r="AH81" s="54">
        <v>0</v>
      </c>
    </row>
    <row r="82" spans="1:34" s="10" customFormat="1" ht="14.4" x14ac:dyDescent="0.3">
      <c r="A82" s="13">
        <v>191</v>
      </c>
      <c r="B82" s="14" t="s">
        <v>194</v>
      </c>
      <c r="D82"/>
      <c r="E82"/>
      <c r="F82"/>
      <c r="H82" s="18">
        <v>1025074</v>
      </c>
      <c r="I82" s="18"/>
      <c r="J82" s="18">
        <v>65758</v>
      </c>
      <c r="K82" s="18">
        <v>38493</v>
      </c>
      <c r="L82" s="18">
        <v>0</v>
      </c>
      <c r="M82" s="18">
        <v>-33958</v>
      </c>
      <c r="N82" s="18">
        <v>24705</v>
      </c>
      <c r="O82" s="18">
        <v>0</v>
      </c>
      <c r="P82" s="18">
        <v>-81601</v>
      </c>
      <c r="Q82" s="18">
        <v>13397</v>
      </c>
      <c r="R82" s="18">
        <v>1029281</v>
      </c>
      <c r="S82" s="18">
        <v>1042678</v>
      </c>
      <c r="V82" s="18">
        <v>0</v>
      </c>
      <c r="W82" s="18">
        <v>0</v>
      </c>
      <c r="X82" s="18">
        <v>0</v>
      </c>
      <c r="Y82" s="18">
        <v>-81246</v>
      </c>
      <c r="Z82" s="18">
        <v>0</v>
      </c>
      <c r="AA82" s="18">
        <v>0</v>
      </c>
      <c r="AB82" s="18">
        <v>-81246</v>
      </c>
      <c r="AC82" s="18">
        <v>0</v>
      </c>
      <c r="AD82" s="18">
        <v>0</v>
      </c>
      <c r="AE82" s="18">
        <v>0</v>
      </c>
      <c r="AF82" s="52">
        <v>0</v>
      </c>
      <c r="AG82" s="55">
        <v>0</v>
      </c>
      <c r="AH82" s="54">
        <v>0</v>
      </c>
    </row>
    <row r="83" spans="1:34" s="10" customFormat="1" ht="14.4" x14ac:dyDescent="0.3">
      <c r="A83" s="13">
        <v>192</v>
      </c>
      <c r="B83" s="14" t="s">
        <v>195</v>
      </c>
      <c r="D83"/>
      <c r="E83"/>
      <c r="F83"/>
      <c r="H83" s="18">
        <v>28425</v>
      </c>
      <c r="I83" s="18"/>
      <c r="J83" s="18">
        <v>1435</v>
      </c>
      <c r="K83" s="18">
        <v>840</v>
      </c>
      <c r="L83" s="18">
        <v>0</v>
      </c>
      <c r="M83" s="18">
        <v>-741</v>
      </c>
      <c r="N83" s="18">
        <v>539</v>
      </c>
      <c r="O83" s="18">
        <v>0</v>
      </c>
      <c r="P83" s="18">
        <v>-1781</v>
      </c>
      <c r="Q83" s="18">
        <v>292</v>
      </c>
      <c r="R83" s="18">
        <v>22467</v>
      </c>
      <c r="S83" s="18">
        <v>22759</v>
      </c>
      <c r="V83" s="18">
        <v>0</v>
      </c>
      <c r="W83" s="18">
        <v>0</v>
      </c>
      <c r="X83" s="18">
        <v>0</v>
      </c>
      <c r="Y83" s="18">
        <v>-1773</v>
      </c>
      <c r="Z83" s="18">
        <v>0</v>
      </c>
      <c r="AA83" s="18">
        <v>0</v>
      </c>
      <c r="AB83" s="18">
        <v>-1773</v>
      </c>
      <c r="AC83" s="18">
        <v>0</v>
      </c>
      <c r="AD83" s="18">
        <v>0</v>
      </c>
      <c r="AE83" s="18">
        <v>0</v>
      </c>
      <c r="AF83" s="52">
        <v>0</v>
      </c>
      <c r="AG83" s="55">
        <v>0</v>
      </c>
      <c r="AH83" s="54">
        <v>0</v>
      </c>
    </row>
    <row r="84" spans="1:34" s="10" customFormat="1" ht="14.4" x14ac:dyDescent="0.3">
      <c r="A84" s="13">
        <v>193</v>
      </c>
      <c r="B84" s="14" t="s">
        <v>196</v>
      </c>
      <c r="D84"/>
      <c r="E84"/>
      <c r="F84"/>
      <c r="H84" s="18">
        <v>10515</v>
      </c>
      <c r="I84" s="18"/>
      <c r="J84" s="18">
        <v>779</v>
      </c>
      <c r="K84" s="18">
        <v>456</v>
      </c>
      <c r="L84" s="18">
        <v>0</v>
      </c>
      <c r="M84" s="18">
        <v>-403</v>
      </c>
      <c r="N84" s="18">
        <v>293</v>
      </c>
      <c r="O84" s="18">
        <v>0</v>
      </c>
      <c r="P84" s="18">
        <v>-966</v>
      </c>
      <c r="Q84" s="18">
        <v>159</v>
      </c>
      <c r="R84" s="18">
        <v>12188</v>
      </c>
      <c r="S84" s="18">
        <v>12347</v>
      </c>
      <c r="V84" s="18">
        <v>0</v>
      </c>
      <c r="W84" s="18">
        <v>0</v>
      </c>
      <c r="X84" s="18">
        <v>0</v>
      </c>
      <c r="Y84" s="18">
        <v>-962</v>
      </c>
      <c r="Z84" s="18">
        <v>0</v>
      </c>
      <c r="AA84" s="18">
        <v>0</v>
      </c>
      <c r="AB84" s="18">
        <v>-962</v>
      </c>
      <c r="AC84" s="18">
        <v>0</v>
      </c>
      <c r="AD84" s="18">
        <v>0</v>
      </c>
      <c r="AE84" s="18">
        <v>0</v>
      </c>
      <c r="AF84" s="52">
        <v>0</v>
      </c>
      <c r="AG84" s="55">
        <v>0</v>
      </c>
      <c r="AH84" s="54">
        <v>0</v>
      </c>
    </row>
    <row r="85" spans="1:34" s="10" customFormat="1" ht="14.4" x14ac:dyDescent="0.3">
      <c r="A85" s="13">
        <v>194</v>
      </c>
      <c r="B85" s="14" t="s">
        <v>197</v>
      </c>
      <c r="D85"/>
      <c r="E85"/>
      <c r="F85"/>
      <c r="H85" s="18">
        <v>2248083</v>
      </c>
      <c r="I85" s="18"/>
      <c r="J85" s="18">
        <v>143667</v>
      </c>
      <c r="K85" s="18">
        <v>84098</v>
      </c>
      <c r="L85" s="18">
        <v>0</v>
      </c>
      <c r="M85" s="18">
        <v>-74191</v>
      </c>
      <c r="N85" s="18">
        <v>53974</v>
      </c>
      <c r="O85" s="18">
        <v>0</v>
      </c>
      <c r="P85" s="18">
        <v>-178279</v>
      </c>
      <c r="Q85" s="18">
        <v>29269</v>
      </c>
      <c r="R85" s="18">
        <v>2248733</v>
      </c>
      <c r="S85" s="18">
        <v>2278002</v>
      </c>
      <c r="V85" s="18">
        <v>0</v>
      </c>
      <c r="W85" s="18">
        <v>0</v>
      </c>
      <c r="X85" s="18">
        <v>0</v>
      </c>
      <c r="Y85" s="18">
        <v>-177504</v>
      </c>
      <c r="Z85" s="18">
        <v>0</v>
      </c>
      <c r="AA85" s="18">
        <v>0</v>
      </c>
      <c r="AB85" s="18">
        <v>-177504</v>
      </c>
      <c r="AC85" s="18">
        <v>0</v>
      </c>
      <c r="AD85" s="18">
        <v>0</v>
      </c>
      <c r="AE85" s="18">
        <v>0</v>
      </c>
      <c r="AF85" s="52">
        <v>0</v>
      </c>
      <c r="AG85" s="55">
        <v>0</v>
      </c>
      <c r="AH85" s="54">
        <v>0</v>
      </c>
    </row>
    <row r="86" spans="1:34" s="10" customFormat="1" ht="14.4" x14ac:dyDescent="0.3">
      <c r="A86" s="13">
        <v>195</v>
      </c>
      <c r="B86" s="14" t="s">
        <v>198</v>
      </c>
      <c r="D86"/>
      <c r="E86"/>
      <c r="F86"/>
      <c r="H86" s="18">
        <v>11965</v>
      </c>
      <c r="I86" s="18"/>
      <c r="J86" s="18">
        <v>560</v>
      </c>
      <c r="K86" s="18">
        <v>328</v>
      </c>
      <c r="L86" s="18">
        <v>0</v>
      </c>
      <c r="M86" s="18">
        <v>-290</v>
      </c>
      <c r="N86" s="18">
        <v>210</v>
      </c>
      <c r="O86" s="18">
        <v>0</v>
      </c>
      <c r="P86" s="18">
        <v>-694</v>
      </c>
      <c r="Q86" s="18">
        <v>114</v>
      </c>
      <c r="R86" s="18">
        <v>8758</v>
      </c>
      <c r="S86" s="18">
        <v>8872</v>
      </c>
      <c r="V86" s="18">
        <v>0</v>
      </c>
      <c r="W86" s="18">
        <v>0</v>
      </c>
      <c r="X86" s="18">
        <v>0</v>
      </c>
      <c r="Y86" s="18">
        <v>-691</v>
      </c>
      <c r="Z86" s="18">
        <v>0</v>
      </c>
      <c r="AA86" s="18">
        <v>0</v>
      </c>
      <c r="AB86" s="18">
        <v>-691</v>
      </c>
      <c r="AC86" s="18">
        <v>0</v>
      </c>
      <c r="AD86" s="18">
        <v>0</v>
      </c>
      <c r="AE86" s="18">
        <v>0</v>
      </c>
      <c r="AF86" s="52">
        <v>0</v>
      </c>
      <c r="AG86" s="55">
        <v>0</v>
      </c>
      <c r="AH86" s="54">
        <v>0</v>
      </c>
    </row>
    <row r="87" spans="1:34" s="10" customFormat="1" ht="14.4" x14ac:dyDescent="0.3">
      <c r="A87" s="13">
        <v>197</v>
      </c>
      <c r="B87" s="14" t="s">
        <v>199</v>
      </c>
      <c r="D87"/>
      <c r="E87"/>
      <c r="F87"/>
      <c r="H87" s="18">
        <v>0</v>
      </c>
      <c r="I87" s="18"/>
      <c r="J87" s="18">
        <v>0</v>
      </c>
      <c r="K87" s="18">
        <v>0</v>
      </c>
      <c r="L87" s="18">
        <v>0</v>
      </c>
      <c r="M87" s="18">
        <v>0</v>
      </c>
      <c r="N87" s="18">
        <v>0</v>
      </c>
      <c r="O87" s="18">
        <v>0</v>
      </c>
      <c r="P87" s="18">
        <v>0</v>
      </c>
      <c r="Q87" s="18">
        <v>0</v>
      </c>
      <c r="R87" s="18">
        <v>0</v>
      </c>
      <c r="S87" s="18">
        <v>0</v>
      </c>
      <c r="V87" s="18">
        <v>0</v>
      </c>
      <c r="W87" s="18">
        <v>0</v>
      </c>
      <c r="X87" s="18">
        <v>0</v>
      </c>
      <c r="Y87" s="18">
        <v>0</v>
      </c>
      <c r="Z87" s="18">
        <v>0</v>
      </c>
      <c r="AA87" s="18">
        <v>0</v>
      </c>
      <c r="AB87" s="18">
        <v>0</v>
      </c>
      <c r="AC87" s="18">
        <v>0</v>
      </c>
      <c r="AD87" s="18">
        <v>0</v>
      </c>
      <c r="AE87" s="18">
        <v>0</v>
      </c>
      <c r="AF87" s="52">
        <v>0</v>
      </c>
      <c r="AG87" s="55">
        <v>0</v>
      </c>
      <c r="AH87" s="54">
        <v>0</v>
      </c>
    </row>
    <row r="88" spans="1:34" s="10" customFormat="1" ht="14.4" x14ac:dyDescent="0.3">
      <c r="A88" s="13">
        <v>199</v>
      </c>
      <c r="B88" s="14" t="s">
        <v>200</v>
      </c>
      <c r="D88"/>
      <c r="E88"/>
      <c r="F88"/>
      <c r="H88" s="18">
        <v>1811491</v>
      </c>
      <c r="I88" s="18"/>
      <c r="J88" s="18">
        <v>116042</v>
      </c>
      <c r="K88" s="18">
        <v>67928</v>
      </c>
      <c r="L88" s="18">
        <v>0</v>
      </c>
      <c r="M88" s="18">
        <v>-59925</v>
      </c>
      <c r="N88" s="18">
        <v>43596</v>
      </c>
      <c r="O88" s="18">
        <v>0</v>
      </c>
      <c r="P88" s="18">
        <v>-144000</v>
      </c>
      <c r="Q88" s="18">
        <v>23641</v>
      </c>
      <c r="R88" s="18">
        <v>1816348</v>
      </c>
      <c r="S88" s="18">
        <v>1839989</v>
      </c>
      <c r="V88" s="18">
        <v>0</v>
      </c>
      <c r="W88" s="18">
        <v>0</v>
      </c>
      <c r="X88" s="18">
        <v>0</v>
      </c>
      <c r="Y88" s="18">
        <v>-143374</v>
      </c>
      <c r="Z88" s="18">
        <v>0</v>
      </c>
      <c r="AA88" s="18">
        <v>0</v>
      </c>
      <c r="AB88" s="18">
        <v>-143374</v>
      </c>
      <c r="AC88" s="18">
        <v>0</v>
      </c>
      <c r="AD88" s="18">
        <v>0</v>
      </c>
      <c r="AE88" s="18">
        <v>0</v>
      </c>
      <c r="AF88" s="52">
        <v>0</v>
      </c>
      <c r="AG88" s="55">
        <v>0</v>
      </c>
      <c r="AH88" s="54">
        <v>0</v>
      </c>
    </row>
    <row r="89" spans="1:34" s="10" customFormat="1" ht="14.4" x14ac:dyDescent="0.3">
      <c r="A89" s="13">
        <v>200</v>
      </c>
      <c r="B89" s="14" t="s">
        <v>201</v>
      </c>
      <c r="D89"/>
      <c r="E89"/>
      <c r="F89"/>
      <c r="H89" s="18">
        <v>54878</v>
      </c>
      <c r="I89" s="18"/>
      <c r="J89" s="18">
        <v>3547</v>
      </c>
      <c r="K89" s="18">
        <v>2076</v>
      </c>
      <c r="L89" s="18">
        <v>0</v>
      </c>
      <c r="M89" s="18">
        <v>-1832</v>
      </c>
      <c r="N89" s="18">
        <v>1332</v>
      </c>
      <c r="O89" s="18">
        <v>0</v>
      </c>
      <c r="P89" s="18">
        <v>-4401</v>
      </c>
      <c r="Q89" s="18">
        <v>722</v>
      </c>
      <c r="R89" s="18">
        <v>55514</v>
      </c>
      <c r="S89" s="18">
        <v>56236</v>
      </c>
      <c r="V89" s="18">
        <v>0</v>
      </c>
      <c r="W89" s="18">
        <v>0</v>
      </c>
      <c r="X89" s="18">
        <v>0</v>
      </c>
      <c r="Y89" s="18">
        <v>-4382</v>
      </c>
      <c r="Z89" s="18">
        <v>0</v>
      </c>
      <c r="AA89" s="18">
        <v>0</v>
      </c>
      <c r="AB89" s="18">
        <v>-4382</v>
      </c>
      <c r="AC89" s="18">
        <v>0</v>
      </c>
      <c r="AD89" s="18">
        <v>0</v>
      </c>
      <c r="AE89" s="18">
        <v>0</v>
      </c>
      <c r="AF89" s="52">
        <v>0</v>
      </c>
      <c r="AG89" s="55">
        <v>0</v>
      </c>
      <c r="AH89" s="54">
        <v>0</v>
      </c>
    </row>
    <row r="90" spans="1:34" s="10" customFormat="1" ht="14.4" x14ac:dyDescent="0.3">
      <c r="A90" s="13">
        <v>201</v>
      </c>
      <c r="B90" s="14" t="s">
        <v>202</v>
      </c>
      <c r="D90"/>
      <c r="E90"/>
      <c r="F90"/>
      <c r="H90" s="18">
        <v>1976693</v>
      </c>
      <c r="I90" s="18"/>
      <c r="J90" s="18">
        <v>129272</v>
      </c>
      <c r="K90" s="18">
        <v>75672</v>
      </c>
      <c r="L90" s="18">
        <v>0</v>
      </c>
      <c r="M90" s="18">
        <v>-66757</v>
      </c>
      <c r="N90" s="18">
        <v>48566</v>
      </c>
      <c r="O90" s="18">
        <v>0</v>
      </c>
      <c r="P90" s="18">
        <v>-160417</v>
      </c>
      <c r="Q90" s="18">
        <v>26336</v>
      </c>
      <c r="R90" s="18">
        <v>2023426</v>
      </c>
      <c r="S90" s="18">
        <v>2049762</v>
      </c>
      <c r="V90" s="18">
        <v>0</v>
      </c>
      <c r="W90" s="18">
        <v>0</v>
      </c>
      <c r="X90" s="18">
        <v>0</v>
      </c>
      <c r="Y90" s="18">
        <v>-159719</v>
      </c>
      <c r="Z90" s="18">
        <v>0</v>
      </c>
      <c r="AA90" s="18">
        <v>0</v>
      </c>
      <c r="AB90" s="18">
        <v>-159719</v>
      </c>
      <c r="AC90" s="18">
        <v>0</v>
      </c>
      <c r="AD90" s="18">
        <v>0</v>
      </c>
      <c r="AE90" s="18">
        <v>0</v>
      </c>
      <c r="AF90" s="52">
        <v>0</v>
      </c>
      <c r="AG90" s="55">
        <v>0</v>
      </c>
      <c r="AH90" s="54">
        <v>0</v>
      </c>
    </row>
    <row r="91" spans="1:34" s="10" customFormat="1" ht="14.4" x14ac:dyDescent="0.3">
      <c r="A91" s="13">
        <v>202</v>
      </c>
      <c r="B91" s="14" t="s">
        <v>203</v>
      </c>
      <c r="D91"/>
      <c r="E91"/>
      <c r="F91"/>
      <c r="H91" s="18">
        <v>433189</v>
      </c>
      <c r="I91" s="18"/>
      <c r="J91" s="18">
        <v>27207</v>
      </c>
      <c r="K91" s="18">
        <v>15926</v>
      </c>
      <c r="L91" s="18">
        <v>0</v>
      </c>
      <c r="M91" s="18">
        <v>-14049</v>
      </c>
      <c r="N91" s="18">
        <v>10221</v>
      </c>
      <c r="O91" s="18">
        <v>0</v>
      </c>
      <c r="P91" s="18">
        <v>-33762</v>
      </c>
      <c r="Q91" s="18">
        <v>5543</v>
      </c>
      <c r="R91" s="18">
        <v>425857</v>
      </c>
      <c r="S91" s="18">
        <v>431400</v>
      </c>
      <c r="V91" s="18">
        <v>0</v>
      </c>
      <c r="W91" s="18">
        <v>0</v>
      </c>
      <c r="X91" s="18">
        <v>0</v>
      </c>
      <c r="Y91" s="18">
        <v>-33615</v>
      </c>
      <c r="Z91" s="18">
        <v>0</v>
      </c>
      <c r="AA91" s="18">
        <v>0</v>
      </c>
      <c r="AB91" s="18">
        <v>-33615</v>
      </c>
      <c r="AC91" s="18">
        <v>0</v>
      </c>
      <c r="AD91" s="18">
        <v>0</v>
      </c>
      <c r="AE91" s="18">
        <v>0</v>
      </c>
      <c r="AF91" s="52">
        <v>0</v>
      </c>
      <c r="AG91" s="55">
        <v>0</v>
      </c>
      <c r="AH91" s="54">
        <v>0</v>
      </c>
    </row>
    <row r="92" spans="1:34" s="10" customFormat="1" ht="14.4" x14ac:dyDescent="0.3">
      <c r="A92" s="13">
        <v>203</v>
      </c>
      <c r="B92" s="14" t="s">
        <v>204</v>
      </c>
      <c r="D92"/>
      <c r="E92"/>
      <c r="F92"/>
      <c r="H92" s="18">
        <v>668078</v>
      </c>
      <c r="I92" s="18"/>
      <c r="J92" s="18">
        <v>44625</v>
      </c>
      <c r="K92" s="18">
        <v>26122</v>
      </c>
      <c r="L92" s="18">
        <v>0</v>
      </c>
      <c r="M92" s="18">
        <v>-23044</v>
      </c>
      <c r="N92" s="18">
        <v>16765</v>
      </c>
      <c r="O92" s="18">
        <v>0</v>
      </c>
      <c r="P92" s="18">
        <v>-55377</v>
      </c>
      <c r="Q92" s="18">
        <v>9091</v>
      </c>
      <c r="R92" s="18">
        <v>698496</v>
      </c>
      <c r="S92" s="18">
        <v>707587</v>
      </c>
      <c r="V92" s="18">
        <v>0</v>
      </c>
      <c r="W92" s="18">
        <v>0</v>
      </c>
      <c r="X92" s="18">
        <v>0</v>
      </c>
      <c r="Y92" s="18">
        <v>-55136</v>
      </c>
      <c r="Z92" s="18">
        <v>0</v>
      </c>
      <c r="AA92" s="18">
        <v>0</v>
      </c>
      <c r="AB92" s="18">
        <v>-55136</v>
      </c>
      <c r="AC92" s="18">
        <v>0</v>
      </c>
      <c r="AD92" s="18">
        <v>0</v>
      </c>
      <c r="AE92" s="18">
        <v>0</v>
      </c>
      <c r="AF92" s="52">
        <v>0</v>
      </c>
      <c r="AG92" s="55">
        <v>0</v>
      </c>
      <c r="AH92" s="54">
        <v>0</v>
      </c>
    </row>
    <row r="93" spans="1:34" s="10" customFormat="1" ht="14.4" x14ac:dyDescent="0.3">
      <c r="A93" s="13">
        <v>204</v>
      </c>
      <c r="B93" s="14" t="s">
        <v>205</v>
      </c>
      <c r="D93"/>
      <c r="E93"/>
      <c r="F93"/>
      <c r="H93" s="18">
        <v>8022021</v>
      </c>
      <c r="I93" s="18"/>
      <c r="J93" s="18">
        <v>514696</v>
      </c>
      <c r="K93" s="18">
        <v>301288</v>
      </c>
      <c r="L93" s="18">
        <v>0</v>
      </c>
      <c r="M93" s="18">
        <v>-265796</v>
      </c>
      <c r="N93" s="18">
        <v>193365</v>
      </c>
      <c r="O93" s="18">
        <v>0</v>
      </c>
      <c r="P93" s="18">
        <v>-638697</v>
      </c>
      <c r="Q93" s="18">
        <v>104856</v>
      </c>
      <c r="R93" s="18">
        <v>8056247</v>
      </c>
      <c r="S93" s="18">
        <v>8161103</v>
      </c>
      <c r="V93" s="18">
        <v>0</v>
      </c>
      <c r="W93" s="18">
        <v>0</v>
      </c>
      <c r="X93" s="18">
        <v>0</v>
      </c>
      <c r="Y93" s="18">
        <v>-635921</v>
      </c>
      <c r="Z93" s="18">
        <v>0</v>
      </c>
      <c r="AA93" s="18">
        <v>0</v>
      </c>
      <c r="AB93" s="18">
        <v>-635921</v>
      </c>
      <c r="AC93" s="18">
        <v>0</v>
      </c>
      <c r="AD93" s="18">
        <v>0</v>
      </c>
      <c r="AE93" s="18">
        <v>0</v>
      </c>
      <c r="AF93" s="52">
        <v>0</v>
      </c>
      <c r="AG93" s="55">
        <v>0</v>
      </c>
      <c r="AH93" s="54">
        <v>0</v>
      </c>
    </row>
    <row r="94" spans="1:34" s="10" customFormat="1" ht="14.4" x14ac:dyDescent="0.3">
      <c r="A94" s="13">
        <v>206</v>
      </c>
      <c r="B94" s="14" t="s">
        <v>206</v>
      </c>
      <c r="D94"/>
      <c r="E94"/>
      <c r="F94"/>
      <c r="H94" s="18">
        <v>744472</v>
      </c>
      <c r="I94" s="18"/>
      <c r="J94" s="18">
        <v>41972</v>
      </c>
      <c r="K94" s="18">
        <v>24569</v>
      </c>
      <c r="L94" s="18">
        <v>0</v>
      </c>
      <c r="M94" s="18">
        <v>-21675</v>
      </c>
      <c r="N94" s="18">
        <v>15768</v>
      </c>
      <c r="O94" s="18">
        <v>0</v>
      </c>
      <c r="P94" s="18">
        <v>-52084</v>
      </c>
      <c r="Q94" s="18">
        <v>8550</v>
      </c>
      <c r="R94" s="18">
        <v>656961</v>
      </c>
      <c r="S94" s="18">
        <v>665511</v>
      </c>
      <c r="V94" s="18">
        <v>0</v>
      </c>
      <c r="W94" s="18">
        <v>0</v>
      </c>
      <c r="X94" s="18">
        <v>0</v>
      </c>
      <c r="Y94" s="18">
        <v>0</v>
      </c>
      <c r="Z94" s="18">
        <v>0</v>
      </c>
      <c r="AA94" s="18">
        <v>0</v>
      </c>
      <c r="AB94" s="18">
        <v>0</v>
      </c>
      <c r="AC94" s="18">
        <v>0</v>
      </c>
      <c r="AD94" s="18">
        <v>0</v>
      </c>
      <c r="AE94" s="18">
        <v>0</v>
      </c>
      <c r="AF94" s="52">
        <v>0</v>
      </c>
      <c r="AG94" s="55">
        <v>0</v>
      </c>
      <c r="AH94" s="54">
        <v>0</v>
      </c>
    </row>
    <row r="95" spans="1:34" s="10" customFormat="1" ht="14.4" x14ac:dyDescent="0.3">
      <c r="A95" s="13">
        <v>207</v>
      </c>
      <c r="B95" s="14" t="s">
        <v>207</v>
      </c>
      <c r="D95"/>
      <c r="E95"/>
      <c r="F95"/>
      <c r="H95" s="18">
        <v>0</v>
      </c>
      <c r="I95" s="18"/>
      <c r="J95" s="18">
        <v>0</v>
      </c>
      <c r="K95" s="18">
        <v>0</v>
      </c>
      <c r="L95" s="18">
        <v>0</v>
      </c>
      <c r="M95" s="18">
        <v>0</v>
      </c>
      <c r="N95" s="18">
        <v>0</v>
      </c>
      <c r="O95" s="18">
        <v>0</v>
      </c>
      <c r="P95" s="18">
        <v>0</v>
      </c>
      <c r="Q95" s="18">
        <v>0</v>
      </c>
      <c r="R95" s="18">
        <v>0</v>
      </c>
      <c r="S95" s="18">
        <v>0</v>
      </c>
      <c r="V95" s="18">
        <v>0</v>
      </c>
      <c r="W95" s="18">
        <v>0</v>
      </c>
      <c r="X95" s="18">
        <v>0</v>
      </c>
      <c r="Y95" s="18">
        <v>0</v>
      </c>
      <c r="Z95" s="18">
        <v>0</v>
      </c>
      <c r="AA95" s="18">
        <v>0</v>
      </c>
      <c r="AB95" s="18">
        <v>0</v>
      </c>
      <c r="AC95" s="18">
        <v>0</v>
      </c>
      <c r="AD95" s="18">
        <v>0</v>
      </c>
      <c r="AE95" s="18">
        <v>0</v>
      </c>
      <c r="AF95" s="52">
        <v>0</v>
      </c>
      <c r="AG95" s="55">
        <v>0</v>
      </c>
      <c r="AH95" s="54">
        <v>0</v>
      </c>
    </row>
    <row r="96" spans="1:34" s="10" customFormat="1" ht="14.4" x14ac:dyDescent="0.3">
      <c r="A96" s="13">
        <v>208</v>
      </c>
      <c r="B96" s="14" t="s">
        <v>208</v>
      </c>
      <c r="D96"/>
      <c r="E96"/>
      <c r="F96"/>
      <c r="H96" s="18">
        <v>29348567</v>
      </c>
      <c r="I96" s="18"/>
      <c r="J96" s="18">
        <v>1903637</v>
      </c>
      <c r="K96" s="18">
        <v>1114333</v>
      </c>
      <c r="L96" s="18">
        <v>0</v>
      </c>
      <c r="M96" s="18">
        <v>-983060</v>
      </c>
      <c r="N96" s="18">
        <v>715172</v>
      </c>
      <c r="O96" s="18">
        <v>0</v>
      </c>
      <c r="P96" s="18">
        <v>-2362264</v>
      </c>
      <c r="Q96" s="18">
        <v>387818</v>
      </c>
      <c r="R96" s="18">
        <v>29796582</v>
      </c>
      <c r="S96" s="18">
        <v>30184400</v>
      </c>
      <c r="V96" s="18">
        <v>0</v>
      </c>
      <c r="W96" s="18">
        <v>0</v>
      </c>
      <c r="X96" s="18">
        <v>0</v>
      </c>
      <c r="Y96" s="18">
        <v>-2351997</v>
      </c>
      <c r="Z96" s="18">
        <v>0</v>
      </c>
      <c r="AA96" s="18">
        <v>0</v>
      </c>
      <c r="AB96" s="18">
        <v>-2351997</v>
      </c>
      <c r="AC96" s="18">
        <v>0</v>
      </c>
      <c r="AD96" s="18">
        <v>0</v>
      </c>
      <c r="AE96" s="18">
        <v>0</v>
      </c>
      <c r="AF96" s="52">
        <v>0</v>
      </c>
      <c r="AG96" s="55">
        <v>0</v>
      </c>
      <c r="AH96" s="54">
        <v>0</v>
      </c>
    </row>
    <row r="97" spans="1:34" s="10" customFormat="1" ht="14.4" x14ac:dyDescent="0.3">
      <c r="A97" s="13">
        <v>209</v>
      </c>
      <c r="B97" s="14" t="s">
        <v>209</v>
      </c>
      <c r="D97"/>
      <c r="E97"/>
      <c r="F97"/>
      <c r="H97" s="18">
        <v>0</v>
      </c>
      <c r="I97" s="18"/>
      <c r="J97" s="18">
        <v>0</v>
      </c>
      <c r="K97" s="18">
        <v>0</v>
      </c>
      <c r="L97" s="18">
        <v>0</v>
      </c>
      <c r="M97" s="18">
        <v>0</v>
      </c>
      <c r="N97" s="18">
        <v>0</v>
      </c>
      <c r="O97" s="18">
        <v>0</v>
      </c>
      <c r="P97" s="18">
        <v>0</v>
      </c>
      <c r="Q97" s="18">
        <v>0</v>
      </c>
      <c r="R97" s="18">
        <v>0</v>
      </c>
      <c r="S97" s="18">
        <v>0</v>
      </c>
      <c r="V97" s="18">
        <v>0</v>
      </c>
      <c r="W97" s="18">
        <v>0</v>
      </c>
      <c r="X97" s="18">
        <v>0</v>
      </c>
      <c r="Y97" s="18">
        <v>0</v>
      </c>
      <c r="Z97" s="18">
        <v>0</v>
      </c>
      <c r="AA97" s="18">
        <v>0</v>
      </c>
      <c r="AB97" s="18">
        <v>0</v>
      </c>
      <c r="AC97" s="18">
        <v>0</v>
      </c>
      <c r="AD97" s="18">
        <v>0</v>
      </c>
      <c r="AE97" s="18">
        <v>0</v>
      </c>
      <c r="AF97" s="52">
        <v>0</v>
      </c>
      <c r="AG97" s="55">
        <v>0</v>
      </c>
      <c r="AH97" s="54">
        <v>0</v>
      </c>
    </row>
    <row r="98" spans="1:34" s="10" customFormat="1" ht="14.4" x14ac:dyDescent="0.3">
      <c r="A98" s="13">
        <v>211</v>
      </c>
      <c r="B98" s="14" t="s">
        <v>210</v>
      </c>
      <c r="D98"/>
      <c r="E98"/>
      <c r="F98"/>
      <c r="H98" s="18">
        <v>2297017</v>
      </c>
      <c r="I98" s="18"/>
      <c r="J98" s="18">
        <v>143056</v>
      </c>
      <c r="K98" s="18">
        <v>83740</v>
      </c>
      <c r="L98" s="18">
        <v>0</v>
      </c>
      <c r="M98" s="18">
        <v>-73875</v>
      </c>
      <c r="N98" s="18">
        <v>53744</v>
      </c>
      <c r="O98" s="18">
        <v>0</v>
      </c>
      <c r="P98" s="18">
        <v>-177521</v>
      </c>
      <c r="Q98" s="18">
        <v>29144</v>
      </c>
      <c r="R98" s="18">
        <v>2239169</v>
      </c>
      <c r="S98" s="18">
        <v>2268313</v>
      </c>
      <c r="V98" s="18">
        <v>0</v>
      </c>
      <c r="W98" s="18">
        <v>0</v>
      </c>
      <c r="X98" s="18">
        <v>0</v>
      </c>
      <c r="Y98" s="18">
        <v>-176749</v>
      </c>
      <c r="Z98" s="18">
        <v>0</v>
      </c>
      <c r="AA98" s="18">
        <v>0</v>
      </c>
      <c r="AB98" s="18">
        <v>-176749</v>
      </c>
      <c r="AC98" s="18">
        <v>0</v>
      </c>
      <c r="AD98" s="18">
        <v>0</v>
      </c>
      <c r="AE98" s="18">
        <v>0</v>
      </c>
      <c r="AF98" s="52">
        <v>0</v>
      </c>
      <c r="AG98" s="55">
        <v>0</v>
      </c>
      <c r="AH98" s="54">
        <v>0</v>
      </c>
    </row>
    <row r="99" spans="1:34" s="10" customFormat="1" ht="14.4" x14ac:dyDescent="0.3">
      <c r="A99" s="13">
        <v>212</v>
      </c>
      <c r="B99" s="14" t="s">
        <v>211</v>
      </c>
      <c r="D99"/>
      <c r="E99"/>
      <c r="F99"/>
      <c r="H99" s="18">
        <v>2339385</v>
      </c>
      <c r="I99" s="18"/>
      <c r="J99" s="18">
        <v>163566</v>
      </c>
      <c r="K99" s="18">
        <v>95747</v>
      </c>
      <c r="L99" s="18">
        <v>0</v>
      </c>
      <c r="M99" s="18">
        <v>-84467</v>
      </c>
      <c r="N99" s="18">
        <v>61450</v>
      </c>
      <c r="O99" s="18">
        <v>0</v>
      </c>
      <c r="P99" s="18">
        <v>-202973</v>
      </c>
      <c r="Q99" s="18">
        <v>33323</v>
      </c>
      <c r="R99" s="18">
        <v>2560208</v>
      </c>
      <c r="S99" s="18">
        <v>2593531</v>
      </c>
      <c r="V99" s="18">
        <v>0</v>
      </c>
      <c r="W99" s="18">
        <v>0</v>
      </c>
      <c r="X99" s="18">
        <v>0</v>
      </c>
      <c r="Y99" s="18">
        <v>-202090</v>
      </c>
      <c r="Z99" s="18">
        <v>0</v>
      </c>
      <c r="AA99" s="18">
        <v>0</v>
      </c>
      <c r="AB99" s="18">
        <v>-202090</v>
      </c>
      <c r="AC99" s="18">
        <v>0</v>
      </c>
      <c r="AD99" s="18">
        <v>0</v>
      </c>
      <c r="AE99" s="18">
        <v>0</v>
      </c>
      <c r="AF99" s="52">
        <v>0</v>
      </c>
      <c r="AG99" s="55">
        <v>0</v>
      </c>
      <c r="AH99" s="54">
        <v>0</v>
      </c>
    </row>
    <row r="100" spans="1:34" s="10" customFormat="1" ht="14.4" x14ac:dyDescent="0.3">
      <c r="A100" s="13">
        <v>213</v>
      </c>
      <c r="B100" s="14" t="s">
        <v>212</v>
      </c>
      <c r="D100"/>
      <c r="E100"/>
      <c r="F100"/>
      <c r="H100" s="18">
        <v>2955669</v>
      </c>
      <c r="I100" s="18"/>
      <c r="J100" s="18">
        <v>184110</v>
      </c>
      <c r="K100" s="18">
        <v>107773</v>
      </c>
      <c r="L100" s="18">
        <v>0</v>
      </c>
      <c r="M100" s="18">
        <v>-95077</v>
      </c>
      <c r="N100" s="18">
        <v>69168</v>
      </c>
      <c r="O100" s="18">
        <v>0</v>
      </c>
      <c r="P100" s="18">
        <v>-228466</v>
      </c>
      <c r="Q100" s="18">
        <v>37508</v>
      </c>
      <c r="R100" s="18">
        <v>2881774</v>
      </c>
      <c r="S100" s="18">
        <v>2919282</v>
      </c>
      <c r="V100" s="18">
        <v>0</v>
      </c>
      <c r="W100" s="18">
        <v>0</v>
      </c>
      <c r="X100" s="18">
        <v>0</v>
      </c>
      <c r="Y100" s="18">
        <v>-227473</v>
      </c>
      <c r="Z100" s="18">
        <v>0</v>
      </c>
      <c r="AA100" s="18">
        <v>0</v>
      </c>
      <c r="AB100" s="18">
        <v>-227473</v>
      </c>
      <c r="AC100" s="18">
        <v>0</v>
      </c>
      <c r="AD100" s="18">
        <v>0</v>
      </c>
      <c r="AE100" s="18">
        <v>0</v>
      </c>
      <c r="AF100" s="52">
        <v>0</v>
      </c>
      <c r="AG100" s="55">
        <v>0</v>
      </c>
      <c r="AH100" s="54">
        <v>0</v>
      </c>
    </row>
    <row r="101" spans="1:34" s="10" customFormat="1" ht="14.4" x14ac:dyDescent="0.3">
      <c r="A101" s="13">
        <v>214</v>
      </c>
      <c r="B101" s="14" t="s">
        <v>213</v>
      </c>
      <c r="D101"/>
      <c r="E101"/>
      <c r="F101"/>
      <c r="H101" s="18">
        <v>2842330</v>
      </c>
      <c r="I101" s="18"/>
      <c r="J101" s="18">
        <v>176939</v>
      </c>
      <c r="K101" s="18">
        <v>103575</v>
      </c>
      <c r="L101" s="18">
        <v>0</v>
      </c>
      <c r="M101" s="18">
        <v>-91374</v>
      </c>
      <c r="N101" s="18">
        <v>66474</v>
      </c>
      <c r="O101" s="18">
        <v>0</v>
      </c>
      <c r="P101" s="18">
        <v>-219567</v>
      </c>
      <c r="Q101" s="18">
        <v>36047</v>
      </c>
      <c r="R101" s="18">
        <v>2769524</v>
      </c>
      <c r="S101" s="18">
        <v>2805571</v>
      </c>
      <c r="V101" s="18">
        <v>0</v>
      </c>
      <c r="W101" s="18">
        <v>0</v>
      </c>
      <c r="X101" s="18">
        <v>0</v>
      </c>
      <c r="Y101" s="18">
        <v>-218613</v>
      </c>
      <c r="Z101" s="18">
        <v>0</v>
      </c>
      <c r="AA101" s="18">
        <v>0</v>
      </c>
      <c r="AB101" s="18">
        <v>-218613</v>
      </c>
      <c r="AC101" s="18">
        <v>0</v>
      </c>
      <c r="AD101" s="18">
        <v>0</v>
      </c>
      <c r="AE101" s="18">
        <v>0</v>
      </c>
      <c r="AF101" s="52">
        <v>0</v>
      </c>
      <c r="AG101" s="55">
        <v>0</v>
      </c>
      <c r="AH101" s="54">
        <v>0</v>
      </c>
    </row>
    <row r="102" spans="1:34" s="10" customFormat="1" ht="14.4" x14ac:dyDescent="0.3">
      <c r="A102" s="13">
        <v>215</v>
      </c>
      <c r="B102" s="14" t="s">
        <v>214</v>
      </c>
      <c r="D102"/>
      <c r="E102"/>
      <c r="F102"/>
      <c r="H102" s="18">
        <v>2386175</v>
      </c>
      <c r="I102" s="18"/>
      <c r="J102" s="18">
        <v>150247</v>
      </c>
      <c r="K102" s="18">
        <v>87950</v>
      </c>
      <c r="L102" s="18">
        <v>0</v>
      </c>
      <c r="M102" s="18">
        <v>-77589</v>
      </c>
      <c r="N102" s="18">
        <v>56446</v>
      </c>
      <c r="O102" s="18">
        <v>0</v>
      </c>
      <c r="P102" s="18">
        <v>-186445</v>
      </c>
      <c r="Q102" s="18">
        <v>30609</v>
      </c>
      <c r="R102" s="18">
        <v>2351739</v>
      </c>
      <c r="S102" s="18">
        <v>2382348</v>
      </c>
      <c r="V102" s="18">
        <v>0</v>
      </c>
      <c r="W102" s="18">
        <v>0</v>
      </c>
      <c r="X102" s="18">
        <v>0</v>
      </c>
      <c r="Y102" s="18">
        <v>-185635</v>
      </c>
      <c r="Z102" s="18">
        <v>0</v>
      </c>
      <c r="AA102" s="18">
        <v>0</v>
      </c>
      <c r="AB102" s="18">
        <v>-185635</v>
      </c>
      <c r="AC102" s="18">
        <v>0</v>
      </c>
      <c r="AD102" s="18">
        <v>0</v>
      </c>
      <c r="AE102" s="18">
        <v>0</v>
      </c>
      <c r="AF102" s="52">
        <v>0</v>
      </c>
      <c r="AG102" s="55">
        <v>0</v>
      </c>
      <c r="AH102" s="54">
        <v>0</v>
      </c>
    </row>
    <row r="103" spans="1:34" s="10" customFormat="1" ht="14.4" x14ac:dyDescent="0.3">
      <c r="A103" s="13">
        <v>216</v>
      </c>
      <c r="B103" s="14" t="s">
        <v>215</v>
      </c>
      <c r="D103"/>
      <c r="E103"/>
      <c r="F103"/>
      <c r="H103" s="18">
        <v>12780936</v>
      </c>
      <c r="I103" s="18"/>
      <c r="J103" s="18">
        <v>820417</v>
      </c>
      <c r="K103" s="18">
        <v>480248</v>
      </c>
      <c r="L103" s="18">
        <v>0</v>
      </c>
      <c r="M103" s="18">
        <v>-423672</v>
      </c>
      <c r="N103" s="18">
        <v>308220</v>
      </c>
      <c r="O103" s="18">
        <v>0</v>
      </c>
      <c r="P103" s="18">
        <v>-1018073</v>
      </c>
      <c r="Q103" s="18">
        <v>167140</v>
      </c>
      <c r="R103" s="18">
        <v>12841534</v>
      </c>
      <c r="S103" s="18">
        <v>13008674</v>
      </c>
      <c r="V103" s="18">
        <v>0</v>
      </c>
      <c r="W103" s="18">
        <v>0</v>
      </c>
      <c r="X103" s="18">
        <v>0</v>
      </c>
      <c r="Y103" s="18">
        <v>-1013648</v>
      </c>
      <c r="Z103" s="18">
        <v>0</v>
      </c>
      <c r="AA103" s="18">
        <v>0</v>
      </c>
      <c r="AB103" s="18">
        <v>-1013648</v>
      </c>
      <c r="AC103" s="18">
        <v>0</v>
      </c>
      <c r="AD103" s="18">
        <v>0</v>
      </c>
      <c r="AE103" s="18">
        <v>0</v>
      </c>
      <c r="AF103" s="52">
        <v>0</v>
      </c>
      <c r="AG103" s="55">
        <v>0</v>
      </c>
      <c r="AH103" s="54">
        <v>0</v>
      </c>
    </row>
    <row r="104" spans="1:34" s="10" customFormat="1" ht="14.4" x14ac:dyDescent="0.3">
      <c r="A104" s="13">
        <v>217</v>
      </c>
      <c r="B104" s="14" t="s">
        <v>216</v>
      </c>
      <c r="D104"/>
      <c r="E104"/>
      <c r="F104"/>
      <c r="H104" s="18">
        <v>4926366</v>
      </c>
      <c r="I104" s="18"/>
      <c r="J104" s="18">
        <v>296332</v>
      </c>
      <c r="K104" s="18">
        <v>173464</v>
      </c>
      <c r="L104" s="18">
        <v>0</v>
      </c>
      <c r="M104" s="18">
        <v>-153028</v>
      </c>
      <c r="N104" s="18">
        <v>111328</v>
      </c>
      <c r="O104" s="18">
        <v>0</v>
      </c>
      <c r="P104" s="18">
        <v>-367725</v>
      </c>
      <c r="Q104" s="18">
        <v>60371</v>
      </c>
      <c r="R104" s="18">
        <v>4638320</v>
      </c>
      <c r="S104" s="18">
        <v>4698691</v>
      </c>
      <c r="V104" s="18">
        <v>0</v>
      </c>
      <c r="W104" s="18">
        <v>0</v>
      </c>
      <c r="X104" s="18">
        <v>0</v>
      </c>
      <c r="Y104" s="18">
        <v>-366126</v>
      </c>
      <c r="Z104" s="18">
        <v>0</v>
      </c>
      <c r="AA104" s="18">
        <v>0</v>
      </c>
      <c r="AB104" s="18">
        <v>-366126</v>
      </c>
      <c r="AC104" s="18">
        <v>0</v>
      </c>
      <c r="AD104" s="18">
        <v>0</v>
      </c>
      <c r="AE104" s="18">
        <v>0</v>
      </c>
      <c r="AF104" s="52">
        <v>0</v>
      </c>
      <c r="AG104" s="55">
        <v>0</v>
      </c>
      <c r="AH104" s="54">
        <v>0</v>
      </c>
    </row>
    <row r="105" spans="1:34" s="10" customFormat="1" ht="14.4" x14ac:dyDescent="0.3">
      <c r="A105" s="13">
        <v>218</v>
      </c>
      <c r="B105" s="14" t="s">
        <v>217</v>
      </c>
      <c r="D105"/>
      <c r="E105"/>
      <c r="F105"/>
      <c r="H105" s="18">
        <v>550921</v>
      </c>
      <c r="I105" s="18"/>
      <c r="J105" s="18">
        <v>33285</v>
      </c>
      <c r="K105" s="18">
        <v>19484</v>
      </c>
      <c r="L105" s="18">
        <v>0</v>
      </c>
      <c r="M105" s="18">
        <v>-17188</v>
      </c>
      <c r="N105" s="18">
        <v>12505</v>
      </c>
      <c r="O105" s="18">
        <v>0</v>
      </c>
      <c r="P105" s="18">
        <v>-41305</v>
      </c>
      <c r="Q105" s="18">
        <v>6781</v>
      </c>
      <c r="R105" s="18">
        <v>520998</v>
      </c>
      <c r="S105" s="18">
        <v>527779</v>
      </c>
      <c r="V105" s="18">
        <v>0</v>
      </c>
      <c r="W105" s="18">
        <v>0</v>
      </c>
      <c r="X105" s="18">
        <v>0</v>
      </c>
      <c r="Y105" s="18">
        <v>-41125</v>
      </c>
      <c r="Z105" s="18">
        <v>0</v>
      </c>
      <c r="AA105" s="18">
        <v>0</v>
      </c>
      <c r="AB105" s="18">
        <v>-41125</v>
      </c>
      <c r="AC105" s="18">
        <v>0</v>
      </c>
      <c r="AD105" s="18">
        <v>0</v>
      </c>
      <c r="AE105" s="18">
        <v>0</v>
      </c>
      <c r="AF105" s="52">
        <v>0</v>
      </c>
      <c r="AG105" s="55">
        <v>0</v>
      </c>
      <c r="AH105" s="54">
        <v>0</v>
      </c>
    </row>
    <row r="106" spans="1:34" s="10" customFormat="1" ht="14.4" x14ac:dyDescent="0.3">
      <c r="A106" s="13">
        <v>219</v>
      </c>
      <c r="B106" s="14" t="s">
        <v>218</v>
      </c>
      <c r="D106"/>
      <c r="E106"/>
      <c r="F106"/>
      <c r="H106" s="18">
        <v>0</v>
      </c>
      <c r="I106" s="18"/>
      <c r="J106" s="18">
        <v>0</v>
      </c>
      <c r="K106" s="18">
        <v>0</v>
      </c>
      <c r="L106" s="18">
        <v>0</v>
      </c>
      <c r="M106" s="18">
        <v>0</v>
      </c>
      <c r="N106" s="18">
        <v>0</v>
      </c>
      <c r="O106" s="18">
        <v>0</v>
      </c>
      <c r="P106" s="18">
        <v>0</v>
      </c>
      <c r="Q106" s="18">
        <v>0</v>
      </c>
      <c r="R106" s="18">
        <v>0</v>
      </c>
      <c r="S106" s="18">
        <v>0</v>
      </c>
      <c r="V106" s="18">
        <v>0</v>
      </c>
      <c r="W106" s="18">
        <v>0</v>
      </c>
      <c r="X106" s="18">
        <v>0</v>
      </c>
      <c r="Y106" s="18">
        <v>0</v>
      </c>
      <c r="Z106" s="18">
        <v>0</v>
      </c>
      <c r="AA106" s="18">
        <v>0</v>
      </c>
      <c r="AB106" s="18">
        <v>0</v>
      </c>
      <c r="AC106" s="18">
        <v>0</v>
      </c>
      <c r="AD106" s="18">
        <v>0</v>
      </c>
      <c r="AE106" s="18">
        <v>0</v>
      </c>
      <c r="AF106" s="52">
        <v>0</v>
      </c>
      <c r="AG106" s="55">
        <v>0</v>
      </c>
      <c r="AH106" s="54">
        <v>0</v>
      </c>
    </row>
    <row r="107" spans="1:34" s="10" customFormat="1" ht="14.4" x14ac:dyDescent="0.3">
      <c r="A107" s="13">
        <v>220</v>
      </c>
      <c r="B107" s="14" t="s">
        <v>219</v>
      </c>
      <c r="D107"/>
      <c r="E107"/>
      <c r="F107"/>
      <c r="H107" s="18">
        <v>0</v>
      </c>
      <c r="I107" s="18"/>
      <c r="J107" s="18">
        <v>0</v>
      </c>
      <c r="K107" s="18">
        <v>0</v>
      </c>
      <c r="L107" s="18">
        <v>0</v>
      </c>
      <c r="M107" s="18">
        <v>0</v>
      </c>
      <c r="N107" s="18">
        <v>0</v>
      </c>
      <c r="O107" s="18">
        <v>0</v>
      </c>
      <c r="P107" s="18">
        <v>0</v>
      </c>
      <c r="Q107" s="18">
        <v>0</v>
      </c>
      <c r="R107" s="18">
        <v>0</v>
      </c>
      <c r="S107" s="18">
        <v>0</v>
      </c>
      <c r="V107" s="18">
        <v>0</v>
      </c>
      <c r="W107" s="18">
        <v>0</v>
      </c>
      <c r="X107" s="18">
        <v>0</v>
      </c>
      <c r="Y107" s="18">
        <v>0</v>
      </c>
      <c r="Z107" s="18">
        <v>0</v>
      </c>
      <c r="AA107" s="18">
        <v>0</v>
      </c>
      <c r="AB107" s="18">
        <v>0</v>
      </c>
      <c r="AC107" s="18">
        <v>0</v>
      </c>
      <c r="AD107" s="18">
        <v>0</v>
      </c>
      <c r="AE107" s="18">
        <v>0</v>
      </c>
      <c r="AF107" s="52">
        <v>0</v>
      </c>
      <c r="AG107" s="55">
        <v>0</v>
      </c>
      <c r="AH107" s="54">
        <v>0</v>
      </c>
    </row>
    <row r="108" spans="1:34" s="10" customFormat="1" ht="14.4" x14ac:dyDescent="0.3">
      <c r="A108" s="13">
        <v>221</v>
      </c>
      <c r="B108" s="14" t="s">
        <v>220</v>
      </c>
      <c r="D108"/>
      <c r="E108"/>
      <c r="F108"/>
      <c r="H108" s="18">
        <v>8676610</v>
      </c>
      <c r="I108" s="18"/>
      <c r="J108" s="18">
        <v>561853</v>
      </c>
      <c r="K108" s="18">
        <v>328892</v>
      </c>
      <c r="L108" s="18">
        <v>0</v>
      </c>
      <c r="M108" s="18">
        <v>-290148</v>
      </c>
      <c r="N108" s="18">
        <v>211081</v>
      </c>
      <c r="O108" s="18">
        <v>0</v>
      </c>
      <c r="P108" s="18">
        <v>-697215</v>
      </c>
      <c r="Q108" s="18">
        <v>114463</v>
      </c>
      <c r="R108" s="18">
        <v>8794371</v>
      </c>
      <c r="S108" s="18">
        <v>8908834</v>
      </c>
      <c r="V108" s="18">
        <v>0</v>
      </c>
      <c r="W108" s="18">
        <v>0</v>
      </c>
      <c r="X108" s="18">
        <v>0</v>
      </c>
      <c r="Y108" s="18">
        <v>-694185</v>
      </c>
      <c r="Z108" s="18">
        <v>0</v>
      </c>
      <c r="AA108" s="18">
        <v>0</v>
      </c>
      <c r="AB108" s="18">
        <v>-694185</v>
      </c>
      <c r="AC108" s="18">
        <v>0</v>
      </c>
      <c r="AD108" s="18">
        <v>0</v>
      </c>
      <c r="AE108" s="18">
        <v>0</v>
      </c>
      <c r="AF108" s="52">
        <v>0</v>
      </c>
      <c r="AG108" s="55">
        <v>0</v>
      </c>
      <c r="AH108" s="54">
        <v>0</v>
      </c>
    </row>
    <row r="109" spans="1:34" s="10" customFormat="1" ht="14.4" x14ac:dyDescent="0.3">
      <c r="A109" s="13">
        <v>222</v>
      </c>
      <c r="B109" s="14" t="s">
        <v>221</v>
      </c>
      <c r="D109"/>
      <c r="E109"/>
      <c r="F109"/>
      <c r="H109" s="18">
        <v>627031</v>
      </c>
      <c r="I109" s="18"/>
      <c r="J109" s="18">
        <v>39302</v>
      </c>
      <c r="K109" s="18">
        <v>23006</v>
      </c>
      <c r="L109" s="18">
        <v>0</v>
      </c>
      <c r="M109" s="18">
        <v>-20295</v>
      </c>
      <c r="N109" s="18">
        <v>14765</v>
      </c>
      <c r="O109" s="18">
        <v>0</v>
      </c>
      <c r="P109" s="18">
        <v>-48771</v>
      </c>
      <c r="Q109" s="18">
        <v>8007</v>
      </c>
      <c r="R109" s="18">
        <v>615171</v>
      </c>
      <c r="S109" s="18">
        <v>623178</v>
      </c>
      <c r="V109" s="18">
        <v>0</v>
      </c>
      <c r="W109" s="18">
        <v>0</v>
      </c>
      <c r="X109" s="18">
        <v>0</v>
      </c>
      <c r="Y109" s="18">
        <v>-48559</v>
      </c>
      <c r="Z109" s="18">
        <v>0</v>
      </c>
      <c r="AA109" s="18">
        <v>0</v>
      </c>
      <c r="AB109" s="18">
        <v>-48559</v>
      </c>
      <c r="AC109" s="18">
        <v>0</v>
      </c>
      <c r="AD109" s="18">
        <v>0</v>
      </c>
      <c r="AE109" s="18">
        <v>0</v>
      </c>
      <c r="AF109" s="52">
        <v>0</v>
      </c>
      <c r="AG109" s="55">
        <v>0</v>
      </c>
      <c r="AH109" s="54">
        <v>0</v>
      </c>
    </row>
    <row r="110" spans="1:34" s="10" customFormat="1" ht="14.4" x14ac:dyDescent="0.3">
      <c r="A110" s="13">
        <v>223</v>
      </c>
      <c r="B110" s="14" t="s">
        <v>222</v>
      </c>
      <c r="D110"/>
      <c r="E110"/>
      <c r="F110"/>
      <c r="H110" s="18">
        <v>1071380</v>
      </c>
      <c r="I110" s="18"/>
      <c r="J110" s="18">
        <v>69561</v>
      </c>
      <c r="K110" s="18">
        <v>40719</v>
      </c>
      <c r="L110" s="18">
        <v>0</v>
      </c>
      <c r="M110" s="18">
        <v>-35921</v>
      </c>
      <c r="N110" s="18">
        <v>26133</v>
      </c>
      <c r="O110" s="18">
        <v>0</v>
      </c>
      <c r="P110" s="18">
        <v>-86320</v>
      </c>
      <c r="Q110" s="18">
        <v>14172</v>
      </c>
      <c r="R110" s="18">
        <v>1088801</v>
      </c>
      <c r="S110" s="18">
        <v>1102973</v>
      </c>
      <c r="V110" s="18">
        <v>0</v>
      </c>
      <c r="W110" s="18">
        <v>0</v>
      </c>
      <c r="X110" s="18">
        <v>0</v>
      </c>
      <c r="Y110" s="18">
        <v>-85945</v>
      </c>
      <c r="Z110" s="18">
        <v>0</v>
      </c>
      <c r="AA110" s="18">
        <v>0</v>
      </c>
      <c r="AB110" s="18">
        <v>-85945</v>
      </c>
      <c r="AC110" s="18">
        <v>0</v>
      </c>
      <c r="AD110" s="18">
        <v>0</v>
      </c>
      <c r="AE110" s="18">
        <v>0</v>
      </c>
      <c r="AF110" s="52">
        <v>0</v>
      </c>
      <c r="AG110" s="55">
        <v>0</v>
      </c>
      <c r="AH110" s="54">
        <v>0</v>
      </c>
    </row>
    <row r="111" spans="1:34" s="10" customFormat="1" ht="14.4" x14ac:dyDescent="0.3">
      <c r="A111" s="13">
        <v>226</v>
      </c>
      <c r="B111" s="14" t="s">
        <v>223</v>
      </c>
      <c r="D111"/>
      <c r="E111"/>
      <c r="F111"/>
      <c r="H111" s="18">
        <v>41878</v>
      </c>
      <c r="I111" s="18"/>
      <c r="J111" s="18">
        <v>2038</v>
      </c>
      <c r="K111" s="18">
        <v>1193</v>
      </c>
      <c r="L111" s="18">
        <v>0</v>
      </c>
      <c r="M111" s="18">
        <v>-1053</v>
      </c>
      <c r="N111" s="18">
        <v>765</v>
      </c>
      <c r="O111" s="18">
        <v>0</v>
      </c>
      <c r="P111" s="18">
        <v>-2528</v>
      </c>
      <c r="Q111" s="18">
        <v>415</v>
      </c>
      <c r="R111" s="18">
        <v>31893</v>
      </c>
      <c r="S111" s="18">
        <v>32308</v>
      </c>
      <c r="V111" s="18">
        <v>0</v>
      </c>
      <c r="W111" s="18">
        <v>0</v>
      </c>
      <c r="X111" s="18">
        <v>0</v>
      </c>
      <c r="Y111" s="18">
        <v>-2518</v>
      </c>
      <c r="Z111" s="18">
        <v>0</v>
      </c>
      <c r="AA111" s="18">
        <v>0</v>
      </c>
      <c r="AB111" s="18">
        <v>-2518</v>
      </c>
      <c r="AC111" s="18">
        <v>0</v>
      </c>
      <c r="AD111" s="18">
        <v>0</v>
      </c>
      <c r="AE111" s="18">
        <v>0</v>
      </c>
      <c r="AF111" s="52">
        <v>0</v>
      </c>
      <c r="AG111" s="55">
        <v>0</v>
      </c>
      <c r="AH111" s="54">
        <v>0</v>
      </c>
    </row>
    <row r="112" spans="1:34" s="10" customFormat="1" ht="14.4" x14ac:dyDescent="0.3">
      <c r="A112" s="13">
        <v>229</v>
      </c>
      <c r="B112" s="14" t="s">
        <v>224</v>
      </c>
      <c r="D112"/>
      <c r="E112"/>
      <c r="F112"/>
      <c r="H112" s="18">
        <v>3210146</v>
      </c>
      <c r="I112" s="18"/>
      <c r="J112" s="18">
        <v>200433</v>
      </c>
      <c r="K112" s="18">
        <v>117327</v>
      </c>
      <c r="L112" s="18">
        <v>0</v>
      </c>
      <c r="M112" s="18">
        <v>-103506</v>
      </c>
      <c r="N112" s="18">
        <v>75300</v>
      </c>
      <c r="O112" s="18">
        <v>0</v>
      </c>
      <c r="P112" s="18">
        <v>-248721</v>
      </c>
      <c r="Q112" s="18">
        <v>40833</v>
      </c>
      <c r="R112" s="18">
        <v>3137265</v>
      </c>
      <c r="S112" s="18">
        <v>3178098</v>
      </c>
      <c r="V112" s="18">
        <v>0</v>
      </c>
      <c r="W112" s="18">
        <v>0</v>
      </c>
      <c r="X112" s="18">
        <v>0</v>
      </c>
      <c r="Y112" s="18">
        <v>-247640</v>
      </c>
      <c r="Z112" s="18">
        <v>0</v>
      </c>
      <c r="AA112" s="18">
        <v>0</v>
      </c>
      <c r="AB112" s="18">
        <v>-247640</v>
      </c>
      <c r="AC112" s="18">
        <v>0</v>
      </c>
      <c r="AD112" s="18">
        <v>0</v>
      </c>
      <c r="AE112" s="18">
        <v>0</v>
      </c>
      <c r="AF112" s="52">
        <v>0</v>
      </c>
      <c r="AG112" s="55">
        <v>0</v>
      </c>
      <c r="AH112" s="54">
        <v>0</v>
      </c>
    </row>
    <row r="113" spans="1:34" s="10" customFormat="1" ht="14.4" x14ac:dyDescent="0.3">
      <c r="A113" s="13">
        <v>230</v>
      </c>
      <c r="B113" s="14" t="s">
        <v>225</v>
      </c>
      <c r="D113"/>
      <c r="E113"/>
      <c r="F113"/>
      <c r="H113" s="18">
        <v>0</v>
      </c>
      <c r="I113" s="18"/>
      <c r="J113" s="18">
        <v>0</v>
      </c>
      <c r="K113" s="18">
        <v>0</v>
      </c>
      <c r="L113" s="18">
        <v>0</v>
      </c>
      <c r="M113" s="18">
        <v>0</v>
      </c>
      <c r="N113" s="18">
        <v>0</v>
      </c>
      <c r="O113" s="18">
        <v>0</v>
      </c>
      <c r="P113" s="18">
        <v>0</v>
      </c>
      <c r="Q113" s="18">
        <v>0</v>
      </c>
      <c r="R113" s="18">
        <v>0</v>
      </c>
      <c r="S113" s="18">
        <v>0</v>
      </c>
      <c r="V113" s="18">
        <v>0</v>
      </c>
      <c r="W113" s="18">
        <v>0</v>
      </c>
      <c r="X113" s="18">
        <v>0</v>
      </c>
      <c r="Y113" s="18">
        <v>0</v>
      </c>
      <c r="Z113" s="18">
        <v>0</v>
      </c>
      <c r="AA113" s="18">
        <v>0</v>
      </c>
      <c r="AB113" s="18">
        <v>0</v>
      </c>
      <c r="AC113" s="18">
        <v>0</v>
      </c>
      <c r="AD113" s="18">
        <v>0</v>
      </c>
      <c r="AE113" s="18">
        <v>0</v>
      </c>
      <c r="AF113" s="52">
        <v>0</v>
      </c>
      <c r="AG113" s="55">
        <v>0</v>
      </c>
      <c r="AH113" s="54">
        <v>0</v>
      </c>
    </row>
    <row r="114" spans="1:34" s="10" customFormat="1" ht="14.4" x14ac:dyDescent="0.3">
      <c r="A114" s="13">
        <v>231</v>
      </c>
      <c r="B114" s="14" t="s">
        <v>226</v>
      </c>
      <c r="D114"/>
      <c r="E114"/>
      <c r="F114"/>
      <c r="H114" s="18">
        <v>0</v>
      </c>
      <c r="I114" s="18"/>
      <c r="J114" s="18">
        <v>0</v>
      </c>
      <c r="K114" s="18">
        <v>0</v>
      </c>
      <c r="L114" s="18">
        <v>0</v>
      </c>
      <c r="M114" s="18">
        <v>0</v>
      </c>
      <c r="N114" s="18">
        <v>0</v>
      </c>
      <c r="O114" s="18">
        <v>0</v>
      </c>
      <c r="P114" s="18">
        <v>0</v>
      </c>
      <c r="Q114" s="18">
        <v>0</v>
      </c>
      <c r="R114" s="18">
        <v>0</v>
      </c>
      <c r="S114" s="18">
        <v>0</v>
      </c>
      <c r="V114" s="18">
        <v>0</v>
      </c>
      <c r="W114" s="18">
        <v>0</v>
      </c>
      <c r="X114" s="18">
        <v>0</v>
      </c>
      <c r="Y114" s="18">
        <v>0</v>
      </c>
      <c r="Z114" s="18">
        <v>0</v>
      </c>
      <c r="AA114" s="18">
        <v>0</v>
      </c>
      <c r="AB114" s="18">
        <v>0</v>
      </c>
      <c r="AC114" s="18">
        <v>0</v>
      </c>
      <c r="AD114" s="18">
        <v>0</v>
      </c>
      <c r="AE114" s="18">
        <v>0</v>
      </c>
      <c r="AF114" s="52">
        <v>0</v>
      </c>
      <c r="AG114" s="55">
        <v>0</v>
      </c>
      <c r="AH114" s="54">
        <v>0</v>
      </c>
    </row>
    <row r="115" spans="1:34" s="10" customFormat="1" ht="14.4" x14ac:dyDescent="0.3">
      <c r="A115" s="13">
        <v>232</v>
      </c>
      <c r="B115" s="14" t="s">
        <v>227</v>
      </c>
      <c r="D115"/>
      <c r="E115"/>
      <c r="F115"/>
      <c r="H115" s="18">
        <v>0</v>
      </c>
      <c r="I115" s="18"/>
      <c r="J115" s="18">
        <v>0</v>
      </c>
      <c r="K115" s="18">
        <v>0</v>
      </c>
      <c r="L115" s="18">
        <v>0</v>
      </c>
      <c r="M115" s="18">
        <v>0</v>
      </c>
      <c r="N115" s="18">
        <v>0</v>
      </c>
      <c r="O115" s="18">
        <v>0</v>
      </c>
      <c r="P115" s="18">
        <v>0</v>
      </c>
      <c r="Q115" s="18">
        <v>0</v>
      </c>
      <c r="R115" s="18">
        <v>0</v>
      </c>
      <c r="S115" s="18">
        <v>0</v>
      </c>
      <c r="V115" s="18">
        <v>0</v>
      </c>
      <c r="W115" s="18">
        <v>0</v>
      </c>
      <c r="X115" s="18">
        <v>0</v>
      </c>
      <c r="Y115" s="18">
        <v>0</v>
      </c>
      <c r="Z115" s="18">
        <v>0</v>
      </c>
      <c r="AA115" s="18">
        <v>0</v>
      </c>
      <c r="AB115" s="18">
        <v>0</v>
      </c>
      <c r="AC115" s="18">
        <v>0</v>
      </c>
      <c r="AD115" s="18">
        <v>0</v>
      </c>
      <c r="AE115" s="18">
        <v>0</v>
      </c>
      <c r="AF115" s="52">
        <v>0</v>
      </c>
      <c r="AG115" s="55">
        <v>0</v>
      </c>
      <c r="AH115" s="54">
        <v>0</v>
      </c>
    </row>
    <row r="116" spans="1:34" s="10" customFormat="1" ht="14.4" x14ac:dyDescent="0.3">
      <c r="A116" s="13">
        <v>233</v>
      </c>
      <c r="B116" s="14" t="s">
        <v>228</v>
      </c>
      <c r="D116"/>
      <c r="E116"/>
      <c r="F116"/>
      <c r="H116" s="18">
        <v>28927</v>
      </c>
      <c r="I116" s="18"/>
      <c r="J116" s="18">
        <v>1823</v>
      </c>
      <c r="K116" s="18">
        <v>1067</v>
      </c>
      <c r="L116" s="18">
        <v>0</v>
      </c>
      <c r="M116" s="18">
        <v>-942</v>
      </c>
      <c r="N116" s="18">
        <v>685</v>
      </c>
      <c r="O116" s="18">
        <v>0</v>
      </c>
      <c r="P116" s="18">
        <v>-2262</v>
      </c>
      <c r="Q116" s="18">
        <v>371</v>
      </c>
      <c r="R116" s="18">
        <v>28527</v>
      </c>
      <c r="S116" s="18">
        <v>28898</v>
      </c>
      <c r="V116" s="18">
        <v>0</v>
      </c>
      <c r="W116" s="18">
        <v>0</v>
      </c>
      <c r="X116" s="18">
        <v>0</v>
      </c>
      <c r="Y116" s="18">
        <v>-2252</v>
      </c>
      <c r="Z116" s="18">
        <v>0</v>
      </c>
      <c r="AA116" s="18">
        <v>0</v>
      </c>
      <c r="AB116" s="18">
        <v>-2252</v>
      </c>
      <c r="AC116" s="18">
        <v>0</v>
      </c>
      <c r="AD116" s="18">
        <v>0</v>
      </c>
      <c r="AE116" s="18">
        <v>0</v>
      </c>
      <c r="AF116" s="52">
        <v>0</v>
      </c>
      <c r="AG116" s="55">
        <v>0</v>
      </c>
      <c r="AH116" s="54">
        <v>0</v>
      </c>
    </row>
    <row r="117" spans="1:34" s="10" customFormat="1" ht="14.4" x14ac:dyDescent="0.3">
      <c r="A117" s="13">
        <v>234</v>
      </c>
      <c r="B117" s="14" t="s">
        <v>229</v>
      </c>
      <c r="D117"/>
      <c r="E117"/>
      <c r="F117"/>
      <c r="H117" s="18">
        <v>284099</v>
      </c>
      <c r="I117" s="18"/>
      <c r="J117" s="18">
        <v>19772</v>
      </c>
      <c r="K117" s="18">
        <v>11574</v>
      </c>
      <c r="L117" s="18">
        <v>0</v>
      </c>
      <c r="M117" s="18">
        <v>-10211</v>
      </c>
      <c r="N117" s="18">
        <v>7428</v>
      </c>
      <c r="O117" s="18">
        <v>0</v>
      </c>
      <c r="P117" s="18">
        <v>-24535</v>
      </c>
      <c r="Q117" s="18">
        <v>4028</v>
      </c>
      <c r="R117" s="18">
        <v>309476</v>
      </c>
      <c r="S117" s="18">
        <v>313504</v>
      </c>
      <c r="V117" s="18">
        <v>0</v>
      </c>
      <c r="W117" s="18">
        <v>0</v>
      </c>
      <c r="X117" s="18">
        <v>0</v>
      </c>
      <c r="Y117" s="18">
        <v>-24429</v>
      </c>
      <c r="Z117" s="18">
        <v>0</v>
      </c>
      <c r="AA117" s="18">
        <v>0</v>
      </c>
      <c r="AB117" s="18">
        <v>-24429</v>
      </c>
      <c r="AC117" s="18">
        <v>0</v>
      </c>
      <c r="AD117" s="18">
        <v>0</v>
      </c>
      <c r="AE117" s="18">
        <v>0</v>
      </c>
      <c r="AF117" s="52">
        <v>0</v>
      </c>
      <c r="AG117" s="55">
        <v>0</v>
      </c>
      <c r="AH117" s="54">
        <v>0</v>
      </c>
    </row>
    <row r="118" spans="1:34" s="10" customFormat="1" ht="14.4" x14ac:dyDescent="0.3">
      <c r="A118" s="13">
        <v>236</v>
      </c>
      <c r="B118" s="14" t="s">
        <v>230</v>
      </c>
      <c r="D118"/>
      <c r="E118"/>
      <c r="F118"/>
      <c r="H118" s="18">
        <v>25571964</v>
      </c>
      <c r="I118" s="18"/>
      <c r="J118" s="18">
        <v>1648988</v>
      </c>
      <c r="K118" s="18">
        <v>965269</v>
      </c>
      <c r="L118" s="18">
        <v>0</v>
      </c>
      <c r="M118" s="18">
        <v>-851557</v>
      </c>
      <c r="N118" s="18">
        <v>619504</v>
      </c>
      <c r="O118" s="18">
        <v>0</v>
      </c>
      <c r="P118" s="18">
        <v>-2046264</v>
      </c>
      <c r="Q118" s="18">
        <v>335940</v>
      </c>
      <c r="R118" s="18">
        <v>25810699</v>
      </c>
      <c r="S118" s="18">
        <v>26146639</v>
      </c>
      <c r="V118" s="18">
        <v>0</v>
      </c>
      <c r="W118" s="18">
        <v>0</v>
      </c>
      <c r="X118" s="18">
        <v>0</v>
      </c>
      <c r="Y118" s="18">
        <v>-2089228</v>
      </c>
      <c r="Z118" s="18">
        <v>0</v>
      </c>
      <c r="AA118" s="18">
        <v>0</v>
      </c>
      <c r="AB118" s="18">
        <v>-2089228</v>
      </c>
      <c r="AC118" s="18">
        <v>0</v>
      </c>
      <c r="AD118" s="18">
        <v>0</v>
      </c>
      <c r="AE118" s="18">
        <v>0</v>
      </c>
      <c r="AF118" s="52">
        <v>0</v>
      </c>
      <c r="AG118" s="55">
        <v>0</v>
      </c>
      <c r="AH118" s="54">
        <v>0</v>
      </c>
    </row>
    <row r="119" spans="1:34" s="10" customFormat="1" ht="14.4" x14ac:dyDescent="0.3">
      <c r="A119" s="13">
        <v>238</v>
      </c>
      <c r="B119" s="14" t="s">
        <v>231</v>
      </c>
      <c r="D119"/>
      <c r="E119"/>
      <c r="F119"/>
      <c r="H119" s="18">
        <v>786015</v>
      </c>
      <c r="I119" s="18"/>
      <c r="J119" s="18">
        <v>51910</v>
      </c>
      <c r="K119" s="18">
        <v>30387</v>
      </c>
      <c r="L119" s="18">
        <v>0</v>
      </c>
      <c r="M119" s="18">
        <v>-26807</v>
      </c>
      <c r="N119" s="18">
        <v>19502</v>
      </c>
      <c r="O119" s="18">
        <v>0</v>
      </c>
      <c r="P119" s="18">
        <v>-64417</v>
      </c>
      <c r="Q119" s="18">
        <v>10575</v>
      </c>
      <c r="R119" s="18">
        <v>812526</v>
      </c>
      <c r="S119" s="18">
        <v>823101</v>
      </c>
      <c r="V119" s="18">
        <v>0</v>
      </c>
      <c r="W119" s="18">
        <v>0</v>
      </c>
      <c r="X119" s="18">
        <v>0</v>
      </c>
      <c r="Y119" s="18">
        <v>-64137</v>
      </c>
      <c r="Z119" s="18">
        <v>0</v>
      </c>
      <c r="AA119" s="18">
        <v>0</v>
      </c>
      <c r="AB119" s="18">
        <v>-64137</v>
      </c>
      <c r="AC119" s="18">
        <v>0</v>
      </c>
      <c r="AD119" s="18">
        <v>0</v>
      </c>
      <c r="AE119" s="18">
        <v>0</v>
      </c>
      <c r="AF119" s="52">
        <v>0</v>
      </c>
      <c r="AG119" s="55">
        <v>0</v>
      </c>
      <c r="AH119" s="54">
        <v>0</v>
      </c>
    </row>
    <row r="120" spans="1:34" s="10" customFormat="1" ht="14.4" x14ac:dyDescent="0.3">
      <c r="A120" s="13">
        <v>239</v>
      </c>
      <c r="B120" s="14" t="s">
        <v>232</v>
      </c>
      <c r="D120"/>
      <c r="E120"/>
      <c r="F120"/>
      <c r="H120" s="18">
        <v>101932</v>
      </c>
      <c r="I120" s="18"/>
      <c r="J120" s="18">
        <v>6173</v>
      </c>
      <c r="K120" s="18">
        <v>3613</v>
      </c>
      <c r="L120" s="18">
        <v>0</v>
      </c>
      <c r="M120" s="18">
        <v>-3188</v>
      </c>
      <c r="N120" s="18">
        <v>2319</v>
      </c>
      <c r="O120" s="18">
        <v>0</v>
      </c>
      <c r="P120" s="18">
        <v>-7660</v>
      </c>
      <c r="Q120" s="18">
        <v>1257</v>
      </c>
      <c r="R120" s="18">
        <v>96620</v>
      </c>
      <c r="S120" s="18">
        <v>97877</v>
      </c>
      <c r="V120" s="18">
        <v>0</v>
      </c>
      <c r="W120" s="18">
        <v>0</v>
      </c>
      <c r="X120" s="18">
        <v>0</v>
      </c>
      <c r="Y120" s="18">
        <v>-7627</v>
      </c>
      <c r="Z120" s="18">
        <v>0</v>
      </c>
      <c r="AA120" s="18">
        <v>0</v>
      </c>
      <c r="AB120" s="18">
        <v>-7627</v>
      </c>
      <c r="AC120" s="18">
        <v>0</v>
      </c>
      <c r="AD120" s="18">
        <v>0</v>
      </c>
      <c r="AE120" s="18">
        <v>0</v>
      </c>
      <c r="AF120" s="52">
        <v>0</v>
      </c>
      <c r="AG120" s="55">
        <v>0</v>
      </c>
      <c r="AH120" s="54">
        <v>0</v>
      </c>
    </row>
    <row r="121" spans="1:34" s="10" customFormat="1" ht="14.4" x14ac:dyDescent="0.3">
      <c r="A121" s="13">
        <v>241</v>
      </c>
      <c r="B121" s="14" t="s">
        <v>233</v>
      </c>
      <c r="D121"/>
      <c r="E121"/>
      <c r="F121"/>
      <c r="H121" s="18">
        <v>416379</v>
      </c>
      <c r="I121" s="18"/>
      <c r="J121" s="18">
        <v>27653</v>
      </c>
      <c r="K121" s="18">
        <v>16187</v>
      </c>
      <c r="L121" s="18">
        <v>0</v>
      </c>
      <c r="M121" s="18">
        <v>-14281</v>
      </c>
      <c r="N121" s="18">
        <v>10389</v>
      </c>
      <c r="O121" s="18">
        <v>0</v>
      </c>
      <c r="P121" s="18">
        <v>-34315</v>
      </c>
      <c r="Q121" s="18">
        <v>5633</v>
      </c>
      <c r="R121" s="18">
        <v>432835</v>
      </c>
      <c r="S121" s="18">
        <v>438468</v>
      </c>
      <c r="V121" s="18">
        <v>0</v>
      </c>
      <c r="W121" s="18">
        <v>0</v>
      </c>
      <c r="X121" s="18">
        <v>0</v>
      </c>
      <c r="Y121" s="18">
        <v>-34166</v>
      </c>
      <c r="Z121" s="18">
        <v>0</v>
      </c>
      <c r="AA121" s="18">
        <v>0</v>
      </c>
      <c r="AB121" s="18">
        <v>-34166</v>
      </c>
      <c r="AC121" s="18">
        <v>0</v>
      </c>
      <c r="AD121" s="18">
        <v>0</v>
      </c>
      <c r="AE121" s="18">
        <v>0</v>
      </c>
      <c r="AF121" s="52">
        <v>0</v>
      </c>
      <c r="AG121" s="55">
        <v>0</v>
      </c>
      <c r="AH121" s="54">
        <v>0</v>
      </c>
    </row>
    <row r="122" spans="1:34" s="10" customFormat="1" ht="14.4" x14ac:dyDescent="0.3">
      <c r="A122" s="13">
        <v>242</v>
      </c>
      <c r="B122" s="14" t="s">
        <v>234</v>
      </c>
      <c r="D122"/>
      <c r="E122"/>
      <c r="F122"/>
      <c r="H122" s="18">
        <v>3439169</v>
      </c>
      <c r="I122" s="18"/>
      <c r="J122" s="18">
        <v>217858</v>
      </c>
      <c r="K122" s="18">
        <v>127527</v>
      </c>
      <c r="L122" s="18">
        <v>0</v>
      </c>
      <c r="M122" s="18">
        <v>-112504</v>
      </c>
      <c r="N122" s="18">
        <v>81846</v>
      </c>
      <c r="O122" s="18">
        <v>0</v>
      </c>
      <c r="P122" s="18">
        <v>-270344</v>
      </c>
      <c r="Q122" s="18">
        <v>44383</v>
      </c>
      <c r="R122" s="18">
        <v>3410006</v>
      </c>
      <c r="S122" s="18">
        <v>3454389</v>
      </c>
      <c r="V122" s="18">
        <v>0</v>
      </c>
      <c r="W122" s="18">
        <v>0</v>
      </c>
      <c r="X122" s="18">
        <v>0</v>
      </c>
      <c r="Y122" s="18">
        <v>-269169</v>
      </c>
      <c r="Z122" s="18">
        <v>0</v>
      </c>
      <c r="AA122" s="18">
        <v>0</v>
      </c>
      <c r="AB122" s="18">
        <v>-269169</v>
      </c>
      <c r="AC122" s="18">
        <v>0</v>
      </c>
      <c r="AD122" s="18">
        <v>0</v>
      </c>
      <c r="AE122" s="18">
        <v>0</v>
      </c>
      <c r="AF122" s="52">
        <v>0</v>
      </c>
      <c r="AG122" s="55">
        <v>0</v>
      </c>
      <c r="AH122" s="54">
        <v>0</v>
      </c>
    </row>
    <row r="123" spans="1:34" s="10" customFormat="1" ht="14.4" x14ac:dyDescent="0.3">
      <c r="A123" s="13">
        <v>245</v>
      </c>
      <c r="B123" s="14" t="s">
        <v>235</v>
      </c>
      <c r="D123"/>
      <c r="E123"/>
      <c r="F123"/>
      <c r="H123" s="18">
        <v>177071</v>
      </c>
      <c r="I123" s="18"/>
      <c r="J123" s="18">
        <v>11658</v>
      </c>
      <c r="K123" s="18">
        <v>6824</v>
      </c>
      <c r="L123" s="18">
        <v>0</v>
      </c>
      <c r="M123" s="18">
        <v>-6021</v>
      </c>
      <c r="N123" s="18">
        <v>4380</v>
      </c>
      <c r="O123" s="18">
        <v>0</v>
      </c>
      <c r="P123" s="18">
        <v>-14466</v>
      </c>
      <c r="Q123" s="18">
        <v>2375</v>
      </c>
      <c r="R123" s="18">
        <v>182470</v>
      </c>
      <c r="S123" s="18">
        <v>184845</v>
      </c>
      <c r="V123" s="18">
        <v>0</v>
      </c>
      <c r="W123" s="18">
        <v>0</v>
      </c>
      <c r="X123" s="18">
        <v>0</v>
      </c>
      <c r="Y123" s="18">
        <v>-14403</v>
      </c>
      <c r="Z123" s="18">
        <v>0</v>
      </c>
      <c r="AA123" s="18">
        <v>0</v>
      </c>
      <c r="AB123" s="18">
        <v>-14403</v>
      </c>
      <c r="AC123" s="18">
        <v>0</v>
      </c>
      <c r="AD123" s="18">
        <v>0</v>
      </c>
      <c r="AE123" s="18">
        <v>0</v>
      </c>
      <c r="AF123" s="52">
        <v>0</v>
      </c>
      <c r="AG123" s="55">
        <v>0</v>
      </c>
      <c r="AH123" s="54">
        <v>0</v>
      </c>
    </row>
    <row r="124" spans="1:34" s="10" customFormat="1" ht="14.4" x14ac:dyDescent="0.3">
      <c r="A124" s="13">
        <v>246</v>
      </c>
      <c r="B124" s="14" t="s">
        <v>236</v>
      </c>
      <c r="D124"/>
      <c r="E124"/>
      <c r="F124"/>
      <c r="H124" s="18">
        <v>0</v>
      </c>
      <c r="I124" s="18"/>
      <c r="J124" s="18">
        <v>0</v>
      </c>
      <c r="K124" s="18">
        <v>0</v>
      </c>
      <c r="L124" s="18">
        <v>0</v>
      </c>
      <c r="M124" s="18">
        <v>0</v>
      </c>
      <c r="N124" s="18">
        <v>0</v>
      </c>
      <c r="O124" s="18">
        <v>0</v>
      </c>
      <c r="P124" s="18">
        <v>0</v>
      </c>
      <c r="Q124" s="18">
        <v>0</v>
      </c>
      <c r="R124" s="18">
        <v>0</v>
      </c>
      <c r="S124" s="18">
        <v>0</v>
      </c>
      <c r="V124" s="18">
        <v>0</v>
      </c>
      <c r="W124" s="18">
        <v>0</v>
      </c>
      <c r="X124" s="18">
        <v>0</v>
      </c>
      <c r="Y124" s="18">
        <v>0</v>
      </c>
      <c r="Z124" s="18">
        <v>0</v>
      </c>
      <c r="AA124" s="18">
        <v>0</v>
      </c>
      <c r="AB124" s="18">
        <v>0</v>
      </c>
      <c r="AC124" s="18">
        <v>0</v>
      </c>
      <c r="AD124" s="18">
        <v>0</v>
      </c>
      <c r="AE124" s="18">
        <v>0</v>
      </c>
      <c r="AF124" s="52">
        <v>0</v>
      </c>
      <c r="AG124" s="55">
        <v>0</v>
      </c>
      <c r="AH124" s="54">
        <v>0</v>
      </c>
    </row>
    <row r="125" spans="1:34" s="10" customFormat="1" ht="14.4" x14ac:dyDescent="0.3">
      <c r="A125" s="13">
        <v>247</v>
      </c>
      <c r="B125" s="14" t="s">
        <v>237</v>
      </c>
      <c r="D125"/>
      <c r="E125"/>
      <c r="F125"/>
      <c r="H125" s="18">
        <v>16504159</v>
      </c>
      <c r="I125" s="18"/>
      <c r="J125" s="18">
        <v>1053981</v>
      </c>
      <c r="K125" s="18">
        <v>616969</v>
      </c>
      <c r="L125" s="18">
        <v>0</v>
      </c>
      <c r="M125" s="18">
        <v>-544286</v>
      </c>
      <c r="N125" s="18">
        <v>395967</v>
      </c>
      <c r="O125" s="18">
        <v>0</v>
      </c>
      <c r="P125" s="18">
        <v>-1307908</v>
      </c>
      <c r="Q125" s="18">
        <v>214723</v>
      </c>
      <c r="R125" s="18">
        <v>16497383</v>
      </c>
      <c r="S125" s="18">
        <v>16712106</v>
      </c>
      <c r="V125" s="18">
        <v>0</v>
      </c>
      <c r="W125" s="18">
        <v>0</v>
      </c>
      <c r="X125" s="18">
        <v>0</v>
      </c>
      <c r="Y125" s="18">
        <v>-1302223</v>
      </c>
      <c r="Z125" s="18">
        <v>0</v>
      </c>
      <c r="AA125" s="18">
        <v>0</v>
      </c>
      <c r="AB125" s="18">
        <v>-1302223</v>
      </c>
      <c r="AC125" s="18">
        <v>0</v>
      </c>
      <c r="AD125" s="18">
        <v>0</v>
      </c>
      <c r="AE125" s="18">
        <v>0</v>
      </c>
      <c r="AF125" s="52">
        <v>0</v>
      </c>
      <c r="AG125" s="55">
        <v>0</v>
      </c>
      <c r="AH125" s="54">
        <v>0</v>
      </c>
    </row>
    <row r="126" spans="1:34" s="10" customFormat="1" ht="14.4" x14ac:dyDescent="0.3">
      <c r="A126" s="13">
        <v>261</v>
      </c>
      <c r="B126" s="14" t="s">
        <v>238</v>
      </c>
      <c r="D126"/>
      <c r="E126"/>
      <c r="F126"/>
      <c r="H126" s="18">
        <v>861049</v>
      </c>
      <c r="I126" s="18"/>
      <c r="J126" s="18">
        <v>56784</v>
      </c>
      <c r="K126" s="18">
        <v>33240</v>
      </c>
      <c r="L126" s="18">
        <v>0</v>
      </c>
      <c r="M126" s="18">
        <v>-29323</v>
      </c>
      <c r="N126" s="18">
        <v>21333</v>
      </c>
      <c r="O126" s="18">
        <v>0</v>
      </c>
      <c r="P126" s="18">
        <v>-70465</v>
      </c>
      <c r="Q126" s="18">
        <v>11569</v>
      </c>
      <c r="R126" s="18">
        <v>888810</v>
      </c>
      <c r="S126" s="18">
        <v>900379</v>
      </c>
      <c r="V126" s="18">
        <v>0</v>
      </c>
      <c r="W126" s="18">
        <v>0</v>
      </c>
      <c r="X126" s="18">
        <v>0</v>
      </c>
      <c r="Y126" s="18">
        <v>-70158</v>
      </c>
      <c r="Z126" s="18">
        <v>0</v>
      </c>
      <c r="AA126" s="18">
        <v>0</v>
      </c>
      <c r="AB126" s="18">
        <v>-70158</v>
      </c>
      <c r="AC126" s="18">
        <v>0</v>
      </c>
      <c r="AD126" s="18">
        <v>0</v>
      </c>
      <c r="AE126" s="18">
        <v>0</v>
      </c>
      <c r="AF126" s="52">
        <v>0</v>
      </c>
      <c r="AG126" s="55">
        <v>0</v>
      </c>
      <c r="AH126" s="54">
        <v>0</v>
      </c>
    </row>
    <row r="127" spans="1:34" s="10" customFormat="1" ht="14.4" x14ac:dyDescent="0.3">
      <c r="A127" s="13">
        <v>262</v>
      </c>
      <c r="B127" s="14" t="s">
        <v>239</v>
      </c>
      <c r="D127"/>
      <c r="E127"/>
      <c r="F127"/>
      <c r="H127" s="18">
        <v>3235382</v>
      </c>
      <c r="I127" s="18"/>
      <c r="J127" s="18">
        <v>219635</v>
      </c>
      <c r="K127" s="18">
        <v>128568</v>
      </c>
      <c r="L127" s="18">
        <v>0</v>
      </c>
      <c r="M127" s="18">
        <v>-113421</v>
      </c>
      <c r="N127" s="18">
        <v>82514</v>
      </c>
      <c r="O127" s="18">
        <v>0</v>
      </c>
      <c r="P127" s="18">
        <v>-272550</v>
      </c>
      <c r="Q127" s="18">
        <v>44746</v>
      </c>
      <c r="R127" s="18">
        <v>3437830</v>
      </c>
      <c r="S127" s="18">
        <v>3482576</v>
      </c>
      <c r="V127" s="18">
        <v>0</v>
      </c>
      <c r="W127" s="18">
        <v>0</v>
      </c>
      <c r="X127" s="18">
        <v>0</v>
      </c>
      <c r="Y127" s="18">
        <v>-271366</v>
      </c>
      <c r="Z127" s="18">
        <v>0</v>
      </c>
      <c r="AA127" s="18">
        <v>0</v>
      </c>
      <c r="AB127" s="18">
        <v>-271366</v>
      </c>
      <c r="AC127" s="18">
        <v>0</v>
      </c>
      <c r="AD127" s="18">
        <v>0</v>
      </c>
      <c r="AE127" s="18">
        <v>0</v>
      </c>
      <c r="AF127" s="52">
        <v>0</v>
      </c>
      <c r="AG127" s="55">
        <v>0</v>
      </c>
      <c r="AH127" s="54">
        <v>0</v>
      </c>
    </row>
    <row r="128" spans="1:34" s="10" customFormat="1" ht="14.4" x14ac:dyDescent="0.3">
      <c r="A128" s="13">
        <v>263</v>
      </c>
      <c r="B128" s="14" t="s">
        <v>240</v>
      </c>
      <c r="D128"/>
      <c r="E128"/>
      <c r="F128"/>
      <c r="H128" s="18">
        <v>54033</v>
      </c>
      <c r="I128" s="18"/>
      <c r="J128" s="18">
        <v>3527</v>
      </c>
      <c r="K128" s="18">
        <v>2064</v>
      </c>
      <c r="L128" s="18">
        <v>0</v>
      </c>
      <c r="M128" s="18">
        <v>-1821</v>
      </c>
      <c r="N128" s="18">
        <v>1325</v>
      </c>
      <c r="O128" s="18">
        <v>0</v>
      </c>
      <c r="P128" s="18">
        <v>-4376</v>
      </c>
      <c r="Q128" s="18">
        <v>719</v>
      </c>
      <c r="R128" s="18">
        <v>55201</v>
      </c>
      <c r="S128" s="18">
        <v>55920</v>
      </c>
      <c r="V128" s="18">
        <v>0</v>
      </c>
      <c r="W128" s="18">
        <v>0</v>
      </c>
      <c r="X128" s="18">
        <v>0</v>
      </c>
      <c r="Y128" s="18">
        <v>-4357</v>
      </c>
      <c r="Z128" s="18">
        <v>0</v>
      </c>
      <c r="AA128" s="18">
        <v>0</v>
      </c>
      <c r="AB128" s="18">
        <v>-4357</v>
      </c>
      <c r="AC128" s="18">
        <v>0</v>
      </c>
      <c r="AD128" s="18">
        <v>0</v>
      </c>
      <c r="AE128" s="18">
        <v>0</v>
      </c>
      <c r="AF128" s="52">
        <v>0</v>
      </c>
      <c r="AG128" s="55">
        <v>0</v>
      </c>
      <c r="AH128" s="54">
        <v>0</v>
      </c>
    </row>
    <row r="129" spans="1:34" s="10" customFormat="1" ht="14.4" x14ac:dyDescent="0.3">
      <c r="A129" s="13">
        <v>268</v>
      </c>
      <c r="B129" s="14" t="s">
        <v>241</v>
      </c>
      <c r="D129"/>
      <c r="E129"/>
      <c r="F129"/>
      <c r="H129" s="18">
        <v>1210441</v>
      </c>
      <c r="I129" s="18"/>
      <c r="J129" s="18">
        <v>80713</v>
      </c>
      <c r="K129" s="18">
        <v>47247</v>
      </c>
      <c r="L129" s="18">
        <v>0</v>
      </c>
      <c r="M129" s="18">
        <v>-41681</v>
      </c>
      <c r="N129" s="18">
        <v>30323</v>
      </c>
      <c r="O129" s="18">
        <v>0</v>
      </c>
      <c r="P129" s="18">
        <v>-100159</v>
      </c>
      <c r="Q129" s="18">
        <v>16443</v>
      </c>
      <c r="R129" s="18">
        <v>1263364</v>
      </c>
      <c r="S129" s="18">
        <v>1279807</v>
      </c>
      <c r="V129" s="18">
        <v>0</v>
      </c>
      <c r="W129" s="18">
        <v>0</v>
      </c>
      <c r="X129" s="18">
        <v>0</v>
      </c>
      <c r="Y129" s="18">
        <v>-99724</v>
      </c>
      <c r="Z129" s="18">
        <v>0</v>
      </c>
      <c r="AA129" s="18">
        <v>0</v>
      </c>
      <c r="AB129" s="18">
        <v>-99724</v>
      </c>
      <c r="AC129" s="18">
        <v>0</v>
      </c>
      <c r="AD129" s="18">
        <v>0</v>
      </c>
      <c r="AE129" s="18">
        <v>0</v>
      </c>
      <c r="AF129" s="52">
        <v>0</v>
      </c>
      <c r="AG129" s="55">
        <v>0</v>
      </c>
      <c r="AH129" s="54">
        <v>0</v>
      </c>
    </row>
    <row r="130" spans="1:34" s="10" customFormat="1" ht="14.4" x14ac:dyDescent="0.3">
      <c r="A130" s="13">
        <v>270</v>
      </c>
      <c r="B130" s="14" t="s">
        <v>242</v>
      </c>
      <c r="D130"/>
      <c r="E130"/>
      <c r="F130"/>
      <c r="H130" s="18">
        <v>359479</v>
      </c>
      <c r="I130" s="18"/>
      <c r="J130" s="18">
        <v>23726</v>
      </c>
      <c r="K130" s="18">
        <v>13889</v>
      </c>
      <c r="L130" s="18">
        <v>0</v>
      </c>
      <c r="M130" s="18">
        <v>-12252</v>
      </c>
      <c r="N130" s="18">
        <v>8914</v>
      </c>
      <c r="O130" s="18">
        <v>0</v>
      </c>
      <c r="P130" s="18">
        <v>-29443</v>
      </c>
      <c r="Q130" s="18">
        <v>4834</v>
      </c>
      <c r="R130" s="18">
        <v>371376</v>
      </c>
      <c r="S130" s="18">
        <v>376210</v>
      </c>
      <c r="V130" s="18">
        <v>0</v>
      </c>
      <c r="W130" s="18">
        <v>0</v>
      </c>
      <c r="X130" s="18">
        <v>0</v>
      </c>
      <c r="Y130" s="18">
        <v>-29315</v>
      </c>
      <c r="Z130" s="18">
        <v>0</v>
      </c>
      <c r="AA130" s="18">
        <v>0</v>
      </c>
      <c r="AB130" s="18">
        <v>-29315</v>
      </c>
      <c r="AC130" s="18">
        <v>0</v>
      </c>
      <c r="AD130" s="18">
        <v>0</v>
      </c>
      <c r="AE130" s="18">
        <v>0</v>
      </c>
      <c r="AF130" s="52">
        <v>0</v>
      </c>
      <c r="AG130" s="55">
        <v>0</v>
      </c>
      <c r="AH130" s="54">
        <v>0</v>
      </c>
    </row>
    <row r="131" spans="1:34" s="10" customFormat="1" ht="14.4" x14ac:dyDescent="0.3">
      <c r="A131" s="13">
        <v>275</v>
      </c>
      <c r="B131" s="14" t="s">
        <v>243</v>
      </c>
      <c r="D131"/>
      <c r="E131"/>
      <c r="F131"/>
      <c r="H131" s="18">
        <v>522731</v>
      </c>
      <c r="I131" s="18"/>
      <c r="J131" s="18">
        <v>33270</v>
      </c>
      <c r="K131" s="18">
        <v>19475</v>
      </c>
      <c r="L131" s="18">
        <v>0</v>
      </c>
      <c r="M131" s="18">
        <v>-17181</v>
      </c>
      <c r="N131" s="18">
        <v>12499</v>
      </c>
      <c r="O131" s="18">
        <v>0</v>
      </c>
      <c r="P131" s="18">
        <v>-41285</v>
      </c>
      <c r="Q131" s="18">
        <v>6778</v>
      </c>
      <c r="R131" s="18">
        <v>520755</v>
      </c>
      <c r="S131" s="18">
        <v>527533</v>
      </c>
      <c r="V131" s="18">
        <v>0</v>
      </c>
      <c r="W131" s="18">
        <v>0</v>
      </c>
      <c r="X131" s="18">
        <v>0</v>
      </c>
      <c r="Y131" s="18">
        <v>-41106</v>
      </c>
      <c r="Z131" s="18">
        <v>0</v>
      </c>
      <c r="AA131" s="18">
        <v>0</v>
      </c>
      <c r="AB131" s="18">
        <v>-41106</v>
      </c>
      <c r="AC131" s="18">
        <v>0</v>
      </c>
      <c r="AD131" s="18">
        <v>0</v>
      </c>
      <c r="AE131" s="18">
        <v>0</v>
      </c>
      <c r="AF131" s="52">
        <v>0</v>
      </c>
      <c r="AG131" s="55">
        <v>0</v>
      </c>
      <c r="AH131" s="54">
        <v>0</v>
      </c>
    </row>
    <row r="132" spans="1:34" s="10" customFormat="1" ht="14.4" x14ac:dyDescent="0.3">
      <c r="A132" s="13">
        <v>276</v>
      </c>
      <c r="B132" s="14" t="s">
        <v>244</v>
      </c>
      <c r="D132"/>
      <c r="E132"/>
      <c r="F132"/>
      <c r="H132" s="18">
        <v>598308</v>
      </c>
      <c r="I132" s="18"/>
      <c r="J132" s="18">
        <v>39131</v>
      </c>
      <c r="K132" s="18">
        <v>22906</v>
      </c>
      <c r="L132" s="18">
        <v>0</v>
      </c>
      <c r="M132" s="18">
        <v>-20208</v>
      </c>
      <c r="N132" s="18">
        <v>14701</v>
      </c>
      <c r="O132" s="18">
        <v>0</v>
      </c>
      <c r="P132" s="18">
        <v>-48558</v>
      </c>
      <c r="Q132" s="18">
        <v>7972</v>
      </c>
      <c r="R132" s="18">
        <v>612488</v>
      </c>
      <c r="S132" s="18">
        <v>620460</v>
      </c>
      <c r="V132" s="18">
        <v>0</v>
      </c>
      <c r="W132" s="18">
        <v>0</v>
      </c>
      <c r="X132" s="18">
        <v>0</v>
      </c>
      <c r="Y132" s="18">
        <v>-48347</v>
      </c>
      <c r="Z132" s="18">
        <v>0</v>
      </c>
      <c r="AA132" s="18">
        <v>0</v>
      </c>
      <c r="AB132" s="18">
        <v>-48347</v>
      </c>
      <c r="AC132" s="18">
        <v>0</v>
      </c>
      <c r="AD132" s="18">
        <v>0</v>
      </c>
      <c r="AE132" s="18">
        <v>0</v>
      </c>
      <c r="AF132" s="52">
        <v>0</v>
      </c>
      <c r="AG132" s="55">
        <v>0</v>
      </c>
      <c r="AH132" s="54">
        <v>0</v>
      </c>
    </row>
    <row r="133" spans="1:34" s="10" customFormat="1" ht="14.4" x14ac:dyDescent="0.3">
      <c r="A133" s="13">
        <v>277</v>
      </c>
      <c r="B133" s="14" t="s">
        <v>245</v>
      </c>
      <c r="D133"/>
      <c r="E133"/>
      <c r="F133"/>
      <c r="H133" s="18">
        <v>233603</v>
      </c>
      <c r="I133" s="18"/>
      <c r="J133" s="18">
        <v>14875</v>
      </c>
      <c r="K133" s="18">
        <v>8707</v>
      </c>
      <c r="L133" s="18">
        <v>0</v>
      </c>
      <c r="M133" s="18">
        <v>-7680</v>
      </c>
      <c r="N133" s="18">
        <v>5588</v>
      </c>
      <c r="O133" s="18">
        <v>0</v>
      </c>
      <c r="P133" s="18">
        <v>-18459</v>
      </c>
      <c r="Q133" s="18">
        <v>3031</v>
      </c>
      <c r="R133" s="18">
        <v>232829</v>
      </c>
      <c r="S133" s="18">
        <v>235860</v>
      </c>
      <c r="V133" s="18">
        <v>0</v>
      </c>
      <c r="W133" s="18">
        <v>0</v>
      </c>
      <c r="X133" s="18">
        <v>0</v>
      </c>
      <c r="Y133" s="18">
        <v>-18378</v>
      </c>
      <c r="Z133" s="18">
        <v>0</v>
      </c>
      <c r="AA133" s="18">
        <v>0</v>
      </c>
      <c r="AB133" s="18">
        <v>-18378</v>
      </c>
      <c r="AC133" s="18">
        <v>0</v>
      </c>
      <c r="AD133" s="18">
        <v>0</v>
      </c>
      <c r="AE133" s="18">
        <v>0</v>
      </c>
      <c r="AF133" s="52">
        <v>0</v>
      </c>
      <c r="AG133" s="55">
        <v>0</v>
      </c>
      <c r="AH133" s="54">
        <v>0</v>
      </c>
    </row>
    <row r="134" spans="1:34" s="10" customFormat="1" ht="14.4" x14ac:dyDescent="0.3">
      <c r="A134" s="13">
        <v>278</v>
      </c>
      <c r="B134" s="14" t="s">
        <v>246</v>
      </c>
      <c r="D134"/>
      <c r="E134"/>
      <c r="F134"/>
      <c r="H134" s="18">
        <v>451773</v>
      </c>
      <c r="I134" s="18"/>
      <c r="J134" s="18">
        <v>30423</v>
      </c>
      <c r="K134" s="18">
        <v>17809</v>
      </c>
      <c r="L134" s="18">
        <v>0</v>
      </c>
      <c r="M134" s="18">
        <v>-15711</v>
      </c>
      <c r="N134" s="18">
        <v>11430</v>
      </c>
      <c r="O134" s="18">
        <v>0</v>
      </c>
      <c r="P134" s="18">
        <v>-37753</v>
      </c>
      <c r="Q134" s="18">
        <v>6198</v>
      </c>
      <c r="R134" s="18">
        <v>476197</v>
      </c>
      <c r="S134" s="18">
        <v>482395</v>
      </c>
      <c r="V134" s="18">
        <v>0</v>
      </c>
      <c r="W134" s="18">
        <v>0</v>
      </c>
      <c r="X134" s="18">
        <v>0</v>
      </c>
      <c r="Y134" s="18">
        <v>-37589</v>
      </c>
      <c r="Z134" s="18">
        <v>0</v>
      </c>
      <c r="AA134" s="18">
        <v>0</v>
      </c>
      <c r="AB134" s="18">
        <v>-37589</v>
      </c>
      <c r="AC134" s="18">
        <v>0</v>
      </c>
      <c r="AD134" s="18">
        <v>0</v>
      </c>
      <c r="AE134" s="18">
        <v>0</v>
      </c>
      <c r="AF134" s="52">
        <v>0</v>
      </c>
      <c r="AG134" s="55">
        <v>0</v>
      </c>
      <c r="AH134" s="54">
        <v>0</v>
      </c>
    </row>
    <row r="135" spans="1:34" s="10" customFormat="1" ht="14.4" x14ac:dyDescent="0.3">
      <c r="A135" s="13">
        <v>279</v>
      </c>
      <c r="B135" s="14" t="s">
        <v>247</v>
      </c>
      <c r="D135"/>
      <c r="E135"/>
      <c r="F135"/>
      <c r="H135" s="18">
        <v>463119</v>
      </c>
      <c r="I135" s="18"/>
      <c r="J135" s="18">
        <v>28720</v>
      </c>
      <c r="K135" s="18">
        <v>16812</v>
      </c>
      <c r="L135" s="18">
        <v>0</v>
      </c>
      <c r="M135" s="18">
        <v>-14831</v>
      </c>
      <c r="N135" s="18">
        <v>10790</v>
      </c>
      <c r="O135" s="18">
        <v>0</v>
      </c>
      <c r="P135" s="18">
        <v>-35640</v>
      </c>
      <c r="Q135" s="18">
        <v>5851</v>
      </c>
      <c r="R135" s="18">
        <v>449546</v>
      </c>
      <c r="S135" s="18">
        <v>455397</v>
      </c>
      <c r="V135" s="18">
        <v>0</v>
      </c>
      <c r="W135" s="18">
        <v>0</v>
      </c>
      <c r="X135" s="18">
        <v>0</v>
      </c>
      <c r="Y135" s="18">
        <v>-35485</v>
      </c>
      <c r="Z135" s="18">
        <v>0</v>
      </c>
      <c r="AA135" s="18">
        <v>0</v>
      </c>
      <c r="AB135" s="18">
        <v>-35485</v>
      </c>
      <c r="AC135" s="18">
        <v>0</v>
      </c>
      <c r="AD135" s="18">
        <v>0</v>
      </c>
      <c r="AE135" s="18">
        <v>0</v>
      </c>
      <c r="AF135" s="52">
        <v>0</v>
      </c>
      <c r="AG135" s="55">
        <v>0</v>
      </c>
      <c r="AH135" s="54">
        <v>0</v>
      </c>
    </row>
    <row r="136" spans="1:34" s="10" customFormat="1" ht="14.4" x14ac:dyDescent="0.3">
      <c r="A136" s="13">
        <v>280</v>
      </c>
      <c r="B136" s="14" t="s">
        <v>248</v>
      </c>
      <c r="D136"/>
      <c r="E136"/>
      <c r="F136"/>
      <c r="H136" s="18">
        <v>5388078</v>
      </c>
      <c r="I136" s="18"/>
      <c r="J136" s="18">
        <v>339982</v>
      </c>
      <c r="K136" s="18">
        <v>199015</v>
      </c>
      <c r="L136" s="18">
        <v>0</v>
      </c>
      <c r="M136" s="18">
        <v>-175570</v>
      </c>
      <c r="N136" s="18">
        <v>127727</v>
      </c>
      <c r="O136" s="18">
        <v>0</v>
      </c>
      <c r="P136" s="18">
        <v>-421891</v>
      </c>
      <c r="Q136" s="18">
        <v>69263</v>
      </c>
      <c r="R136" s="18">
        <v>5321552</v>
      </c>
      <c r="S136" s="18">
        <v>5390815</v>
      </c>
      <c r="V136" s="18">
        <v>0</v>
      </c>
      <c r="W136" s="18">
        <v>0</v>
      </c>
      <c r="X136" s="18">
        <v>0</v>
      </c>
      <c r="Y136" s="18">
        <v>-420057</v>
      </c>
      <c r="Z136" s="18">
        <v>0</v>
      </c>
      <c r="AA136" s="18">
        <v>0</v>
      </c>
      <c r="AB136" s="18">
        <v>-420057</v>
      </c>
      <c r="AC136" s="18">
        <v>0</v>
      </c>
      <c r="AD136" s="18">
        <v>0</v>
      </c>
      <c r="AE136" s="18">
        <v>0</v>
      </c>
      <c r="AF136" s="52">
        <v>0</v>
      </c>
      <c r="AG136" s="55">
        <v>0</v>
      </c>
      <c r="AH136" s="54">
        <v>0</v>
      </c>
    </row>
    <row r="137" spans="1:34" s="10" customFormat="1" ht="14.4" x14ac:dyDescent="0.3">
      <c r="A137" s="13">
        <v>282</v>
      </c>
      <c r="B137" s="14" t="s">
        <v>249</v>
      </c>
      <c r="D137"/>
      <c r="E137"/>
      <c r="F137"/>
      <c r="H137" s="18">
        <v>740863</v>
      </c>
      <c r="I137" s="18"/>
      <c r="J137" s="18">
        <v>47366</v>
      </c>
      <c r="K137" s="18">
        <v>27727</v>
      </c>
      <c r="L137" s="18">
        <v>0</v>
      </c>
      <c r="M137" s="18">
        <v>-24462</v>
      </c>
      <c r="N137" s="18">
        <v>17795</v>
      </c>
      <c r="O137" s="18">
        <v>0</v>
      </c>
      <c r="P137" s="18">
        <v>-58777</v>
      </c>
      <c r="Q137" s="18">
        <v>9649</v>
      </c>
      <c r="R137" s="18">
        <v>741394</v>
      </c>
      <c r="S137" s="18">
        <v>751043</v>
      </c>
      <c r="V137" s="18">
        <v>0</v>
      </c>
      <c r="W137" s="18">
        <v>0</v>
      </c>
      <c r="X137" s="18">
        <v>0</v>
      </c>
      <c r="Y137" s="18">
        <v>-58522</v>
      </c>
      <c r="Z137" s="18">
        <v>0</v>
      </c>
      <c r="AA137" s="18">
        <v>0</v>
      </c>
      <c r="AB137" s="18">
        <v>-58522</v>
      </c>
      <c r="AC137" s="18">
        <v>0</v>
      </c>
      <c r="AD137" s="18">
        <v>0</v>
      </c>
      <c r="AE137" s="18">
        <v>0</v>
      </c>
      <c r="AF137" s="52">
        <v>0</v>
      </c>
      <c r="AG137" s="55">
        <v>0</v>
      </c>
      <c r="AH137" s="54">
        <v>0</v>
      </c>
    </row>
    <row r="138" spans="1:34" s="10" customFormat="1" ht="14.4" x14ac:dyDescent="0.3">
      <c r="A138" s="13">
        <v>283</v>
      </c>
      <c r="B138" s="14" t="s">
        <v>250</v>
      </c>
      <c r="D138"/>
      <c r="E138"/>
      <c r="F138"/>
      <c r="H138" s="18">
        <v>1281353</v>
      </c>
      <c r="I138" s="18"/>
      <c r="J138" s="18">
        <v>75947</v>
      </c>
      <c r="K138" s="18">
        <v>44457</v>
      </c>
      <c r="L138" s="18">
        <v>0</v>
      </c>
      <c r="M138" s="18">
        <v>-39219</v>
      </c>
      <c r="N138" s="18">
        <v>28532</v>
      </c>
      <c r="O138" s="18">
        <v>0</v>
      </c>
      <c r="P138" s="18">
        <v>-94245</v>
      </c>
      <c r="Q138" s="18">
        <v>15472</v>
      </c>
      <c r="R138" s="18">
        <v>1188763</v>
      </c>
      <c r="S138" s="18">
        <v>1204235</v>
      </c>
      <c r="V138" s="18">
        <v>0</v>
      </c>
      <c r="W138" s="18">
        <v>0</v>
      </c>
      <c r="X138" s="18">
        <v>0</v>
      </c>
      <c r="Y138" s="18">
        <v>-93835</v>
      </c>
      <c r="Z138" s="18">
        <v>0</v>
      </c>
      <c r="AA138" s="18">
        <v>0</v>
      </c>
      <c r="AB138" s="18">
        <v>-93835</v>
      </c>
      <c r="AC138" s="18">
        <v>0</v>
      </c>
      <c r="AD138" s="18">
        <v>0</v>
      </c>
      <c r="AE138" s="18">
        <v>0</v>
      </c>
      <c r="AF138" s="52">
        <v>0</v>
      </c>
      <c r="AG138" s="55">
        <v>0</v>
      </c>
      <c r="AH138" s="54">
        <v>0</v>
      </c>
    </row>
    <row r="139" spans="1:34" s="10" customFormat="1" ht="14.4" x14ac:dyDescent="0.3">
      <c r="A139" s="13">
        <v>284</v>
      </c>
      <c r="B139" s="14" t="s">
        <v>251</v>
      </c>
      <c r="D139"/>
      <c r="E139"/>
      <c r="F139"/>
      <c r="H139" s="18">
        <v>193690</v>
      </c>
      <c r="I139" s="18"/>
      <c r="J139" s="18">
        <v>12354</v>
      </c>
      <c r="K139" s="18">
        <v>7232</v>
      </c>
      <c r="L139" s="18">
        <v>0</v>
      </c>
      <c r="M139" s="18">
        <v>-6379</v>
      </c>
      <c r="N139" s="18">
        <v>4641</v>
      </c>
      <c r="O139" s="18">
        <v>0</v>
      </c>
      <c r="P139" s="18">
        <v>-15331</v>
      </c>
      <c r="Q139" s="18">
        <v>2517</v>
      </c>
      <c r="R139" s="18">
        <v>193378</v>
      </c>
      <c r="S139" s="18">
        <v>195895</v>
      </c>
      <c r="V139" s="18">
        <v>0</v>
      </c>
      <c r="W139" s="18">
        <v>0</v>
      </c>
      <c r="X139" s="18">
        <v>0</v>
      </c>
      <c r="Y139" s="18">
        <v>-15264</v>
      </c>
      <c r="Z139" s="18">
        <v>0</v>
      </c>
      <c r="AA139" s="18">
        <v>0</v>
      </c>
      <c r="AB139" s="18">
        <v>-15264</v>
      </c>
      <c r="AC139" s="18">
        <v>0</v>
      </c>
      <c r="AD139" s="18">
        <v>0</v>
      </c>
      <c r="AE139" s="18">
        <v>0</v>
      </c>
      <c r="AF139" s="52">
        <v>0</v>
      </c>
      <c r="AG139" s="55">
        <v>0</v>
      </c>
      <c r="AH139" s="54">
        <v>0</v>
      </c>
    </row>
    <row r="140" spans="1:34" s="10" customFormat="1" ht="14.4" x14ac:dyDescent="0.3">
      <c r="A140" s="13">
        <v>285</v>
      </c>
      <c r="B140" s="14" t="s">
        <v>252</v>
      </c>
      <c r="D140"/>
      <c r="E140"/>
      <c r="F140"/>
      <c r="H140" s="18">
        <v>771517</v>
      </c>
      <c r="I140" s="18"/>
      <c r="J140" s="18">
        <v>49979</v>
      </c>
      <c r="K140" s="18">
        <v>29256</v>
      </c>
      <c r="L140" s="18">
        <v>0</v>
      </c>
      <c r="M140" s="18">
        <v>-25809</v>
      </c>
      <c r="N140" s="18">
        <v>18777</v>
      </c>
      <c r="O140" s="18">
        <v>0</v>
      </c>
      <c r="P140" s="18">
        <v>-62021</v>
      </c>
      <c r="Q140" s="18">
        <v>10182</v>
      </c>
      <c r="R140" s="18">
        <v>782300</v>
      </c>
      <c r="S140" s="18">
        <v>792482</v>
      </c>
      <c r="V140" s="18">
        <v>0</v>
      </c>
      <c r="W140" s="18">
        <v>0</v>
      </c>
      <c r="X140" s="18">
        <v>0</v>
      </c>
      <c r="Y140" s="18">
        <v>-61751</v>
      </c>
      <c r="Z140" s="18">
        <v>0</v>
      </c>
      <c r="AA140" s="18">
        <v>0</v>
      </c>
      <c r="AB140" s="18">
        <v>-61751</v>
      </c>
      <c r="AC140" s="18">
        <v>0</v>
      </c>
      <c r="AD140" s="18">
        <v>0</v>
      </c>
      <c r="AE140" s="18">
        <v>0</v>
      </c>
      <c r="AF140" s="52">
        <v>0</v>
      </c>
      <c r="AG140" s="55">
        <v>0</v>
      </c>
      <c r="AH140" s="54">
        <v>0</v>
      </c>
    </row>
    <row r="141" spans="1:34" s="10" customFormat="1" ht="14.4" x14ac:dyDescent="0.3">
      <c r="A141" s="13">
        <v>286</v>
      </c>
      <c r="B141" s="14" t="s">
        <v>253</v>
      </c>
      <c r="D141"/>
      <c r="E141"/>
      <c r="F141"/>
      <c r="H141" s="18">
        <v>921878</v>
      </c>
      <c r="I141" s="18"/>
      <c r="J141" s="18">
        <v>59849</v>
      </c>
      <c r="K141" s="18">
        <v>35034</v>
      </c>
      <c r="L141" s="18">
        <v>0</v>
      </c>
      <c r="M141" s="18">
        <v>-30908</v>
      </c>
      <c r="N141" s="18">
        <v>22485</v>
      </c>
      <c r="O141" s="18">
        <v>0</v>
      </c>
      <c r="P141" s="18">
        <v>-74268</v>
      </c>
      <c r="Q141" s="18">
        <v>12192</v>
      </c>
      <c r="R141" s="18">
        <v>936789</v>
      </c>
      <c r="S141" s="18">
        <v>948981</v>
      </c>
      <c r="V141" s="18">
        <v>0</v>
      </c>
      <c r="W141" s="18">
        <v>0</v>
      </c>
      <c r="X141" s="18">
        <v>0</v>
      </c>
      <c r="Y141" s="18">
        <v>-73946</v>
      </c>
      <c r="Z141" s="18">
        <v>0</v>
      </c>
      <c r="AA141" s="18">
        <v>0</v>
      </c>
      <c r="AB141" s="18">
        <v>-73946</v>
      </c>
      <c r="AC141" s="18">
        <v>0</v>
      </c>
      <c r="AD141" s="18">
        <v>0</v>
      </c>
      <c r="AE141" s="18">
        <v>0</v>
      </c>
      <c r="AF141" s="52">
        <v>0</v>
      </c>
      <c r="AG141" s="55">
        <v>0</v>
      </c>
      <c r="AH141" s="54">
        <v>0</v>
      </c>
    </row>
    <row r="142" spans="1:34" s="10" customFormat="1" ht="14.4" x14ac:dyDescent="0.3">
      <c r="A142" s="13">
        <v>287</v>
      </c>
      <c r="B142" s="14" t="s">
        <v>254</v>
      </c>
      <c r="D142"/>
      <c r="E142"/>
      <c r="F142"/>
      <c r="H142" s="18">
        <v>267742</v>
      </c>
      <c r="I142" s="18"/>
      <c r="J142" s="18">
        <v>17616</v>
      </c>
      <c r="K142" s="18">
        <v>10312</v>
      </c>
      <c r="L142" s="18">
        <v>0</v>
      </c>
      <c r="M142" s="18">
        <v>-9097</v>
      </c>
      <c r="N142" s="18">
        <v>6618</v>
      </c>
      <c r="O142" s="18">
        <v>0</v>
      </c>
      <c r="P142" s="18">
        <v>-21860</v>
      </c>
      <c r="Q142" s="18">
        <v>3589</v>
      </c>
      <c r="R142" s="18">
        <v>275738</v>
      </c>
      <c r="S142" s="18">
        <v>279327</v>
      </c>
      <c r="V142" s="18">
        <v>0</v>
      </c>
      <c r="W142" s="18">
        <v>0</v>
      </c>
      <c r="X142" s="18">
        <v>0</v>
      </c>
      <c r="Y142" s="18">
        <v>-21765</v>
      </c>
      <c r="Z142" s="18">
        <v>0</v>
      </c>
      <c r="AA142" s="18">
        <v>0</v>
      </c>
      <c r="AB142" s="18">
        <v>-21765</v>
      </c>
      <c r="AC142" s="18">
        <v>0</v>
      </c>
      <c r="AD142" s="18">
        <v>0</v>
      </c>
      <c r="AE142" s="18">
        <v>0</v>
      </c>
      <c r="AF142" s="52">
        <v>0</v>
      </c>
      <c r="AG142" s="55">
        <v>0</v>
      </c>
      <c r="AH142" s="54">
        <v>0</v>
      </c>
    </row>
    <row r="143" spans="1:34" s="10" customFormat="1" ht="14.4" x14ac:dyDescent="0.3">
      <c r="A143" s="13">
        <v>288</v>
      </c>
      <c r="B143" s="14" t="s">
        <v>255</v>
      </c>
      <c r="D143"/>
      <c r="E143"/>
      <c r="F143"/>
      <c r="H143" s="18">
        <v>417118</v>
      </c>
      <c r="I143" s="18"/>
      <c r="J143" s="18">
        <v>26658</v>
      </c>
      <c r="K143" s="18">
        <v>15605</v>
      </c>
      <c r="L143" s="18">
        <v>0</v>
      </c>
      <c r="M143" s="18">
        <v>-13766</v>
      </c>
      <c r="N143" s="18">
        <v>10015</v>
      </c>
      <c r="O143" s="18">
        <v>0</v>
      </c>
      <c r="P143" s="18">
        <v>-33081</v>
      </c>
      <c r="Q143" s="18">
        <v>5431</v>
      </c>
      <c r="R143" s="18">
        <v>417266</v>
      </c>
      <c r="S143" s="18">
        <v>422697</v>
      </c>
      <c r="V143" s="18">
        <v>0</v>
      </c>
      <c r="W143" s="18">
        <v>0</v>
      </c>
      <c r="X143" s="18">
        <v>0</v>
      </c>
      <c r="Y143" s="18">
        <v>-32937</v>
      </c>
      <c r="Z143" s="18">
        <v>0</v>
      </c>
      <c r="AA143" s="18">
        <v>0</v>
      </c>
      <c r="AB143" s="18">
        <v>-32937</v>
      </c>
      <c r="AC143" s="18">
        <v>0</v>
      </c>
      <c r="AD143" s="18">
        <v>0</v>
      </c>
      <c r="AE143" s="18">
        <v>0</v>
      </c>
      <c r="AF143" s="52">
        <v>0</v>
      </c>
      <c r="AG143" s="55">
        <v>0</v>
      </c>
      <c r="AH143" s="54">
        <v>0</v>
      </c>
    </row>
    <row r="144" spans="1:34" s="10" customFormat="1" ht="14.4" x14ac:dyDescent="0.3">
      <c r="A144" s="13">
        <v>290</v>
      </c>
      <c r="B144" s="14" t="s">
        <v>256</v>
      </c>
      <c r="D144"/>
      <c r="E144"/>
      <c r="F144"/>
      <c r="H144" s="18">
        <v>1118499</v>
      </c>
      <c r="I144" s="18"/>
      <c r="J144" s="18">
        <v>71262</v>
      </c>
      <c r="K144" s="18">
        <v>41715</v>
      </c>
      <c r="L144" s="18">
        <v>0</v>
      </c>
      <c r="M144" s="18">
        <v>-36800</v>
      </c>
      <c r="N144" s="18">
        <v>26772</v>
      </c>
      <c r="O144" s="18">
        <v>0</v>
      </c>
      <c r="P144" s="18">
        <v>-88431</v>
      </c>
      <c r="Q144" s="18">
        <v>14518</v>
      </c>
      <c r="R144" s="18">
        <v>1115428</v>
      </c>
      <c r="S144" s="18">
        <v>1129946</v>
      </c>
      <c r="V144" s="18">
        <v>0</v>
      </c>
      <c r="W144" s="18">
        <v>0</v>
      </c>
      <c r="X144" s="18">
        <v>0</v>
      </c>
      <c r="Y144" s="18">
        <v>-88046</v>
      </c>
      <c r="Z144" s="18">
        <v>0</v>
      </c>
      <c r="AA144" s="18">
        <v>0</v>
      </c>
      <c r="AB144" s="18">
        <v>-88046</v>
      </c>
      <c r="AC144" s="18">
        <v>0</v>
      </c>
      <c r="AD144" s="18">
        <v>0</v>
      </c>
      <c r="AE144" s="18">
        <v>0</v>
      </c>
      <c r="AF144" s="52">
        <v>0</v>
      </c>
      <c r="AG144" s="55">
        <v>0</v>
      </c>
      <c r="AH144" s="54">
        <v>0</v>
      </c>
    </row>
    <row r="145" spans="1:34" s="10" customFormat="1" ht="14.4" x14ac:dyDescent="0.3">
      <c r="A145" s="13">
        <v>291</v>
      </c>
      <c r="B145" s="14" t="s">
        <v>257</v>
      </c>
      <c r="D145"/>
      <c r="E145"/>
      <c r="F145"/>
      <c r="H145" s="18">
        <v>801910</v>
      </c>
      <c r="I145" s="18"/>
      <c r="J145" s="18">
        <v>50973</v>
      </c>
      <c r="K145" s="18">
        <v>29838</v>
      </c>
      <c r="L145" s="18">
        <v>0</v>
      </c>
      <c r="M145" s="18">
        <v>-26322</v>
      </c>
      <c r="N145" s="18">
        <v>19150</v>
      </c>
      <c r="O145" s="18">
        <v>0</v>
      </c>
      <c r="P145" s="18">
        <v>-63254</v>
      </c>
      <c r="Q145" s="18">
        <v>10385</v>
      </c>
      <c r="R145" s="18">
        <v>797855</v>
      </c>
      <c r="S145" s="18">
        <v>808240</v>
      </c>
      <c r="V145" s="18">
        <v>0</v>
      </c>
      <c r="W145" s="18">
        <v>0</v>
      </c>
      <c r="X145" s="18">
        <v>0</v>
      </c>
      <c r="Y145" s="18">
        <v>-62979</v>
      </c>
      <c r="Z145" s="18">
        <v>0</v>
      </c>
      <c r="AA145" s="18">
        <v>0</v>
      </c>
      <c r="AB145" s="18">
        <v>-62979</v>
      </c>
      <c r="AC145" s="18">
        <v>0</v>
      </c>
      <c r="AD145" s="18">
        <v>0</v>
      </c>
      <c r="AE145" s="18">
        <v>0</v>
      </c>
      <c r="AF145" s="52">
        <v>0</v>
      </c>
      <c r="AG145" s="55">
        <v>0</v>
      </c>
      <c r="AH145" s="54">
        <v>0</v>
      </c>
    </row>
    <row r="146" spans="1:34" s="10" customFormat="1" ht="14.4" x14ac:dyDescent="0.3">
      <c r="A146" s="13">
        <v>292</v>
      </c>
      <c r="B146" s="14" t="s">
        <v>258</v>
      </c>
      <c r="D146"/>
      <c r="E146"/>
      <c r="F146"/>
      <c r="H146" s="18">
        <v>670912</v>
      </c>
      <c r="I146" s="18"/>
      <c r="J146" s="18">
        <v>41933</v>
      </c>
      <c r="K146" s="18">
        <v>24546</v>
      </c>
      <c r="L146" s="18">
        <v>0</v>
      </c>
      <c r="M146" s="18">
        <v>-21655</v>
      </c>
      <c r="N146" s="18">
        <v>15754</v>
      </c>
      <c r="O146" s="18">
        <v>0</v>
      </c>
      <c r="P146" s="18">
        <v>-52035</v>
      </c>
      <c r="Q146" s="18">
        <v>8543</v>
      </c>
      <c r="R146" s="18">
        <v>656348</v>
      </c>
      <c r="S146" s="18">
        <v>664891</v>
      </c>
      <c r="V146" s="18">
        <v>0</v>
      </c>
      <c r="W146" s="18">
        <v>0</v>
      </c>
      <c r="X146" s="18">
        <v>0</v>
      </c>
      <c r="Y146" s="18">
        <v>-51809</v>
      </c>
      <c r="Z146" s="18">
        <v>0</v>
      </c>
      <c r="AA146" s="18">
        <v>0</v>
      </c>
      <c r="AB146" s="18">
        <v>-51809</v>
      </c>
      <c r="AC146" s="18">
        <v>0</v>
      </c>
      <c r="AD146" s="18">
        <v>0</v>
      </c>
      <c r="AE146" s="18">
        <v>0</v>
      </c>
      <c r="AF146" s="52">
        <v>0</v>
      </c>
      <c r="AG146" s="55">
        <v>0</v>
      </c>
      <c r="AH146" s="54">
        <v>0</v>
      </c>
    </row>
    <row r="147" spans="1:34" s="10" customFormat="1" ht="14.4" x14ac:dyDescent="0.3">
      <c r="A147" s="13">
        <v>293</v>
      </c>
      <c r="B147" s="14" t="s">
        <v>259</v>
      </c>
      <c r="D147"/>
      <c r="E147"/>
      <c r="F147"/>
      <c r="H147" s="18">
        <v>806833</v>
      </c>
      <c r="I147" s="18"/>
      <c r="J147" s="18">
        <v>50447</v>
      </c>
      <c r="K147" s="18">
        <v>29530</v>
      </c>
      <c r="L147" s="18">
        <v>0</v>
      </c>
      <c r="M147" s="18">
        <v>-26051</v>
      </c>
      <c r="N147" s="18">
        <v>18952</v>
      </c>
      <c r="O147" s="18">
        <v>0</v>
      </c>
      <c r="P147" s="18">
        <v>-62601</v>
      </c>
      <c r="Q147" s="18">
        <v>10277</v>
      </c>
      <c r="R147" s="18">
        <v>789620</v>
      </c>
      <c r="S147" s="18">
        <v>799897</v>
      </c>
      <c r="V147" s="18">
        <v>0</v>
      </c>
      <c r="W147" s="18">
        <v>0</v>
      </c>
      <c r="X147" s="18">
        <v>0</v>
      </c>
      <c r="Y147" s="18">
        <v>-62329</v>
      </c>
      <c r="Z147" s="18">
        <v>0</v>
      </c>
      <c r="AA147" s="18">
        <v>0</v>
      </c>
      <c r="AB147" s="18">
        <v>-62329</v>
      </c>
      <c r="AC147" s="18">
        <v>0</v>
      </c>
      <c r="AD147" s="18">
        <v>0</v>
      </c>
      <c r="AE147" s="18">
        <v>0</v>
      </c>
      <c r="AF147" s="52">
        <v>0</v>
      </c>
      <c r="AG147" s="55">
        <v>0</v>
      </c>
      <c r="AH147" s="54">
        <v>0</v>
      </c>
    </row>
    <row r="148" spans="1:34" s="10" customFormat="1" ht="14.4" x14ac:dyDescent="0.3">
      <c r="A148" s="13">
        <v>294</v>
      </c>
      <c r="B148" s="14" t="s">
        <v>260</v>
      </c>
      <c r="D148"/>
      <c r="E148"/>
      <c r="F148"/>
      <c r="H148" s="18">
        <v>655324</v>
      </c>
      <c r="I148" s="18"/>
      <c r="J148" s="18">
        <v>42141</v>
      </c>
      <c r="K148" s="18">
        <v>24668</v>
      </c>
      <c r="L148" s="18">
        <v>0</v>
      </c>
      <c r="M148" s="18">
        <v>-21761</v>
      </c>
      <c r="N148" s="18">
        <v>15832</v>
      </c>
      <c r="O148" s="18">
        <v>0</v>
      </c>
      <c r="P148" s="18">
        <v>-52294</v>
      </c>
      <c r="Q148" s="18">
        <v>8586</v>
      </c>
      <c r="R148" s="18">
        <v>659616</v>
      </c>
      <c r="S148" s="18">
        <v>668202</v>
      </c>
      <c r="V148" s="18">
        <v>0</v>
      </c>
      <c r="W148" s="18">
        <v>0</v>
      </c>
      <c r="X148" s="18">
        <v>0</v>
      </c>
      <c r="Y148" s="18">
        <v>-52067</v>
      </c>
      <c r="Z148" s="18">
        <v>0</v>
      </c>
      <c r="AA148" s="18">
        <v>0</v>
      </c>
      <c r="AB148" s="18">
        <v>-52067</v>
      </c>
      <c r="AC148" s="18">
        <v>0</v>
      </c>
      <c r="AD148" s="18">
        <v>0</v>
      </c>
      <c r="AE148" s="18">
        <v>0</v>
      </c>
      <c r="AF148" s="52">
        <v>0</v>
      </c>
      <c r="AG148" s="55">
        <v>0</v>
      </c>
      <c r="AH148" s="54">
        <v>0</v>
      </c>
    </row>
    <row r="149" spans="1:34" s="10" customFormat="1" ht="14.4" x14ac:dyDescent="0.3">
      <c r="A149" s="13">
        <v>295</v>
      </c>
      <c r="B149" s="14" t="s">
        <v>261</v>
      </c>
      <c r="D149"/>
      <c r="E149"/>
      <c r="F149"/>
      <c r="H149" s="18">
        <v>2666166</v>
      </c>
      <c r="I149" s="18"/>
      <c r="J149" s="18">
        <v>160405</v>
      </c>
      <c r="K149" s="18">
        <v>93896</v>
      </c>
      <c r="L149" s="18">
        <v>0</v>
      </c>
      <c r="M149" s="18">
        <v>-82835</v>
      </c>
      <c r="N149" s="18">
        <v>60262</v>
      </c>
      <c r="O149" s="18">
        <v>0</v>
      </c>
      <c r="P149" s="18">
        <v>-199050</v>
      </c>
      <c r="Q149" s="18">
        <v>32678</v>
      </c>
      <c r="R149" s="18">
        <v>2510725</v>
      </c>
      <c r="S149" s="18">
        <v>2543403</v>
      </c>
      <c r="V149" s="18">
        <v>0</v>
      </c>
      <c r="W149" s="18">
        <v>0</v>
      </c>
      <c r="X149" s="18">
        <v>0</v>
      </c>
      <c r="Y149" s="18">
        <v>-198184</v>
      </c>
      <c r="Z149" s="18">
        <v>0</v>
      </c>
      <c r="AA149" s="18">
        <v>0</v>
      </c>
      <c r="AB149" s="18">
        <v>-198184</v>
      </c>
      <c r="AC149" s="18">
        <v>0</v>
      </c>
      <c r="AD149" s="18">
        <v>0</v>
      </c>
      <c r="AE149" s="18">
        <v>0</v>
      </c>
      <c r="AF149" s="52">
        <v>0</v>
      </c>
      <c r="AG149" s="55">
        <v>0</v>
      </c>
      <c r="AH149" s="54">
        <v>0</v>
      </c>
    </row>
    <row r="150" spans="1:34" s="10" customFormat="1" ht="14.4" x14ac:dyDescent="0.3">
      <c r="A150" s="13">
        <v>296</v>
      </c>
      <c r="B150" s="14" t="s">
        <v>262</v>
      </c>
      <c r="D150"/>
      <c r="E150"/>
      <c r="F150"/>
      <c r="H150" s="18">
        <v>450947</v>
      </c>
      <c r="I150" s="18"/>
      <c r="J150" s="18">
        <v>29037</v>
      </c>
      <c r="K150" s="18">
        <v>16998</v>
      </c>
      <c r="L150" s="18">
        <v>0</v>
      </c>
      <c r="M150" s="18">
        <v>-14995</v>
      </c>
      <c r="N150" s="18">
        <v>10909</v>
      </c>
      <c r="O150" s="18">
        <v>0</v>
      </c>
      <c r="P150" s="18">
        <v>-36033</v>
      </c>
      <c r="Q150" s="18">
        <v>5916</v>
      </c>
      <c r="R150" s="18">
        <v>454504</v>
      </c>
      <c r="S150" s="18">
        <v>460420</v>
      </c>
      <c r="V150" s="18">
        <v>0</v>
      </c>
      <c r="W150" s="18">
        <v>0</v>
      </c>
      <c r="X150" s="18">
        <v>0</v>
      </c>
      <c r="Y150" s="18">
        <v>-35876</v>
      </c>
      <c r="Z150" s="18">
        <v>0</v>
      </c>
      <c r="AA150" s="18">
        <v>0</v>
      </c>
      <c r="AB150" s="18">
        <v>-35876</v>
      </c>
      <c r="AC150" s="18">
        <v>0</v>
      </c>
      <c r="AD150" s="18">
        <v>0</v>
      </c>
      <c r="AE150" s="18">
        <v>0</v>
      </c>
      <c r="AF150" s="52">
        <v>0</v>
      </c>
      <c r="AG150" s="55">
        <v>0</v>
      </c>
      <c r="AH150" s="54">
        <v>0</v>
      </c>
    </row>
    <row r="151" spans="1:34" s="10" customFormat="1" ht="14.4" x14ac:dyDescent="0.3">
      <c r="A151" s="13">
        <v>297</v>
      </c>
      <c r="B151" s="14" t="s">
        <v>263</v>
      </c>
      <c r="D151"/>
      <c r="E151"/>
      <c r="F151"/>
      <c r="H151" s="18">
        <v>969056</v>
      </c>
      <c r="I151" s="18"/>
      <c r="J151" s="18">
        <v>64012</v>
      </c>
      <c r="K151" s="18">
        <v>37471</v>
      </c>
      <c r="L151" s="18">
        <v>0</v>
      </c>
      <c r="M151" s="18">
        <v>-33058</v>
      </c>
      <c r="N151" s="18">
        <v>24049</v>
      </c>
      <c r="O151" s="18">
        <v>0</v>
      </c>
      <c r="P151" s="18">
        <v>-79434</v>
      </c>
      <c r="Q151" s="18">
        <v>13040</v>
      </c>
      <c r="R151" s="18">
        <v>1001950</v>
      </c>
      <c r="S151" s="18">
        <v>1014990</v>
      </c>
      <c r="V151" s="18">
        <v>0</v>
      </c>
      <c r="W151" s="18">
        <v>0</v>
      </c>
      <c r="X151" s="18">
        <v>0</v>
      </c>
      <c r="Y151" s="18">
        <v>-79089</v>
      </c>
      <c r="Z151" s="18">
        <v>0</v>
      </c>
      <c r="AA151" s="18">
        <v>0</v>
      </c>
      <c r="AB151" s="18">
        <v>-79089</v>
      </c>
      <c r="AC151" s="18">
        <v>0</v>
      </c>
      <c r="AD151" s="18">
        <v>0</v>
      </c>
      <c r="AE151" s="18">
        <v>0</v>
      </c>
      <c r="AF151" s="52">
        <v>0</v>
      </c>
      <c r="AG151" s="55">
        <v>0</v>
      </c>
      <c r="AH151" s="54">
        <v>0</v>
      </c>
    </row>
    <row r="152" spans="1:34" s="10" customFormat="1" ht="14.4" x14ac:dyDescent="0.3">
      <c r="A152" s="13">
        <v>298</v>
      </c>
      <c r="B152" s="14" t="s">
        <v>264</v>
      </c>
      <c r="D152"/>
      <c r="E152"/>
      <c r="F152"/>
      <c r="H152" s="18">
        <v>880260</v>
      </c>
      <c r="I152" s="18"/>
      <c r="J152" s="18">
        <v>59750</v>
      </c>
      <c r="K152" s="18">
        <v>34976</v>
      </c>
      <c r="L152" s="18">
        <v>0</v>
      </c>
      <c r="M152" s="18">
        <v>-30856</v>
      </c>
      <c r="N152" s="18">
        <v>22447</v>
      </c>
      <c r="O152" s="18">
        <v>0</v>
      </c>
      <c r="P152" s="18">
        <v>-74145</v>
      </c>
      <c r="Q152" s="18">
        <v>12172</v>
      </c>
      <c r="R152" s="18">
        <v>935233</v>
      </c>
      <c r="S152" s="18">
        <v>947405</v>
      </c>
      <c r="V152" s="18">
        <v>0</v>
      </c>
      <c r="W152" s="18">
        <v>0</v>
      </c>
      <c r="X152" s="18">
        <v>0</v>
      </c>
      <c r="Y152" s="18">
        <v>-73823</v>
      </c>
      <c r="Z152" s="18">
        <v>0</v>
      </c>
      <c r="AA152" s="18">
        <v>0</v>
      </c>
      <c r="AB152" s="18">
        <v>-73823</v>
      </c>
      <c r="AC152" s="18">
        <v>0</v>
      </c>
      <c r="AD152" s="18">
        <v>0</v>
      </c>
      <c r="AE152" s="18">
        <v>0</v>
      </c>
      <c r="AF152" s="52">
        <v>0</v>
      </c>
      <c r="AG152" s="55">
        <v>0</v>
      </c>
      <c r="AH152" s="54">
        <v>0</v>
      </c>
    </row>
    <row r="153" spans="1:34" s="10" customFormat="1" ht="14.4" x14ac:dyDescent="0.3">
      <c r="A153" s="13">
        <v>299</v>
      </c>
      <c r="B153" s="14" t="s">
        <v>265</v>
      </c>
      <c r="D153"/>
      <c r="E153"/>
      <c r="F153"/>
      <c r="H153" s="18">
        <v>572308</v>
      </c>
      <c r="I153" s="18"/>
      <c r="J153" s="18">
        <v>36902</v>
      </c>
      <c r="K153" s="18">
        <v>21601</v>
      </c>
      <c r="L153" s="18">
        <v>0</v>
      </c>
      <c r="M153" s="18">
        <v>-19057</v>
      </c>
      <c r="N153" s="18">
        <v>13864</v>
      </c>
      <c r="O153" s="18">
        <v>0</v>
      </c>
      <c r="P153" s="18">
        <v>-45792</v>
      </c>
      <c r="Q153" s="18">
        <v>7518</v>
      </c>
      <c r="R153" s="18">
        <v>577604</v>
      </c>
      <c r="S153" s="18">
        <v>585122</v>
      </c>
      <c r="V153" s="18">
        <v>0</v>
      </c>
      <c r="W153" s="18">
        <v>0</v>
      </c>
      <c r="X153" s="18">
        <v>0</v>
      </c>
      <c r="Y153" s="18">
        <v>-45593</v>
      </c>
      <c r="Z153" s="18">
        <v>0</v>
      </c>
      <c r="AA153" s="18">
        <v>0</v>
      </c>
      <c r="AB153" s="18">
        <v>-45593</v>
      </c>
      <c r="AC153" s="18">
        <v>0</v>
      </c>
      <c r="AD153" s="18">
        <v>0</v>
      </c>
      <c r="AE153" s="18">
        <v>0</v>
      </c>
      <c r="AF153" s="52">
        <v>0</v>
      </c>
      <c r="AG153" s="55">
        <v>0</v>
      </c>
      <c r="AH153" s="54">
        <v>0</v>
      </c>
    </row>
    <row r="154" spans="1:34" s="10" customFormat="1" ht="14.4" x14ac:dyDescent="0.3">
      <c r="A154" s="13">
        <v>301</v>
      </c>
      <c r="B154" s="14" t="s">
        <v>266</v>
      </c>
      <c r="D154"/>
      <c r="E154"/>
      <c r="F154"/>
      <c r="H154" s="18">
        <v>1843052</v>
      </c>
      <c r="I154" s="18"/>
      <c r="J154" s="18">
        <v>120785</v>
      </c>
      <c r="K154" s="18">
        <v>70704</v>
      </c>
      <c r="L154" s="18">
        <v>0</v>
      </c>
      <c r="M154" s="18">
        <v>-62375</v>
      </c>
      <c r="N154" s="18">
        <v>45378</v>
      </c>
      <c r="O154" s="18">
        <v>0</v>
      </c>
      <c r="P154" s="18">
        <v>-149885</v>
      </c>
      <c r="Q154" s="18">
        <v>24607</v>
      </c>
      <c r="R154" s="18">
        <v>1890586</v>
      </c>
      <c r="S154" s="18">
        <v>1915193</v>
      </c>
      <c r="V154" s="18">
        <v>0</v>
      </c>
      <c r="W154" s="18">
        <v>0</v>
      </c>
      <c r="X154" s="18">
        <v>0</v>
      </c>
      <c r="Y154" s="18">
        <v>-149234</v>
      </c>
      <c r="Z154" s="18">
        <v>0</v>
      </c>
      <c r="AA154" s="18">
        <v>0</v>
      </c>
      <c r="AB154" s="18">
        <v>-149234</v>
      </c>
      <c r="AC154" s="18">
        <v>0</v>
      </c>
      <c r="AD154" s="18">
        <v>0</v>
      </c>
      <c r="AE154" s="18">
        <v>0</v>
      </c>
      <c r="AF154" s="52">
        <v>0</v>
      </c>
      <c r="AG154" s="55">
        <v>0</v>
      </c>
      <c r="AH154" s="54">
        <v>0</v>
      </c>
    </row>
    <row r="155" spans="1:34" s="10" customFormat="1" ht="14.4" x14ac:dyDescent="0.3">
      <c r="A155" s="13">
        <v>305</v>
      </c>
      <c r="B155" s="14" t="s">
        <v>267</v>
      </c>
      <c r="D155"/>
      <c r="E155"/>
      <c r="F155"/>
      <c r="H155" s="18">
        <v>0</v>
      </c>
      <c r="I155" s="18"/>
      <c r="J155" s="18">
        <v>0</v>
      </c>
      <c r="K155" s="18">
        <v>0</v>
      </c>
      <c r="L155" s="18">
        <v>0</v>
      </c>
      <c r="M155" s="18">
        <v>0</v>
      </c>
      <c r="N155" s="18">
        <v>0</v>
      </c>
      <c r="O155" s="18">
        <v>0</v>
      </c>
      <c r="P155" s="18">
        <v>0</v>
      </c>
      <c r="Q155" s="18">
        <v>0</v>
      </c>
      <c r="R155" s="18">
        <v>0</v>
      </c>
      <c r="S155" s="18">
        <v>0</v>
      </c>
      <c r="V155" s="18">
        <v>0</v>
      </c>
      <c r="W155" s="18">
        <v>0</v>
      </c>
      <c r="X155" s="18">
        <v>0</v>
      </c>
      <c r="Y155" s="18">
        <v>0</v>
      </c>
      <c r="Z155" s="18">
        <v>0</v>
      </c>
      <c r="AA155" s="18">
        <v>0</v>
      </c>
      <c r="AB155" s="18">
        <v>0</v>
      </c>
      <c r="AC155" s="18">
        <v>0</v>
      </c>
      <c r="AD155" s="18">
        <v>0</v>
      </c>
      <c r="AE155" s="18">
        <v>0</v>
      </c>
      <c r="AF155" s="52">
        <v>0</v>
      </c>
      <c r="AG155" s="55">
        <v>0</v>
      </c>
      <c r="AH155" s="54">
        <v>0</v>
      </c>
    </row>
    <row r="156" spans="1:34" s="10" customFormat="1" ht="14.4" x14ac:dyDescent="0.3">
      <c r="A156" s="13">
        <v>310</v>
      </c>
      <c r="B156" s="14" t="s">
        <v>268</v>
      </c>
      <c r="D156"/>
      <c r="E156"/>
      <c r="F156"/>
      <c r="H156" s="18">
        <v>639621</v>
      </c>
      <c r="I156" s="18"/>
      <c r="J156" s="18">
        <v>46350</v>
      </c>
      <c r="K156" s="18">
        <v>27132</v>
      </c>
      <c r="L156" s="18">
        <v>0</v>
      </c>
      <c r="M156" s="18">
        <v>-23935</v>
      </c>
      <c r="N156" s="18">
        <v>17413</v>
      </c>
      <c r="O156" s="18">
        <v>0</v>
      </c>
      <c r="P156" s="18">
        <v>-57517</v>
      </c>
      <c r="Q156" s="18">
        <v>9443</v>
      </c>
      <c r="R156" s="18">
        <v>725496</v>
      </c>
      <c r="S156" s="18">
        <v>734939</v>
      </c>
      <c r="V156" s="18">
        <v>0</v>
      </c>
      <c r="W156" s="18">
        <v>0</v>
      </c>
      <c r="X156" s="18">
        <v>0</v>
      </c>
      <c r="Y156" s="18">
        <v>-57267</v>
      </c>
      <c r="Z156" s="18">
        <v>0</v>
      </c>
      <c r="AA156" s="18">
        <v>0</v>
      </c>
      <c r="AB156" s="18">
        <v>-57267</v>
      </c>
      <c r="AC156" s="18">
        <v>0</v>
      </c>
      <c r="AD156" s="18">
        <v>0</v>
      </c>
      <c r="AE156" s="18">
        <v>0</v>
      </c>
      <c r="AF156" s="52">
        <v>0</v>
      </c>
      <c r="AG156" s="55">
        <v>0</v>
      </c>
      <c r="AH156" s="54">
        <v>0</v>
      </c>
    </row>
    <row r="157" spans="1:34" s="10" customFormat="1" ht="14.4" x14ac:dyDescent="0.3">
      <c r="A157" s="13">
        <v>311</v>
      </c>
      <c r="B157" s="14" t="s">
        <v>269</v>
      </c>
      <c r="D157"/>
      <c r="E157"/>
      <c r="F157"/>
      <c r="H157" s="18">
        <v>0</v>
      </c>
      <c r="I157" s="18"/>
      <c r="J157" s="18">
        <v>0</v>
      </c>
      <c r="K157" s="18">
        <v>0</v>
      </c>
      <c r="L157" s="18">
        <v>0</v>
      </c>
      <c r="M157" s="18">
        <v>0</v>
      </c>
      <c r="N157" s="18">
        <v>0</v>
      </c>
      <c r="O157" s="18">
        <v>0</v>
      </c>
      <c r="P157" s="18">
        <v>0</v>
      </c>
      <c r="Q157" s="18">
        <v>0</v>
      </c>
      <c r="R157" s="18">
        <v>0</v>
      </c>
      <c r="S157" s="18">
        <v>0</v>
      </c>
      <c r="V157" s="18">
        <v>0</v>
      </c>
      <c r="W157" s="18">
        <v>0</v>
      </c>
      <c r="X157" s="18">
        <v>0</v>
      </c>
      <c r="Y157" s="18">
        <v>0</v>
      </c>
      <c r="Z157" s="18">
        <v>0</v>
      </c>
      <c r="AA157" s="18">
        <v>0</v>
      </c>
      <c r="AB157" s="18">
        <v>0</v>
      </c>
      <c r="AC157" s="18">
        <v>0</v>
      </c>
      <c r="AD157" s="18">
        <v>0</v>
      </c>
      <c r="AE157" s="18">
        <v>0</v>
      </c>
      <c r="AF157" s="52">
        <v>0</v>
      </c>
      <c r="AG157" s="55">
        <v>0</v>
      </c>
      <c r="AH157" s="54">
        <v>0</v>
      </c>
    </row>
    <row r="158" spans="1:34" s="10" customFormat="1" ht="14.4" x14ac:dyDescent="0.3">
      <c r="A158" s="13">
        <v>319</v>
      </c>
      <c r="B158" s="14" t="s">
        <v>270</v>
      </c>
      <c r="D158"/>
      <c r="E158"/>
      <c r="F158"/>
      <c r="H158" s="18">
        <v>0</v>
      </c>
      <c r="I158" s="18"/>
      <c r="J158" s="18">
        <v>0</v>
      </c>
      <c r="K158" s="18">
        <v>0</v>
      </c>
      <c r="L158" s="18">
        <v>0</v>
      </c>
      <c r="M158" s="18">
        <v>0</v>
      </c>
      <c r="N158" s="18">
        <v>0</v>
      </c>
      <c r="O158" s="18">
        <v>0</v>
      </c>
      <c r="P158" s="18">
        <v>0</v>
      </c>
      <c r="Q158" s="18">
        <v>0</v>
      </c>
      <c r="R158" s="18">
        <v>0</v>
      </c>
      <c r="S158" s="18">
        <v>0</v>
      </c>
      <c r="V158" s="18">
        <v>0</v>
      </c>
      <c r="W158" s="18">
        <v>0</v>
      </c>
      <c r="X158" s="18">
        <v>0</v>
      </c>
      <c r="Y158" s="18">
        <v>0</v>
      </c>
      <c r="Z158" s="18">
        <v>0</v>
      </c>
      <c r="AA158" s="18">
        <v>0</v>
      </c>
      <c r="AB158" s="18">
        <v>0</v>
      </c>
      <c r="AC158" s="18">
        <v>0</v>
      </c>
      <c r="AD158" s="18">
        <v>0</v>
      </c>
      <c r="AE158" s="18">
        <v>0</v>
      </c>
      <c r="AF158" s="52">
        <v>0</v>
      </c>
      <c r="AG158" s="55">
        <v>0</v>
      </c>
      <c r="AH158" s="54">
        <v>0</v>
      </c>
    </row>
    <row r="159" spans="1:34" s="10" customFormat="1" ht="14.4" x14ac:dyDescent="0.3">
      <c r="A159" s="13">
        <v>320</v>
      </c>
      <c r="B159" s="14" t="s">
        <v>271</v>
      </c>
      <c r="D159"/>
      <c r="E159"/>
      <c r="F159"/>
      <c r="H159" s="18">
        <v>312034</v>
      </c>
      <c r="I159" s="18"/>
      <c r="J159" s="18">
        <v>19844</v>
      </c>
      <c r="K159" s="18">
        <v>11616</v>
      </c>
      <c r="L159" s="18">
        <v>0</v>
      </c>
      <c r="M159" s="18">
        <v>-10249</v>
      </c>
      <c r="N159" s="18">
        <v>7455</v>
      </c>
      <c r="O159" s="18">
        <v>0</v>
      </c>
      <c r="P159" s="18">
        <v>-24624</v>
      </c>
      <c r="Q159" s="18">
        <v>4042</v>
      </c>
      <c r="R159" s="18">
        <v>310602</v>
      </c>
      <c r="S159" s="18">
        <v>314644</v>
      </c>
      <c r="V159" s="18">
        <v>0</v>
      </c>
      <c r="W159" s="18">
        <v>0</v>
      </c>
      <c r="X159" s="18">
        <v>0</v>
      </c>
      <c r="Y159" s="18">
        <v>-24517</v>
      </c>
      <c r="Z159" s="18">
        <v>0</v>
      </c>
      <c r="AA159" s="18">
        <v>0</v>
      </c>
      <c r="AB159" s="18">
        <v>-24517</v>
      </c>
      <c r="AC159" s="18">
        <v>0</v>
      </c>
      <c r="AD159" s="18">
        <v>0</v>
      </c>
      <c r="AE159" s="18">
        <v>0</v>
      </c>
      <c r="AF159" s="52">
        <v>0</v>
      </c>
      <c r="AG159" s="55">
        <v>0</v>
      </c>
      <c r="AH159" s="54">
        <v>0</v>
      </c>
    </row>
    <row r="160" spans="1:34" s="10" customFormat="1" ht="14.4" x14ac:dyDescent="0.3">
      <c r="A160" s="13">
        <v>325</v>
      </c>
      <c r="B160" s="14" t="s">
        <v>272</v>
      </c>
      <c r="D160"/>
      <c r="E160"/>
      <c r="F160"/>
      <c r="H160" s="18">
        <v>0</v>
      </c>
      <c r="I160" s="18"/>
      <c r="J160" s="18">
        <v>0</v>
      </c>
      <c r="K160" s="18">
        <v>0</v>
      </c>
      <c r="L160" s="18">
        <v>0</v>
      </c>
      <c r="M160" s="18">
        <v>0</v>
      </c>
      <c r="N160" s="18">
        <v>0</v>
      </c>
      <c r="O160" s="18">
        <v>0</v>
      </c>
      <c r="P160" s="18">
        <v>0</v>
      </c>
      <c r="Q160" s="18">
        <v>0</v>
      </c>
      <c r="R160" s="18">
        <v>0</v>
      </c>
      <c r="S160" s="18">
        <v>0</v>
      </c>
      <c r="V160" s="18">
        <v>0</v>
      </c>
      <c r="W160" s="18">
        <v>0</v>
      </c>
      <c r="X160" s="18">
        <v>0</v>
      </c>
      <c r="Y160" s="18">
        <v>0</v>
      </c>
      <c r="Z160" s="18">
        <v>0</v>
      </c>
      <c r="AA160" s="18">
        <v>0</v>
      </c>
      <c r="AB160" s="18">
        <v>0</v>
      </c>
      <c r="AC160" s="18">
        <v>0</v>
      </c>
      <c r="AD160" s="18">
        <v>0</v>
      </c>
      <c r="AE160" s="18">
        <v>0</v>
      </c>
      <c r="AF160" s="52">
        <v>0</v>
      </c>
      <c r="AG160" s="55">
        <v>0</v>
      </c>
      <c r="AH160" s="54">
        <v>0</v>
      </c>
    </row>
    <row r="161" spans="1:34" s="10" customFormat="1" ht="14.4" x14ac:dyDescent="0.3">
      <c r="A161" s="13">
        <v>326</v>
      </c>
      <c r="B161" s="14" t="s">
        <v>273</v>
      </c>
      <c r="D161"/>
      <c r="E161"/>
      <c r="F161"/>
      <c r="H161" s="18">
        <v>0</v>
      </c>
      <c r="I161" s="18"/>
      <c r="J161" s="18">
        <v>0</v>
      </c>
      <c r="K161" s="18">
        <v>0</v>
      </c>
      <c r="L161" s="18">
        <v>0</v>
      </c>
      <c r="M161" s="18">
        <v>0</v>
      </c>
      <c r="N161" s="18">
        <v>0</v>
      </c>
      <c r="O161" s="18">
        <v>0</v>
      </c>
      <c r="P161" s="18">
        <v>0</v>
      </c>
      <c r="Q161" s="18">
        <v>0</v>
      </c>
      <c r="R161" s="18">
        <v>0</v>
      </c>
      <c r="S161" s="18">
        <v>0</v>
      </c>
      <c r="V161" s="18">
        <v>0</v>
      </c>
      <c r="W161" s="18">
        <v>0</v>
      </c>
      <c r="X161" s="18">
        <v>0</v>
      </c>
      <c r="Y161" s="18">
        <v>0</v>
      </c>
      <c r="Z161" s="18">
        <v>0</v>
      </c>
      <c r="AA161" s="18">
        <v>0</v>
      </c>
      <c r="AB161" s="18">
        <v>0</v>
      </c>
      <c r="AC161" s="18">
        <v>0</v>
      </c>
      <c r="AD161" s="18">
        <v>0</v>
      </c>
      <c r="AE161" s="18">
        <v>0</v>
      </c>
      <c r="AF161" s="52">
        <v>0</v>
      </c>
      <c r="AG161" s="55">
        <v>0</v>
      </c>
      <c r="AH161" s="54">
        <v>0</v>
      </c>
    </row>
    <row r="162" spans="1:34" s="10" customFormat="1" ht="14.4" x14ac:dyDescent="0.3">
      <c r="A162" s="13">
        <v>330</v>
      </c>
      <c r="B162" s="14" t="s">
        <v>274</v>
      </c>
      <c r="D162"/>
      <c r="E162"/>
      <c r="F162"/>
      <c r="H162" s="18">
        <v>3485</v>
      </c>
      <c r="I162" s="18"/>
      <c r="J162" s="18">
        <v>280</v>
      </c>
      <c r="K162" s="18">
        <v>164</v>
      </c>
      <c r="L162" s="18">
        <v>0</v>
      </c>
      <c r="M162" s="18">
        <v>-144</v>
      </c>
      <c r="N162" s="18">
        <v>105</v>
      </c>
      <c r="O162" s="18">
        <v>0</v>
      </c>
      <c r="P162" s="18">
        <v>-348</v>
      </c>
      <c r="Q162" s="18">
        <v>57</v>
      </c>
      <c r="R162" s="18">
        <v>4383</v>
      </c>
      <c r="S162" s="18">
        <v>4440</v>
      </c>
      <c r="V162" s="18">
        <v>0</v>
      </c>
      <c r="W162" s="18">
        <v>0</v>
      </c>
      <c r="X162" s="18">
        <v>0</v>
      </c>
      <c r="Y162" s="18">
        <v>-346</v>
      </c>
      <c r="Z162" s="18">
        <v>0</v>
      </c>
      <c r="AA162" s="18">
        <v>0</v>
      </c>
      <c r="AB162" s="18">
        <v>-346</v>
      </c>
      <c r="AC162" s="18">
        <v>0</v>
      </c>
      <c r="AD162" s="18">
        <v>0</v>
      </c>
      <c r="AE162" s="18">
        <v>0</v>
      </c>
      <c r="AF162" s="52">
        <v>0</v>
      </c>
      <c r="AG162" s="55">
        <v>0</v>
      </c>
      <c r="AH162" s="54">
        <v>0</v>
      </c>
    </row>
    <row r="163" spans="1:34" s="10" customFormat="1" ht="14.4" x14ac:dyDescent="0.3">
      <c r="A163" s="13">
        <v>350</v>
      </c>
      <c r="B163" s="14" t="s">
        <v>275</v>
      </c>
      <c r="D163"/>
      <c r="E163"/>
      <c r="F163"/>
      <c r="H163" s="18">
        <v>157048</v>
      </c>
      <c r="I163" s="18"/>
      <c r="J163" s="18">
        <v>9573</v>
      </c>
      <c r="K163" s="18">
        <v>5604</v>
      </c>
      <c r="L163" s="18">
        <v>0</v>
      </c>
      <c r="M163" s="18">
        <v>-4944</v>
      </c>
      <c r="N163" s="18">
        <v>3596</v>
      </c>
      <c r="O163" s="18">
        <v>0</v>
      </c>
      <c r="P163" s="18">
        <v>-11879</v>
      </c>
      <c r="Q163" s="18">
        <v>1950</v>
      </c>
      <c r="R163" s="18">
        <v>149838</v>
      </c>
      <c r="S163" s="18">
        <v>151788</v>
      </c>
      <c r="V163" s="18">
        <v>0</v>
      </c>
      <c r="W163" s="18">
        <v>0</v>
      </c>
      <c r="X163" s="18">
        <v>0</v>
      </c>
      <c r="Y163" s="18">
        <v>-11827</v>
      </c>
      <c r="Z163" s="18">
        <v>0</v>
      </c>
      <c r="AA163" s="18">
        <v>0</v>
      </c>
      <c r="AB163" s="18">
        <v>-11827</v>
      </c>
      <c r="AC163" s="18">
        <v>0</v>
      </c>
      <c r="AD163" s="18">
        <v>0</v>
      </c>
      <c r="AE163" s="18">
        <v>0</v>
      </c>
      <c r="AF163" s="52">
        <v>0</v>
      </c>
      <c r="AG163" s="55">
        <v>0</v>
      </c>
      <c r="AH163" s="54">
        <v>0</v>
      </c>
    </row>
    <row r="164" spans="1:34" s="10" customFormat="1" ht="14.4" x14ac:dyDescent="0.3">
      <c r="A164" s="13">
        <v>360</v>
      </c>
      <c r="B164" s="14" t="s">
        <v>276</v>
      </c>
      <c r="D164"/>
      <c r="E164"/>
      <c r="F164"/>
      <c r="H164" s="18">
        <v>79583</v>
      </c>
      <c r="I164" s="18"/>
      <c r="J164" s="18">
        <v>5029</v>
      </c>
      <c r="K164" s="18">
        <v>2944</v>
      </c>
      <c r="L164" s="18">
        <v>0</v>
      </c>
      <c r="M164" s="18">
        <v>-2598</v>
      </c>
      <c r="N164" s="18">
        <v>1889</v>
      </c>
      <c r="O164" s="18">
        <v>0</v>
      </c>
      <c r="P164" s="18">
        <v>-6240</v>
      </c>
      <c r="Q164" s="18">
        <v>1024</v>
      </c>
      <c r="R164" s="18">
        <v>78709</v>
      </c>
      <c r="S164" s="18">
        <v>79733</v>
      </c>
      <c r="V164" s="18">
        <v>0</v>
      </c>
      <c r="W164" s="18">
        <v>0</v>
      </c>
      <c r="X164" s="18">
        <v>0</v>
      </c>
      <c r="Y164" s="18">
        <v>-6213</v>
      </c>
      <c r="Z164" s="18">
        <v>0</v>
      </c>
      <c r="AA164" s="18">
        <v>0</v>
      </c>
      <c r="AB164" s="18">
        <v>-6213</v>
      </c>
      <c r="AC164" s="18">
        <v>0</v>
      </c>
      <c r="AD164" s="18">
        <v>0</v>
      </c>
      <c r="AE164" s="18">
        <v>0</v>
      </c>
      <c r="AF164" s="52">
        <v>0</v>
      </c>
      <c r="AG164" s="55">
        <v>0</v>
      </c>
      <c r="AH164" s="54">
        <v>0</v>
      </c>
    </row>
    <row r="165" spans="1:34" s="10" customFormat="1" ht="14.4" x14ac:dyDescent="0.3">
      <c r="A165" s="13">
        <v>400</v>
      </c>
      <c r="B165" s="14" t="s">
        <v>277</v>
      </c>
      <c r="D165"/>
      <c r="E165"/>
      <c r="F165"/>
      <c r="H165" s="18">
        <v>8216</v>
      </c>
      <c r="I165" s="18"/>
      <c r="J165" s="18">
        <v>0</v>
      </c>
      <c r="K165" s="18">
        <v>0</v>
      </c>
      <c r="L165" s="18">
        <v>0</v>
      </c>
      <c r="M165" s="18">
        <v>0</v>
      </c>
      <c r="N165" s="18">
        <v>0</v>
      </c>
      <c r="O165" s="18">
        <v>0</v>
      </c>
      <c r="P165" s="18">
        <v>0</v>
      </c>
      <c r="Q165" s="18">
        <v>0</v>
      </c>
      <c r="R165" s="18">
        <v>0</v>
      </c>
      <c r="S165" s="18">
        <v>0</v>
      </c>
      <c r="V165" s="18">
        <v>0</v>
      </c>
      <c r="W165" s="18">
        <v>0</v>
      </c>
      <c r="X165" s="18">
        <v>0</v>
      </c>
      <c r="Y165" s="18">
        <v>0</v>
      </c>
      <c r="Z165" s="18">
        <v>0</v>
      </c>
      <c r="AA165" s="18">
        <v>0</v>
      </c>
      <c r="AB165" s="18">
        <v>0</v>
      </c>
      <c r="AC165" s="18">
        <v>0</v>
      </c>
      <c r="AD165" s="18">
        <v>0</v>
      </c>
      <c r="AE165" s="18">
        <v>0</v>
      </c>
      <c r="AF165" s="52">
        <v>0</v>
      </c>
      <c r="AG165" s="55">
        <v>0</v>
      </c>
      <c r="AH165" s="54">
        <v>0</v>
      </c>
    </row>
    <row r="166" spans="1:34" s="10" customFormat="1" ht="14.4" x14ac:dyDescent="0.3">
      <c r="A166" s="13">
        <v>402</v>
      </c>
      <c r="B166" s="14" t="s">
        <v>278</v>
      </c>
      <c r="D166"/>
      <c r="E166"/>
      <c r="F166"/>
      <c r="H166" s="18">
        <v>621053</v>
      </c>
      <c r="I166" s="18"/>
      <c r="J166" s="18">
        <v>39402</v>
      </c>
      <c r="K166" s="18">
        <v>23065</v>
      </c>
      <c r="L166" s="18">
        <v>0</v>
      </c>
      <c r="M166" s="18">
        <v>-20348</v>
      </c>
      <c r="N166" s="18">
        <v>14803</v>
      </c>
      <c r="O166" s="18">
        <v>0</v>
      </c>
      <c r="P166" s="18">
        <v>-48895</v>
      </c>
      <c r="Q166" s="18">
        <v>8027</v>
      </c>
      <c r="R166" s="18">
        <v>616739</v>
      </c>
      <c r="S166" s="18">
        <v>624766</v>
      </c>
      <c r="V166" s="18">
        <v>0</v>
      </c>
      <c r="W166" s="18">
        <v>0</v>
      </c>
      <c r="X166" s="18">
        <v>0</v>
      </c>
      <c r="Y166" s="18">
        <v>-48682</v>
      </c>
      <c r="Z166" s="18">
        <v>0</v>
      </c>
      <c r="AA166" s="18">
        <v>0</v>
      </c>
      <c r="AB166" s="18">
        <v>-48682</v>
      </c>
      <c r="AC166" s="18">
        <v>0</v>
      </c>
      <c r="AD166" s="18">
        <v>0</v>
      </c>
      <c r="AE166" s="18">
        <v>0</v>
      </c>
      <c r="AF166" s="52">
        <v>0</v>
      </c>
      <c r="AG166" s="55">
        <v>0</v>
      </c>
      <c r="AH166" s="54">
        <v>0</v>
      </c>
    </row>
    <row r="167" spans="1:34" s="10" customFormat="1" ht="14.4" x14ac:dyDescent="0.3">
      <c r="A167" s="13">
        <v>403</v>
      </c>
      <c r="B167" s="14" t="s">
        <v>279</v>
      </c>
      <c r="D167"/>
      <c r="E167"/>
      <c r="F167"/>
      <c r="H167" s="18">
        <v>1836656</v>
      </c>
      <c r="I167" s="18"/>
      <c r="J167" s="18">
        <v>116273</v>
      </c>
      <c r="K167" s="18">
        <v>68063</v>
      </c>
      <c r="L167" s="18">
        <v>0</v>
      </c>
      <c r="M167" s="18">
        <v>-60045</v>
      </c>
      <c r="N167" s="18">
        <v>43682</v>
      </c>
      <c r="O167" s="18">
        <v>0</v>
      </c>
      <c r="P167" s="18">
        <v>-144285</v>
      </c>
      <c r="Q167" s="18">
        <v>23688</v>
      </c>
      <c r="R167" s="18">
        <v>1819950</v>
      </c>
      <c r="S167" s="18">
        <v>1843638</v>
      </c>
      <c r="V167" s="18">
        <v>0</v>
      </c>
      <c r="W167" s="18">
        <v>0</v>
      </c>
      <c r="X167" s="18">
        <v>0</v>
      </c>
      <c r="Y167" s="18">
        <v>-143658</v>
      </c>
      <c r="Z167" s="18">
        <v>0</v>
      </c>
      <c r="AA167" s="18">
        <v>0</v>
      </c>
      <c r="AB167" s="18">
        <v>-143658</v>
      </c>
      <c r="AC167" s="18">
        <v>0</v>
      </c>
      <c r="AD167" s="18">
        <v>0</v>
      </c>
      <c r="AE167" s="18">
        <v>0</v>
      </c>
      <c r="AF167" s="52">
        <v>0</v>
      </c>
      <c r="AG167" s="55">
        <v>0</v>
      </c>
      <c r="AH167" s="54">
        <v>0</v>
      </c>
    </row>
    <row r="168" spans="1:34" s="10" customFormat="1" ht="14.4" x14ac:dyDescent="0.3">
      <c r="A168" s="13">
        <v>405</v>
      </c>
      <c r="B168" s="14" t="s">
        <v>280</v>
      </c>
      <c r="D168"/>
      <c r="E168"/>
      <c r="F168"/>
      <c r="H168" s="18">
        <v>18627</v>
      </c>
      <c r="I168" s="18"/>
      <c r="J168" s="18">
        <v>1614</v>
      </c>
      <c r="K168" s="18">
        <v>945</v>
      </c>
      <c r="L168" s="18">
        <v>0</v>
      </c>
      <c r="M168" s="18">
        <v>-834</v>
      </c>
      <c r="N168" s="18">
        <v>607</v>
      </c>
      <c r="O168" s="18">
        <v>0</v>
      </c>
      <c r="P168" s="18">
        <v>-2003</v>
      </c>
      <c r="Q168" s="18">
        <v>329</v>
      </c>
      <c r="R168" s="18">
        <v>25269</v>
      </c>
      <c r="S168" s="18">
        <v>25598</v>
      </c>
      <c r="V168" s="18">
        <v>0</v>
      </c>
      <c r="W168" s="18">
        <v>0</v>
      </c>
      <c r="X168" s="18">
        <v>0</v>
      </c>
      <c r="Y168" s="18">
        <v>-1995</v>
      </c>
      <c r="Z168" s="18">
        <v>0</v>
      </c>
      <c r="AA168" s="18">
        <v>0</v>
      </c>
      <c r="AB168" s="18">
        <v>-1995</v>
      </c>
      <c r="AC168" s="18">
        <v>0</v>
      </c>
      <c r="AD168" s="18">
        <v>0</v>
      </c>
      <c r="AE168" s="18">
        <v>0</v>
      </c>
      <c r="AF168" s="52">
        <v>0</v>
      </c>
      <c r="AG168" s="55">
        <v>0</v>
      </c>
      <c r="AH168" s="54">
        <v>0</v>
      </c>
    </row>
    <row r="169" spans="1:34" s="10" customFormat="1" ht="14.4" x14ac:dyDescent="0.3">
      <c r="A169" s="13">
        <v>407</v>
      </c>
      <c r="B169" s="14" t="s">
        <v>281</v>
      </c>
      <c r="D169"/>
      <c r="E169"/>
      <c r="F169"/>
      <c r="H169" s="18">
        <v>0</v>
      </c>
      <c r="I169" s="18"/>
      <c r="J169" s="18">
        <v>0</v>
      </c>
      <c r="K169" s="18">
        <v>0</v>
      </c>
      <c r="L169" s="18">
        <v>0</v>
      </c>
      <c r="M169" s="18">
        <v>0</v>
      </c>
      <c r="N169" s="18">
        <v>0</v>
      </c>
      <c r="O169" s="18">
        <v>0</v>
      </c>
      <c r="P169" s="18">
        <v>0</v>
      </c>
      <c r="Q169" s="18">
        <v>0</v>
      </c>
      <c r="R169" s="18">
        <v>0</v>
      </c>
      <c r="S169" s="18">
        <v>0</v>
      </c>
      <c r="V169" s="18">
        <v>0</v>
      </c>
      <c r="W169" s="18">
        <v>0</v>
      </c>
      <c r="X169" s="18">
        <v>0</v>
      </c>
      <c r="Y169" s="18">
        <v>0</v>
      </c>
      <c r="Z169" s="18">
        <v>0</v>
      </c>
      <c r="AA169" s="18">
        <v>0</v>
      </c>
      <c r="AB169" s="18">
        <v>0</v>
      </c>
      <c r="AC169" s="18">
        <v>0</v>
      </c>
      <c r="AD169" s="18">
        <v>0</v>
      </c>
      <c r="AE169" s="18">
        <v>0</v>
      </c>
      <c r="AF169" s="52">
        <v>0</v>
      </c>
      <c r="AG169" s="55">
        <v>0</v>
      </c>
      <c r="AH169" s="54">
        <v>0</v>
      </c>
    </row>
    <row r="170" spans="1:34" s="10" customFormat="1" ht="14.4" x14ac:dyDescent="0.3">
      <c r="A170" s="13">
        <v>408</v>
      </c>
      <c r="B170" s="14" t="s">
        <v>282</v>
      </c>
      <c r="D170"/>
      <c r="E170"/>
      <c r="F170"/>
      <c r="H170" s="18">
        <v>0</v>
      </c>
      <c r="I170" s="18"/>
      <c r="J170" s="18">
        <v>0</v>
      </c>
      <c r="K170" s="18">
        <v>0</v>
      </c>
      <c r="L170" s="18">
        <v>0</v>
      </c>
      <c r="M170" s="18">
        <v>0</v>
      </c>
      <c r="N170" s="18">
        <v>0</v>
      </c>
      <c r="O170" s="18">
        <v>0</v>
      </c>
      <c r="P170" s="18">
        <v>0</v>
      </c>
      <c r="Q170" s="18">
        <v>0</v>
      </c>
      <c r="R170" s="18">
        <v>0</v>
      </c>
      <c r="S170" s="18">
        <v>0</v>
      </c>
      <c r="V170" s="18">
        <v>0</v>
      </c>
      <c r="W170" s="18">
        <v>0</v>
      </c>
      <c r="X170" s="18">
        <v>0</v>
      </c>
      <c r="Y170" s="18">
        <v>0</v>
      </c>
      <c r="Z170" s="18">
        <v>0</v>
      </c>
      <c r="AA170" s="18">
        <v>0</v>
      </c>
      <c r="AB170" s="18">
        <v>0</v>
      </c>
      <c r="AC170" s="18">
        <v>0</v>
      </c>
      <c r="AD170" s="18">
        <v>0</v>
      </c>
      <c r="AE170" s="18">
        <v>0</v>
      </c>
      <c r="AF170" s="52">
        <v>0</v>
      </c>
      <c r="AG170" s="55">
        <v>0</v>
      </c>
      <c r="AH170" s="54">
        <v>0</v>
      </c>
    </row>
    <row r="171" spans="1:34" s="10" customFormat="1" ht="14.4" x14ac:dyDescent="0.3">
      <c r="A171" s="13">
        <v>409</v>
      </c>
      <c r="B171" s="14" t="s">
        <v>283</v>
      </c>
      <c r="D171"/>
      <c r="E171"/>
      <c r="F171"/>
      <c r="H171" s="18">
        <v>729743</v>
      </c>
      <c r="I171" s="18"/>
      <c r="J171" s="18">
        <v>48150</v>
      </c>
      <c r="K171" s="18">
        <v>28185</v>
      </c>
      <c r="L171" s="18">
        <v>0</v>
      </c>
      <c r="M171" s="18">
        <v>-24865</v>
      </c>
      <c r="N171" s="18">
        <v>18089</v>
      </c>
      <c r="O171" s="18">
        <v>0</v>
      </c>
      <c r="P171" s="18">
        <v>-59750</v>
      </c>
      <c r="Q171" s="18">
        <v>9809</v>
      </c>
      <c r="R171" s="18">
        <v>753659</v>
      </c>
      <c r="S171" s="18">
        <v>763468</v>
      </c>
      <c r="V171" s="18">
        <v>0</v>
      </c>
      <c r="W171" s="18">
        <v>0</v>
      </c>
      <c r="X171" s="18">
        <v>0</v>
      </c>
      <c r="Y171" s="18">
        <v>-59490</v>
      </c>
      <c r="Z171" s="18">
        <v>0</v>
      </c>
      <c r="AA171" s="18">
        <v>0</v>
      </c>
      <c r="AB171" s="18">
        <v>-59490</v>
      </c>
      <c r="AC171" s="18">
        <v>0</v>
      </c>
      <c r="AD171" s="18">
        <v>0</v>
      </c>
      <c r="AE171" s="18">
        <v>0</v>
      </c>
      <c r="AF171" s="52">
        <v>0</v>
      </c>
      <c r="AG171" s="55">
        <v>0</v>
      </c>
      <c r="AH171" s="54">
        <v>0</v>
      </c>
    </row>
    <row r="172" spans="1:34" s="10" customFormat="1" ht="14.4" x14ac:dyDescent="0.3">
      <c r="A172" s="13">
        <v>411</v>
      </c>
      <c r="B172" s="14" t="s">
        <v>284</v>
      </c>
      <c r="D172"/>
      <c r="E172"/>
      <c r="F172"/>
      <c r="H172" s="18">
        <v>979933</v>
      </c>
      <c r="I172" s="18"/>
      <c r="J172" s="18">
        <v>64877</v>
      </c>
      <c r="K172" s="18">
        <v>37977</v>
      </c>
      <c r="L172" s="18">
        <v>0</v>
      </c>
      <c r="M172" s="18">
        <v>-33503</v>
      </c>
      <c r="N172" s="18">
        <v>24373</v>
      </c>
      <c r="O172" s="18">
        <v>0</v>
      </c>
      <c r="P172" s="18">
        <v>-80507</v>
      </c>
      <c r="Q172" s="18">
        <v>13217</v>
      </c>
      <c r="R172" s="18">
        <v>1015484</v>
      </c>
      <c r="S172" s="18">
        <v>1028701</v>
      </c>
      <c r="V172" s="18">
        <v>0</v>
      </c>
      <c r="W172" s="18">
        <v>0</v>
      </c>
      <c r="X172" s="18">
        <v>0</v>
      </c>
      <c r="Y172" s="18">
        <v>-80157</v>
      </c>
      <c r="Z172" s="18">
        <v>0</v>
      </c>
      <c r="AA172" s="18">
        <v>0</v>
      </c>
      <c r="AB172" s="18">
        <v>-80157</v>
      </c>
      <c r="AC172" s="18">
        <v>0</v>
      </c>
      <c r="AD172" s="18">
        <v>0</v>
      </c>
      <c r="AE172" s="18">
        <v>0</v>
      </c>
      <c r="AF172" s="52">
        <v>0</v>
      </c>
      <c r="AG172" s="55">
        <v>0</v>
      </c>
      <c r="AH172" s="54">
        <v>0</v>
      </c>
    </row>
    <row r="173" spans="1:34" s="10" customFormat="1" ht="14.4" x14ac:dyDescent="0.3">
      <c r="A173" s="13">
        <v>413</v>
      </c>
      <c r="B173" s="14" t="s">
        <v>285</v>
      </c>
      <c r="D173"/>
      <c r="E173"/>
      <c r="F173"/>
      <c r="H173" s="18">
        <v>29961</v>
      </c>
      <c r="I173" s="18"/>
      <c r="J173" s="18">
        <v>2069</v>
      </c>
      <c r="K173" s="18">
        <v>1211</v>
      </c>
      <c r="L173" s="18">
        <v>0</v>
      </c>
      <c r="M173" s="18">
        <v>-1068</v>
      </c>
      <c r="N173" s="18">
        <v>777</v>
      </c>
      <c r="O173" s="18">
        <v>0</v>
      </c>
      <c r="P173" s="18">
        <v>-2568</v>
      </c>
      <c r="Q173" s="18">
        <v>421</v>
      </c>
      <c r="R173" s="18">
        <v>32388</v>
      </c>
      <c r="S173" s="18">
        <v>32809</v>
      </c>
      <c r="V173" s="18">
        <v>0</v>
      </c>
      <c r="W173" s="18">
        <v>0</v>
      </c>
      <c r="X173" s="18">
        <v>0</v>
      </c>
      <c r="Y173" s="18">
        <v>-2557</v>
      </c>
      <c r="Z173" s="18">
        <v>0</v>
      </c>
      <c r="AA173" s="18">
        <v>0</v>
      </c>
      <c r="AB173" s="18">
        <v>-2557</v>
      </c>
      <c r="AC173" s="18">
        <v>0</v>
      </c>
      <c r="AD173" s="18">
        <v>0</v>
      </c>
      <c r="AE173" s="18">
        <v>0</v>
      </c>
      <c r="AF173" s="52">
        <v>0</v>
      </c>
      <c r="AG173" s="55">
        <v>0</v>
      </c>
      <c r="AH173" s="54">
        <v>0</v>
      </c>
    </row>
    <row r="174" spans="1:34" s="10" customFormat="1" ht="14.4" x14ac:dyDescent="0.3">
      <c r="A174" s="13">
        <v>417</v>
      </c>
      <c r="B174" s="14" t="s">
        <v>286</v>
      </c>
      <c r="D174"/>
      <c r="E174"/>
      <c r="F174"/>
      <c r="H174" s="18">
        <v>15589</v>
      </c>
      <c r="I174" s="18"/>
      <c r="J174" s="18">
        <v>1029</v>
      </c>
      <c r="K174" s="18">
        <v>603</v>
      </c>
      <c r="L174" s="18">
        <v>0</v>
      </c>
      <c r="M174" s="18">
        <v>-533</v>
      </c>
      <c r="N174" s="18">
        <v>387</v>
      </c>
      <c r="O174" s="18">
        <v>0</v>
      </c>
      <c r="P174" s="18">
        <v>-1277</v>
      </c>
      <c r="Q174" s="18">
        <v>209</v>
      </c>
      <c r="R174" s="18">
        <v>16112</v>
      </c>
      <c r="S174" s="18">
        <v>16321</v>
      </c>
      <c r="V174" s="18">
        <v>0</v>
      </c>
      <c r="W174" s="18">
        <v>0</v>
      </c>
      <c r="X174" s="18">
        <v>0</v>
      </c>
      <c r="Y174" s="18">
        <v>-1272</v>
      </c>
      <c r="Z174" s="18">
        <v>0</v>
      </c>
      <c r="AA174" s="18">
        <v>0</v>
      </c>
      <c r="AB174" s="18">
        <v>-1272</v>
      </c>
      <c r="AC174" s="18">
        <v>0</v>
      </c>
      <c r="AD174" s="18">
        <v>0</v>
      </c>
      <c r="AE174" s="18">
        <v>0</v>
      </c>
      <c r="AF174" s="52">
        <v>0</v>
      </c>
      <c r="AG174" s="55">
        <v>0</v>
      </c>
      <c r="AH174" s="54">
        <v>0</v>
      </c>
    </row>
    <row r="175" spans="1:34" s="10" customFormat="1" ht="14.4" x14ac:dyDescent="0.3">
      <c r="A175" s="13">
        <v>423</v>
      </c>
      <c r="B175" s="14" t="s">
        <v>287</v>
      </c>
      <c r="D175"/>
      <c r="E175"/>
      <c r="F175"/>
      <c r="H175" s="18">
        <v>171712</v>
      </c>
      <c r="I175" s="18"/>
      <c r="J175" s="18">
        <v>11583</v>
      </c>
      <c r="K175" s="18">
        <v>6780</v>
      </c>
      <c r="L175" s="18">
        <v>0</v>
      </c>
      <c r="M175" s="18">
        <v>-5982</v>
      </c>
      <c r="N175" s="18">
        <v>4352</v>
      </c>
      <c r="O175" s="18">
        <v>0</v>
      </c>
      <c r="P175" s="18">
        <v>-14373</v>
      </c>
      <c r="Q175" s="18">
        <v>2360</v>
      </c>
      <c r="R175" s="18">
        <v>181299</v>
      </c>
      <c r="S175" s="18">
        <v>183659</v>
      </c>
      <c r="V175" s="18">
        <v>0</v>
      </c>
      <c r="W175" s="18">
        <v>0</v>
      </c>
      <c r="X175" s="18">
        <v>0</v>
      </c>
      <c r="Y175" s="18">
        <v>-14311</v>
      </c>
      <c r="Z175" s="18">
        <v>0</v>
      </c>
      <c r="AA175" s="18">
        <v>0</v>
      </c>
      <c r="AB175" s="18">
        <v>-14311</v>
      </c>
      <c r="AC175" s="18">
        <v>0</v>
      </c>
      <c r="AD175" s="18">
        <v>0</v>
      </c>
      <c r="AE175" s="18">
        <v>0</v>
      </c>
      <c r="AF175" s="52">
        <v>0</v>
      </c>
      <c r="AG175" s="55">
        <v>0</v>
      </c>
      <c r="AH175" s="54">
        <v>0</v>
      </c>
    </row>
    <row r="176" spans="1:34" s="10" customFormat="1" ht="14.4" x14ac:dyDescent="0.3">
      <c r="A176" s="13">
        <v>425</v>
      </c>
      <c r="B176" s="14" t="s">
        <v>288</v>
      </c>
      <c r="D176"/>
      <c r="E176"/>
      <c r="F176"/>
      <c r="H176" s="18">
        <v>534111</v>
      </c>
      <c r="I176" s="18"/>
      <c r="J176" s="18">
        <v>33140</v>
      </c>
      <c r="K176" s="18">
        <v>19399</v>
      </c>
      <c r="L176" s="18">
        <v>0</v>
      </c>
      <c r="M176" s="18">
        <v>-17114</v>
      </c>
      <c r="N176" s="18">
        <v>12450</v>
      </c>
      <c r="O176" s="18">
        <v>0</v>
      </c>
      <c r="P176" s="18">
        <v>-41124</v>
      </c>
      <c r="Q176" s="18">
        <v>6751</v>
      </c>
      <c r="R176" s="18">
        <v>518719</v>
      </c>
      <c r="S176" s="18">
        <v>525470</v>
      </c>
      <c r="V176" s="18">
        <v>0</v>
      </c>
      <c r="W176" s="18">
        <v>0</v>
      </c>
      <c r="X176" s="18">
        <v>0</v>
      </c>
      <c r="Y176" s="18">
        <v>-40945</v>
      </c>
      <c r="Z176" s="18">
        <v>0</v>
      </c>
      <c r="AA176" s="18">
        <v>0</v>
      </c>
      <c r="AB176" s="18">
        <v>-40945</v>
      </c>
      <c r="AC176" s="18">
        <v>0</v>
      </c>
      <c r="AD176" s="18">
        <v>0</v>
      </c>
      <c r="AE176" s="18">
        <v>0</v>
      </c>
      <c r="AF176" s="52">
        <v>0</v>
      </c>
      <c r="AG176" s="55">
        <v>0</v>
      </c>
      <c r="AH176" s="54">
        <v>0</v>
      </c>
    </row>
    <row r="177" spans="1:34" s="10" customFormat="1" ht="14.4" x14ac:dyDescent="0.3">
      <c r="A177" s="13">
        <v>440</v>
      </c>
      <c r="B177" s="14" t="s">
        <v>289</v>
      </c>
      <c r="D177"/>
      <c r="E177"/>
      <c r="F177"/>
      <c r="H177" s="18">
        <v>3254364</v>
      </c>
      <c r="I177" s="18"/>
      <c r="J177" s="18">
        <v>210447</v>
      </c>
      <c r="K177" s="18">
        <v>123189</v>
      </c>
      <c r="L177" s="18">
        <v>0</v>
      </c>
      <c r="M177" s="18">
        <v>-108676</v>
      </c>
      <c r="N177" s="18">
        <v>79062</v>
      </c>
      <c r="O177" s="18">
        <v>0</v>
      </c>
      <c r="P177" s="18">
        <v>-261148</v>
      </c>
      <c r="Q177" s="18">
        <v>42874</v>
      </c>
      <c r="R177" s="18">
        <v>3294008</v>
      </c>
      <c r="S177" s="18">
        <v>3336882</v>
      </c>
      <c r="V177" s="18">
        <v>0</v>
      </c>
      <c r="W177" s="18">
        <v>0</v>
      </c>
      <c r="X177" s="18">
        <v>0</v>
      </c>
      <c r="Y177" s="18">
        <v>-260013</v>
      </c>
      <c r="Z177" s="18">
        <v>0</v>
      </c>
      <c r="AA177" s="18">
        <v>0</v>
      </c>
      <c r="AB177" s="18">
        <v>-260013</v>
      </c>
      <c r="AC177" s="18">
        <v>0</v>
      </c>
      <c r="AD177" s="18">
        <v>0</v>
      </c>
      <c r="AE177" s="18">
        <v>0</v>
      </c>
      <c r="AF177" s="52">
        <v>0</v>
      </c>
      <c r="AG177" s="55">
        <v>0</v>
      </c>
      <c r="AH177" s="54">
        <v>0</v>
      </c>
    </row>
    <row r="178" spans="1:34" s="10" customFormat="1" ht="14.4" x14ac:dyDescent="0.3">
      <c r="A178" s="13">
        <v>450</v>
      </c>
      <c r="B178" s="14" t="s">
        <v>290</v>
      </c>
      <c r="D178"/>
      <c r="E178"/>
      <c r="F178"/>
      <c r="H178" s="18">
        <v>0</v>
      </c>
      <c r="I178" s="18"/>
      <c r="J178" s="18">
        <v>0</v>
      </c>
      <c r="K178" s="18">
        <v>0</v>
      </c>
      <c r="L178" s="18">
        <v>0</v>
      </c>
      <c r="M178" s="18">
        <v>0</v>
      </c>
      <c r="N178" s="18">
        <v>0</v>
      </c>
      <c r="O178" s="18">
        <v>0</v>
      </c>
      <c r="P178" s="18">
        <v>0</v>
      </c>
      <c r="Q178" s="18">
        <v>0</v>
      </c>
      <c r="R178" s="18">
        <v>0</v>
      </c>
      <c r="S178" s="18">
        <v>0</v>
      </c>
      <c r="V178" s="18">
        <v>0</v>
      </c>
      <c r="W178" s="18">
        <v>0</v>
      </c>
      <c r="X178" s="18">
        <v>0</v>
      </c>
      <c r="Y178" s="18">
        <v>0</v>
      </c>
      <c r="Z178" s="18">
        <v>0</v>
      </c>
      <c r="AA178" s="18">
        <v>0</v>
      </c>
      <c r="AB178" s="18">
        <v>0</v>
      </c>
      <c r="AC178" s="18">
        <v>0</v>
      </c>
      <c r="AD178" s="18">
        <v>0</v>
      </c>
      <c r="AE178" s="18">
        <v>0</v>
      </c>
      <c r="AF178" s="52">
        <v>0</v>
      </c>
      <c r="AG178" s="55">
        <v>0</v>
      </c>
      <c r="AH178" s="54">
        <v>0</v>
      </c>
    </row>
    <row r="179" spans="1:34" s="10" customFormat="1" ht="14.4" x14ac:dyDescent="0.3">
      <c r="A179" s="13">
        <v>451</v>
      </c>
      <c r="B179" s="14" t="s">
        <v>291</v>
      </c>
      <c r="D179"/>
      <c r="E179"/>
      <c r="F179"/>
      <c r="H179" s="18">
        <v>0</v>
      </c>
      <c r="I179" s="18"/>
      <c r="J179" s="18">
        <v>0</v>
      </c>
      <c r="K179" s="18">
        <v>0</v>
      </c>
      <c r="L179" s="18">
        <v>0</v>
      </c>
      <c r="M179" s="18">
        <v>0</v>
      </c>
      <c r="N179" s="18">
        <v>0</v>
      </c>
      <c r="O179" s="18">
        <v>0</v>
      </c>
      <c r="P179" s="18">
        <v>0</v>
      </c>
      <c r="Q179" s="18">
        <v>0</v>
      </c>
      <c r="R179" s="18">
        <v>0</v>
      </c>
      <c r="S179" s="18">
        <v>0</v>
      </c>
      <c r="V179" s="18">
        <v>0</v>
      </c>
      <c r="W179" s="18">
        <v>0</v>
      </c>
      <c r="X179" s="18">
        <v>0</v>
      </c>
      <c r="Y179" s="18">
        <v>0</v>
      </c>
      <c r="Z179" s="18">
        <v>0</v>
      </c>
      <c r="AA179" s="18">
        <v>0</v>
      </c>
      <c r="AB179" s="18">
        <v>0</v>
      </c>
      <c r="AC179" s="18">
        <v>0</v>
      </c>
      <c r="AD179" s="18">
        <v>0</v>
      </c>
      <c r="AE179" s="18">
        <v>0</v>
      </c>
      <c r="AF179" s="52">
        <v>0</v>
      </c>
      <c r="AG179" s="55">
        <v>0</v>
      </c>
      <c r="AH179" s="54">
        <v>0</v>
      </c>
    </row>
    <row r="180" spans="1:34" s="10" customFormat="1" ht="14.4" x14ac:dyDescent="0.3">
      <c r="A180" s="13">
        <v>452</v>
      </c>
      <c r="B180" s="14" t="s">
        <v>292</v>
      </c>
      <c r="D180"/>
      <c r="E180"/>
      <c r="F180"/>
      <c r="H180" s="18">
        <v>0</v>
      </c>
      <c r="I180" s="18"/>
      <c r="J180" s="18">
        <v>0</v>
      </c>
      <c r="K180" s="18">
        <v>0</v>
      </c>
      <c r="L180" s="18">
        <v>0</v>
      </c>
      <c r="M180" s="18">
        <v>0</v>
      </c>
      <c r="N180" s="18">
        <v>0</v>
      </c>
      <c r="O180" s="18">
        <v>0</v>
      </c>
      <c r="P180" s="18">
        <v>0</v>
      </c>
      <c r="Q180" s="18">
        <v>0</v>
      </c>
      <c r="R180" s="18">
        <v>0</v>
      </c>
      <c r="S180" s="18">
        <v>0</v>
      </c>
      <c r="V180" s="18">
        <v>0</v>
      </c>
      <c r="W180" s="18">
        <v>0</v>
      </c>
      <c r="X180" s="18">
        <v>0</v>
      </c>
      <c r="Y180" s="18">
        <v>0</v>
      </c>
      <c r="Z180" s="18">
        <v>0</v>
      </c>
      <c r="AA180" s="18">
        <v>0</v>
      </c>
      <c r="AB180" s="18">
        <v>0</v>
      </c>
      <c r="AC180" s="18">
        <v>0</v>
      </c>
      <c r="AD180" s="18">
        <v>0</v>
      </c>
      <c r="AE180" s="18">
        <v>0</v>
      </c>
      <c r="AF180" s="52">
        <v>0</v>
      </c>
      <c r="AG180" s="55">
        <v>0</v>
      </c>
      <c r="AH180" s="54">
        <v>0</v>
      </c>
    </row>
    <row r="181" spans="1:34" s="10" customFormat="1" ht="14.4" x14ac:dyDescent="0.3">
      <c r="A181" s="13">
        <v>453</v>
      </c>
      <c r="B181" s="14" t="s">
        <v>293</v>
      </c>
      <c r="D181"/>
      <c r="E181"/>
      <c r="F181"/>
      <c r="H181" s="18">
        <v>0</v>
      </c>
      <c r="I181" s="18"/>
      <c r="J181" s="18">
        <v>0</v>
      </c>
      <c r="K181" s="18">
        <v>0</v>
      </c>
      <c r="L181" s="18">
        <v>0</v>
      </c>
      <c r="M181" s="18">
        <v>0</v>
      </c>
      <c r="N181" s="18">
        <v>0</v>
      </c>
      <c r="O181" s="18">
        <v>0</v>
      </c>
      <c r="P181" s="18">
        <v>0</v>
      </c>
      <c r="Q181" s="18">
        <v>0</v>
      </c>
      <c r="R181" s="18">
        <v>0</v>
      </c>
      <c r="S181" s="18">
        <v>0</v>
      </c>
      <c r="V181" s="18">
        <v>0</v>
      </c>
      <c r="W181" s="18">
        <v>0</v>
      </c>
      <c r="X181" s="18">
        <v>0</v>
      </c>
      <c r="Y181" s="18">
        <v>0</v>
      </c>
      <c r="Z181" s="18">
        <v>0</v>
      </c>
      <c r="AA181" s="18">
        <v>0</v>
      </c>
      <c r="AB181" s="18">
        <v>0</v>
      </c>
      <c r="AC181" s="18">
        <v>0</v>
      </c>
      <c r="AD181" s="18">
        <v>0</v>
      </c>
      <c r="AE181" s="18">
        <v>0</v>
      </c>
      <c r="AF181" s="52">
        <v>0</v>
      </c>
      <c r="AG181" s="55">
        <v>0</v>
      </c>
      <c r="AH181" s="54">
        <v>0</v>
      </c>
    </row>
    <row r="182" spans="1:34" s="10" customFormat="1" ht="14.4" x14ac:dyDescent="0.3">
      <c r="A182" s="13">
        <v>454</v>
      </c>
      <c r="B182" s="14" t="s">
        <v>294</v>
      </c>
      <c r="D182"/>
      <c r="E182"/>
      <c r="F182"/>
      <c r="H182" s="18">
        <v>12686</v>
      </c>
      <c r="I182" s="18"/>
      <c r="J182" s="18">
        <v>415</v>
      </c>
      <c r="K182" s="18">
        <v>243</v>
      </c>
      <c r="L182" s="18">
        <v>0</v>
      </c>
      <c r="M182" s="18">
        <v>-215</v>
      </c>
      <c r="N182" s="18">
        <v>156</v>
      </c>
      <c r="O182" s="18">
        <v>0</v>
      </c>
      <c r="P182" s="18">
        <v>-515</v>
      </c>
      <c r="Q182" s="18">
        <v>84</v>
      </c>
      <c r="R182" s="18">
        <v>6492</v>
      </c>
      <c r="S182" s="18">
        <v>6576</v>
      </c>
      <c r="V182" s="18">
        <v>0</v>
      </c>
      <c r="W182" s="18">
        <v>0</v>
      </c>
      <c r="X182" s="18">
        <v>0</v>
      </c>
      <c r="Y182" s="18">
        <v>-512</v>
      </c>
      <c r="Z182" s="18">
        <v>0</v>
      </c>
      <c r="AA182" s="18">
        <v>0</v>
      </c>
      <c r="AB182" s="18">
        <v>-512</v>
      </c>
      <c r="AC182" s="18">
        <v>0</v>
      </c>
      <c r="AD182" s="18">
        <v>0</v>
      </c>
      <c r="AE182" s="18">
        <v>0</v>
      </c>
      <c r="AF182" s="52">
        <v>0</v>
      </c>
      <c r="AG182" s="55">
        <v>0</v>
      </c>
      <c r="AH182" s="54">
        <v>0</v>
      </c>
    </row>
    <row r="183" spans="1:34" s="10" customFormat="1" ht="14.4" x14ac:dyDescent="0.3">
      <c r="A183" s="13">
        <v>501</v>
      </c>
      <c r="B183" s="14" t="s">
        <v>295</v>
      </c>
      <c r="D183"/>
      <c r="E183"/>
      <c r="F183"/>
      <c r="H183" s="18">
        <v>30846570</v>
      </c>
      <c r="I183" s="18"/>
      <c r="J183" s="18">
        <v>1955675</v>
      </c>
      <c r="K183" s="18">
        <v>1144799</v>
      </c>
      <c r="L183" s="18">
        <v>0</v>
      </c>
      <c r="M183" s="18">
        <v>-1009944</v>
      </c>
      <c r="N183" s="18">
        <v>734727</v>
      </c>
      <c r="O183" s="18">
        <v>0</v>
      </c>
      <c r="P183" s="18">
        <v>-2426837</v>
      </c>
      <c r="Q183" s="18">
        <v>398420</v>
      </c>
      <c r="R183" s="18">
        <v>30611113</v>
      </c>
      <c r="S183" s="18">
        <v>31009533</v>
      </c>
      <c r="V183" s="56">
        <v>2</v>
      </c>
      <c r="W183" s="18">
        <v>0</v>
      </c>
      <c r="X183" s="18">
        <v>0</v>
      </c>
      <c r="Y183" s="18">
        <v>-2416297</v>
      </c>
      <c r="Z183" s="18">
        <v>0</v>
      </c>
      <c r="AA183" s="18">
        <v>0</v>
      </c>
      <c r="AB183" s="18">
        <v>-2416295</v>
      </c>
      <c r="AC183" s="18">
        <v>0</v>
      </c>
      <c r="AD183" s="18">
        <v>0</v>
      </c>
      <c r="AE183" s="56">
        <v>-3</v>
      </c>
      <c r="AF183" s="52">
        <v>0</v>
      </c>
      <c r="AG183" s="55">
        <v>0</v>
      </c>
      <c r="AH183" s="54">
        <v>0</v>
      </c>
    </row>
    <row r="184" spans="1:34" s="10" customFormat="1" ht="14.4" x14ac:dyDescent="0.3">
      <c r="A184" s="13">
        <v>502</v>
      </c>
      <c r="B184" s="14" t="s">
        <v>296</v>
      </c>
      <c r="D184"/>
      <c r="E184"/>
      <c r="F184"/>
      <c r="H184" s="18">
        <v>0</v>
      </c>
      <c r="I184" s="18"/>
      <c r="J184" s="18">
        <v>0</v>
      </c>
      <c r="K184" s="18">
        <v>0</v>
      </c>
      <c r="L184" s="18">
        <v>0</v>
      </c>
      <c r="M184" s="18">
        <v>0</v>
      </c>
      <c r="N184" s="18">
        <v>0</v>
      </c>
      <c r="O184" s="18">
        <v>0</v>
      </c>
      <c r="P184" s="18">
        <v>0</v>
      </c>
      <c r="Q184" s="18">
        <v>0</v>
      </c>
      <c r="R184" s="18">
        <v>0</v>
      </c>
      <c r="S184" s="18">
        <v>0</v>
      </c>
      <c r="V184" s="18">
        <v>0</v>
      </c>
      <c r="W184" s="18">
        <v>0</v>
      </c>
      <c r="X184" s="18">
        <v>0</v>
      </c>
      <c r="Y184" s="18">
        <v>0</v>
      </c>
      <c r="Z184" s="18">
        <v>0</v>
      </c>
      <c r="AA184" s="18">
        <v>0</v>
      </c>
      <c r="AB184" s="18">
        <v>0</v>
      </c>
      <c r="AC184" s="18">
        <v>0</v>
      </c>
      <c r="AD184" s="18">
        <v>0</v>
      </c>
      <c r="AE184" s="18">
        <v>0</v>
      </c>
      <c r="AF184" s="52">
        <v>0</v>
      </c>
      <c r="AG184" s="55">
        <v>0</v>
      </c>
      <c r="AH184" s="54">
        <v>0</v>
      </c>
    </row>
    <row r="185" spans="1:34" s="10" customFormat="1" ht="14.4" x14ac:dyDescent="0.3">
      <c r="A185" s="13">
        <v>505</v>
      </c>
      <c r="B185" s="14" t="s">
        <v>297</v>
      </c>
      <c r="D185"/>
      <c r="E185"/>
      <c r="F185"/>
      <c r="H185" s="18">
        <v>240196</v>
      </c>
      <c r="I185" s="18"/>
      <c r="J185" s="18">
        <v>13970</v>
      </c>
      <c r="K185" s="18">
        <v>8178</v>
      </c>
      <c r="L185" s="18">
        <v>0</v>
      </c>
      <c r="M185" s="18">
        <v>-7214</v>
      </c>
      <c r="N185" s="18">
        <v>5248</v>
      </c>
      <c r="O185" s="18">
        <v>0</v>
      </c>
      <c r="P185" s="18">
        <v>-17336</v>
      </c>
      <c r="Q185" s="18">
        <v>2846</v>
      </c>
      <c r="R185" s="18">
        <v>218666</v>
      </c>
      <c r="S185" s="18">
        <v>221512</v>
      </c>
      <c r="V185" s="18">
        <v>0</v>
      </c>
      <c r="W185" s="18">
        <v>0</v>
      </c>
      <c r="X185" s="18">
        <v>0</v>
      </c>
      <c r="Y185" s="18">
        <v>-17260</v>
      </c>
      <c r="Z185" s="18">
        <v>0</v>
      </c>
      <c r="AA185" s="18">
        <v>0</v>
      </c>
      <c r="AB185" s="18">
        <v>-17260</v>
      </c>
      <c r="AC185" s="18">
        <v>0</v>
      </c>
      <c r="AD185" s="18">
        <v>0</v>
      </c>
      <c r="AE185" s="18">
        <v>0</v>
      </c>
      <c r="AF185" s="52">
        <v>0</v>
      </c>
      <c r="AG185" s="55">
        <v>0</v>
      </c>
      <c r="AH185" s="54">
        <v>0</v>
      </c>
    </row>
    <row r="186" spans="1:34" s="10" customFormat="1" ht="14.4" x14ac:dyDescent="0.3">
      <c r="A186" s="13">
        <v>506</v>
      </c>
      <c r="B186" s="14" t="s">
        <v>298</v>
      </c>
      <c r="D186"/>
      <c r="E186"/>
      <c r="F186"/>
      <c r="H186" s="18">
        <v>90224</v>
      </c>
      <c r="I186" s="18"/>
      <c r="J186" s="18">
        <v>5622</v>
      </c>
      <c r="K186" s="18">
        <v>3291</v>
      </c>
      <c r="L186" s="18">
        <v>0</v>
      </c>
      <c r="M186" s="18">
        <v>-2903</v>
      </c>
      <c r="N186" s="18">
        <v>2112</v>
      </c>
      <c r="O186" s="18">
        <v>0</v>
      </c>
      <c r="P186" s="18">
        <v>-6977</v>
      </c>
      <c r="Q186" s="18">
        <v>1145</v>
      </c>
      <c r="R186" s="18">
        <v>88003</v>
      </c>
      <c r="S186" s="18">
        <v>89148</v>
      </c>
      <c r="V186" s="18">
        <v>0</v>
      </c>
      <c r="W186" s="18">
        <v>0</v>
      </c>
      <c r="X186" s="18">
        <v>0</v>
      </c>
      <c r="Y186" s="18">
        <v>-6947</v>
      </c>
      <c r="Z186" s="18">
        <v>0</v>
      </c>
      <c r="AA186" s="18">
        <v>0</v>
      </c>
      <c r="AB186" s="18">
        <v>-6947</v>
      </c>
      <c r="AC186" s="18">
        <v>0</v>
      </c>
      <c r="AD186" s="18">
        <v>0</v>
      </c>
      <c r="AE186" s="18">
        <v>0</v>
      </c>
      <c r="AF186" s="52">
        <v>0</v>
      </c>
      <c r="AG186" s="55">
        <v>0</v>
      </c>
      <c r="AH186" s="54">
        <v>0</v>
      </c>
    </row>
    <row r="187" spans="1:34" s="10" customFormat="1" ht="14.4" x14ac:dyDescent="0.3">
      <c r="A187" s="13">
        <v>507</v>
      </c>
      <c r="B187" s="14" t="s">
        <v>299</v>
      </c>
      <c r="D187"/>
      <c r="E187"/>
      <c r="F187"/>
      <c r="H187" s="18">
        <v>0</v>
      </c>
      <c r="I187" s="18"/>
      <c r="J187" s="18">
        <v>0</v>
      </c>
      <c r="K187" s="18">
        <v>0</v>
      </c>
      <c r="L187" s="18">
        <v>0</v>
      </c>
      <c r="M187" s="18">
        <v>0</v>
      </c>
      <c r="N187" s="18">
        <v>0</v>
      </c>
      <c r="O187" s="18">
        <v>0</v>
      </c>
      <c r="P187" s="18">
        <v>0</v>
      </c>
      <c r="Q187" s="18">
        <v>0</v>
      </c>
      <c r="R187" s="18">
        <v>0</v>
      </c>
      <c r="S187" s="18">
        <v>0</v>
      </c>
      <c r="V187" s="18">
        <v>0</v>
      </c>
      <c r="W187" s="18">
        <v>0</v>
      </c>
      <c r="X187" s="18">
        <v>0</v>
      </c>
      <c r="Y187" s="18">
        <v>0</v>
      </c>
      <c r="Z187" s="18">
        <v>0</v>
      </c>
      <c r="AA187" s="18">
        <v>0</v>
      </c>
      <c r="AB187" s="18">
        <v>0</v>
      </c>
      <c r="AC187" s="18">
        <v>0</v>
      </c>
      <c r="AD187" s="18">
        <v>0</v>
      </c>
      <c r="AE187" s="18">
        <v>0</v>
      </c>
      <c r="AF187" s="52">
        <v>0</v>
      </c>
      <c r="AG187" s="55">
        <v>0</v>
      </c>
      <c r="AH187" s="54">
        <v>0</v>
      </c>
    </row>
    <row r="188" spans="1:34" s="10" customFormat="1" ht="14.4" x14ac:dyDescent="0.3">
      <c r="A188" s="13">
        <v>522</v>
      </c>
      <c r="B188" s="14" t="s">
        <v>300</v>
      </c>
      <c r="D188"/>
      <c r="E188"/>
      <c r="F188"/>
      <c r="H188" s="18">
        <v>133633</v>
      </c>
      <c r="I188" s="18"/>
      <c r="J188" s="18">
        <v>11082</v>
      </c>
      <c r="K188" s="18">
        <v>6487</v>
      </c>
      <c r="L188" s="18">
        <v>0</v>
      </c>
      <c r="M188" s="18">
        <v>-5722</v>
      </c>
      <c r="N188" s="18">
        <v>4163</v>
      </c>
      <c r="O188" s="18">
        <v>0</v>
      </c>
      <c r="P188" s="18">
        <v>-13752</v>
      </c>
      <c r="Q188" s="18">
        <v>2258</v>
      </c>
      <c r="R188" s="18">
        <v>173456</v>
      </c>
      <c r="S188" s="18">
        <v>175714</v>
      </c>
      <c r="V188" s="18">
        <v>0</v>
      </c>
      <c r="W188" s="18">
        <v>0</v>
      </c>
      <c r="X188" s="18">
        <v>0</v>
      </c>
      <c r="Y188" s="18">
        <v>-13692</v>
      </c>
      <c r="Z188" s="18">
        <v>0</v>
      </c>
      <c r="AA188" s="18">
        <v>0</v>
      </c>
      <c r="AB188" s="18">
        <v>-13692</v>
      </c>
      <c r="AC188" s="18">
        <v>0</v>
      </c>
      <c r="AD188" s="18">
        <v>0</v>
      </c>
      <c r="AE188" s="18">
        <v>0</v>
      </c>
      <c r="AF188" s="52">
        <v>0</v>
      </c>
      <c r="AG188" s="55">
        <v>0</v>
      </c>
      <c r="AH188" s="54">
        <v>0</v>
      </c>
    </row>
    <row r="189" spans="1:34" s="10" customFormat="1" ht="14.4" x14ac:dyDescent="0.3">
      <c r="A189" s="13">
        <v>601</v>
      </c>
      <c r="B189" s="14" t="s">
        <v>301</v>
      </c>
      <c r="D189"/>
      <c r="E189"/>
      <c r="F189"/>
      <c r="H189" s="18">
        <v>11394907</v>
      </c>
      <c r="I189" s="18"/>
      <c r="J189" s="18">
        <v>702888</v>
      </c>
      <c r="K189" s="18">
        <v>411450</v>
      </c>
      <c r="L189" s="18">
        <v>0</v>
      </c>
      <c r="M189" s="18">
        <v>-362979</v>
      </c>
      <c r="N189" s="18">
        <v>264066</v>
      </c>
      <c r="O189" s="18">
        <v>0</v>
      </c>
      <c r="P189" s="18">
        <v>-872229</v>
      </c>
      <c r="Q189" s="18">
        <v>143196</v>
      </c>
      <c r="R189" s="18">
        <v>11001925</v>
      </c>
      <c r="S189" s="18">
        <v>11145121</v>
      </c>
      <c r="V189" s="18">
        <v>0</v>
      </c>
      <c r="W189" s="18">
        <v>0</v>
      </c>
      <c r="X189" s="18">
        <v>0</v>
      </c>
      <c r="Y189" s="18">
        <v>-868438</v>
      </c>
      <c r="Z189" s="18">
        <v>0</v>
      </c>
      <c r="AA189" s="18">
        <v>0</v>
      </c>
      <c r="AB189" s="18">
        <v>-868438</v>
      </c>
      <c r="AC189" s="18">
        <v>0</v>
      </c>
      <c r="AD189" s="18">
        <v>0</v>
      </c>
      <c r="AE189" s="18">
        <v>0</v>
      </c>
      <c r="AF189" s="52">
        <v>0</v>
      </c>
      <c r="AG189" s="55">
        <v>0</v>
      </c>
      <c r="AH189" s="54">
        <v>0</v>
      </c>
    </row>
    <row r="190" spans="1:34" s="10" customFormat="1" ht="14.4" x14ac:dyDescent="0.3">
      <c r="A190" s="13">
        <v>602</v>
      </c>
      <c r="B190" s="14" t="s">
        <v>302</v>
      </c>
      <c r="D190"/>
      <c r="E190"/>
      <c r="F190"/>
      <c r="H190" s="18">
        <v>1919709</v>
      </c>
      <c r="I190" s="18"/>
      <c r="J190" s="18">
        <v>121807</v>
      </c>
      <c r="K190" s="18">
        <v>71302</v>
      </c>
      <c r="L190" s="18">
        <v>0</v>
      </c>
      <c r="M190" s="18">
        <v>-62902</v>
      </c>
      <c r="N190" s="18">
        <v>45761</v>
      </c>
      <c r="O190" s="18">
        <v>0</v>
      </c>
      <c r="P190" s="18">
        <v>-151153</v>
      </c>
      <c r="Q190" s="18">
        <v>24815</v>
      </c>
      <c r="R190" s="18">
        <v>1906580</v>
      </c>
      <c r="S190" s="18">
        <v>1931395</v>
      </c>
      <c r="V190" s="18">
        <v>0</v>
      </c>
      <c r="W190" s="18">
        <v>0</v>
      </c>
      <c r="X190" s="18">
        <v>0</v>
      </c>
      <c r="Y190" s="18">
        <v>-150496</v>
      </c>
      <c r="Z190" s="18">
        <v>0</v>
      </c>
      <c r="AA190" s="18">
        <v>0</v>
      </c>
      <c r="AB190" s="18">
        <v>-150496</v>
      </c>
      <c r="AC190" s="18">
        <v>0</v>
      </c>
      <c r="AD190" s="18">
        <v>0</v>
      </c>
      <c r="AE190" s="18">
        <v>0</v>
      </c>
      <c r="AF190" s="52">
        <v>0</v>
      </c>
      <c r="AG190" s="55">
        <v>0</v>
      </c>
      <c r="AH190" s="54">
        <v>0</v>
      </c>
    </row>
    <row r="191" spans="1:34" s="10" customFormat="1" ht="14.4" x14ac:dyDescent="0.3">
      <c r="A191" s="13">
        <v>606</v>
      </c>
      <c r="B191" s="14" t="s">
        <v>303</v>
      </c>
      <c r="D191"/>
      <c r="E191"/>
      <c r="F191"/>
      <c r="H191" s="18">
        <v>33290</v>
      </c>
      <c r="I191" s="18"/>
      <c r="J191" s="18">
        <v>1968</v>
      </c>
      <c r="K191" s="18">
        <v>1152</v>
      </c>
      <c r="L191" s="18">
        <v>0</v>
      </c>
      <c r="M191" s="18">
        <v>-1016</v>
      </c>
      <c r="N191" s="18">
        <v>739</v>
      </c>
      <c r="O191" s="18">
        <v>0</v>
      </c>
      <c r="P191" s="18">
        <v>-2442</v>
      </c>
      <c r="Q191" s="18">
        <v>401</v>
      </c>
      <c r="R191" s="18">
        <v>30807</v>
      </c>
      <c r="S191" s="18">
        <v>31208</v>
      </c>
      <c r="V191" s="18">
        <v>0</v>
      </c>
      <c r="W191" s="18">
        <v>0</v>
      </c>
      <c r="X191" s="18">
        <v>0</v>
      </c>
      <c r="Y191" s="18">
        <v>-2432</v>
      </c>
      <c r="Z191" s="18">
        <v>0</v>
      </c>
      <c r="AA191" s="18">
        <v>0</v>
      </c>
      <c r="AB191" s="18">
        <v>-2432</v>
      </c>
      <c r="AC191" s="18">
        <v>0</v>
      </c>
      <c r="AD191" s="18">
        <v>0</v>
      </c>
      <c r="AE191" s="18">
        <v>0</v>
      </c>
      <c r="AF191" s="52">
        <v>0</v>
      </c>
      <c r="AG191" s="55">
        <v>0</v>
      </c>
      <c r="AH191" s="54">
        <v>0</v>
      </c>
    </row>
    <row r="192" spans="1:34" s="10" customFormat="1" ht="14.4" x14ac:dyDescent="0.3">
      <c r="A192" s="13">
        <v>701</v>
      </c>
      <c r="B192" s="14" t="s">
        <v>304</v>
      </c>
      <c r="D192"/>
      <c r="E192"/>
      <c r="F192"/>
      <c r="H192" s="18">
        <v>1529996</v>
      </c>
      <c r="I192" s="18"/>
      <c r="J192" s="18">
        <v>106451</v>
      </c>
      <c r="K192" s="18">
        <v>62313</v>
      </c>
      <c r="L192" s="18">
        <v>0</v>
      </c>
      <c r="M192" s="18">
        <v>-54972</v>
      </c>
      <c r="N192" s="18">
        <v>39992</v>
      </c>
      <c r="O192" s="18">
        <v>0</v>
      </c>
      <c r="P192" s="18">
        <v>-132097</v>
      </c>
      <c r="Q192" s="18">
        <v>21687</v>
      </c>
      <c r="R192" s="18">
        <v>1666216</v>
      </c>
      <c r="S192" s="18">
        <v>1687903</v>
      </c>
      <c r="V192" s="18">
        <v>0</v>
      </c>
      <c r="W192" s="18">
        <v>0</v>
      </c>
      <c r="X192" s="18">
        <v>0</v>
      </c>
      <c r="Y192" s="18">
        <v>-131523</v>
      </c>
      <c r="Z192" s="18">
        <v>0</v>
      </c>
      <c r="AA192" s="18">
        <v>0</v>
      </c>
      <c r="AB192" s="18">
        <v>-131523</v>
      </c>
      <c r="AC192" s="18">
        <v>0</v>
      </c>
      <c r="AD192" s="18">
        <v>0</v>
      </c>
      <c r="AE192" s="18">
        <v>0</v>
      </c>
      <c r="AF192" s="52">
        <v>0</v>
      </c>
      <c r="AG192" s="55">
        <v>0</v>
      </c>
      <c r="AH192" s="54">
        <v>0</v>
      </c>
    </row>
    <row r="193" spans="1:34" s="10" customFormat="1" ht="14.4" x14ac:dyDescent="0.3">
      <c r="A193" s="13">
        <v>702</v>
      </c>
      <c r="B193" s="14" t="s">
        <v>305</v>
      </c>
      <c r="D193"/>
      <c r="E193"/>
      <c r="F193"/>
      <c r="H193" s="18">
        <v>825528</v>
      </c>
      <c r="I193" s="18"/>
      <c r="J193" s="18">
        <v>54837</v>
      </c>
      <c r="K193" s="18">
        <v>32100</v>
      </c>
      <c r="L193" s="18">
        <v>0</v>
      </c>
      <c r="M193" s="18">
        <v>-28318</v>
      </c>
      <c r="N193" s="18">
        <v>20602</v>
      </c>
      <c r="O193" s="18">
        <v>0</v>
      </c>
      <c r="P193" s="18">
        <v>-68049</v>
      </c>
      <c r="Q193" s="18">
        <v>11172</v>
      </c>
      <c r="R193" s="18">
        <v>858341</v>
      </c>
      <c r="S193" s="18">
        <v>869513</v>
      </c>
      <c r="V193" s="18">
        <v>0</v>
      </c>
      <c r="W193" s="18">
        <v>0</v>
      </c>
      <c r="X193" s="18">
        <v>0</v>
      </c>
      <c r="Y193" s="18">
        <v>-67753</v>
      </c>
      <c r="Z193" s="18">
        <v>0</v>
      </c>
      <c r="AA193" s="18">
        <v>0</v>
      </c>
      <c r="AB193" s="18">
        <v>-67753</v>
      </c>
      <c r="AC193" s="18">
        <v>0</v>
      </c>
      <c r="AD193" s="18">
        <v>0</v>
      </c>
      <c r="AE193" s="18">
        <v>0</v>
      </c>
      <c r="AF193" s="52">
        <v>0</v>
      </c>
      <c r="AG193" s="55">
        <v>0</v>
      </c>
      <c r="AH193" s="54">
        <v>0</v>
      </c>
    </row>
    <row r="194" spans="1:34" s="10" customFormat="1" ht="14.4" x14ac:dyDescent="0.3">
      <c r="A194" s="13">
        <v>703</v>
      </c>
      <c r="B194" s="14" t="s">
        <v>306</v>
      </c>
      <c r="D194"/>
      <c r="E194"/>
      <c r="F194"/>
      <c r="H194" s="18">
        <v>2327121</v>
      </c>
      <c r="I194" s="18"/>
      <c r="J194" s="18">
        <v>148119</v>
      </c>
      <c r="K194" s="18">
        <v>86704</v>
      </c>
      <c r="L194" s="18">
        <v>0</v>
      </c>
      <c r="M194" s="18">
        <v>-76489</v>
      </c>
      <c r="N194" s="18">
        <v>55646</v>
      </c>
      <c r="O194" s="18">
        <v>0</v>
      </c>
      <c r="P194" s="18">
        <v>-183804</v>
      </c>
      <c r="Q194" s="18">
        <v>30176</v>
      </c>
      <c r="R194" s="18">
        <v>2318420</v>
      </c>
      <c r="S194" s="18">
        <v>2348596</v>
      </c>
      <c r="V194" s="18">
        <v>0</v>
      </c>
      <c r="W194" s="18">
        <v>0</v>
      </c>
      <c r="X194" s="18">
        <v>0</v>
      </c>
      <c r="Y194" s="18">
        <v>-183005</v>
      </c>
      <c r="Z194" s="18">
        <v>0</v>
      </c>
      <c r="AA194" s="18">
        <v>0</v>
      </c>
      <c r="AB194" s="18">
        <v>-183005</v>
      </c>
      <c r="AC194" s="18">
        <v>0</v>
      </c>
      <c r="AD194" s="18">
        <v>0</v>
      </c>
      <c r="AE194" s="18">
        <v>0</v>
      </c>
      <c r="AF194" s="52">
        <v>0</v>
      </c>
      <c r="AG194" s="55">
        <v>0</v>
      </c>
      <c r="AH194" s="54">
        <v>0</v>
      </c>
    </row>
    <row r="195" spans="1:34" s="10" customFormat="1" ht="14.4" x14ac:dyDescent="0.3">
      <c r="A195" s="13">
        <v>704</v>
      </c>
      <c r="B195" s="14" t="s">
        <v>307</v>
      </c>
      <c r="D195"/>
      <c r="E195"/>
      <c r="F195"/>
      <c r="H195" s="18">
        <v>1936117</v>
      </c>
      <c r="I195" s="18"/>
      <c r="J195" s="18">
        <v>125519</v>
      </c>
      <c r="K195" s="18">
        <v>73475</v>
      </c>
      <c r="L195" s="18">
        <v>0</v>
      </c>
      <c r="M195" s="18">
        <v>-64820</v>
      </c>
      <c r="N195" s="18">
        <v>47156</v>
      </c>
      <c r="O195" s="18">
        <v>0</v>
      </c>
      <c r="P195" s="18">
        <v>-155759</v>
      </c>
      <c r="Q195" s="18">
        <v>25571</v>
      </c>
      <c r="R195" s="18">
        <v>1964675</v>
      </c>
      <c r="S195" s="18">
        <v>1990246</v>
      </c>
      <c r="V195" s="18">
        <v>0</v>
      </c>
      <c r="W195" s="18">
        <v>0</v>
      </c>
      <c r="X195" s="18">
        <v>0</v>
      </c>
      <c r="Y195" s="18">
        <v>-155082</v>
      </c>
      <c r="Z195" s="18">
        <v>0</v>
      </c>
      <c r="AA195" s="18">
        <v>0</v>
      </c>
      <c r="AB195" s="18">
        <v>-155082</v>
      </c>
      <c r="AC195" s="18">
        <v>0</v>
      </c>
      <c r="AD195" s="18">
        <v>0</v>
      </c>
      <c r="AE195" s="18">
        <v>0</v>
      </c>
      <c r="AF195" s="52">
        <v>0</v>
      </c>
      <c r="AG195" s="55">
        <v>0</v>
      </c>
      <c r="AH195" s="54">
        <v>0</v>
      </c>
    </row>
    <row r="196" spans="1:34" s="10" customFormat="1" ht="14.4" x14ac:dyDescent="0.3">
      <c r="A196" s="13">
        <v>705</v>
      </c>
      <c r="B196" s="14" t="s">
        <v>308</v>
      </c>
      <c r="D196"/>
      <c r="E196"/>
      <c r="F196"/>
      <c r="H196" s="18">
        <v>1813725</v>
      </c>
      <c r="I196" s="18"/>
      <c r="J196" s="18">
        <v>111775</v>
      </c>
      <c r="K196" s="18">
        <v>65430</v>
      </c>
      <c r="L196" s="18">
        <v>0</v>
      </c>
      <c r="M196" s="18">
        <v>-57721</v>
      </c>
      <c r="N196" s="18">
        <v>41992</v>
      </c>
      <c r="O196" s="18">
        <v>0</v>
      </c>
      <c r="P196" s="18">
        <v>-138704</v>
      </c>
      <c r="Q196" s="18">
        <v>22772</v>
      </c>
      <c r="R196" s="18">
        <v>1749548</v>
      </c>
      <c r="S196" s="18">
        <v>1772320</v>
      </c>
      <c r="V196" s="18">
        <v>0</v>
      </c>
      <c r="W196" s="18">
        <v>0</v>
      </c>
      <c r="X196" s="18">
        <v>0</v>
      </c>
      <c r="Y196" s="18">
        <v>-138101</v>
      </c>
      <c r="Z196" s="18">
        <v>0</v>
      </c>
      <c r="AA196" s="18">
        <v>0</v>
      </c>
      <c r="AB196" s="18">
        <v>-138101</v>
      </c>
      <c r="AC196" s="18">
        <v>0</v>
      </c>
      <c r="AD196" s="18">
        <v>0</v>
      </c>
      <c r="AE196" s="18">
        <v>0</v>
      </c>
      <c r="AF196" s="52">
        <v>0</v>
      </c>
      <c r="AG196" s="55">
        <v>0</v>
      </c>
      <c r="AH196" s="54">
        <v>0</v>
      </c>
    </row>
    <row r="197" spans="1:34" s="10" customFormat="1" ht="14.4" x14ac:dyDescent="0.3">
      <c r="A197" s="13">
        <v>706</v>
      </c>
      <c r="B197" s="14" t="s">
        <v>309</v>
      </c>
      <c r="D197"/>
      <c r="E197"/>
      <c r="F197"/>
      <c r="H197" s="18">
        <v>2211454</v>
      </c>
      <c r="I197" s="18"/>
      <c r="J197" s="18">
        <v>144944</v>
      </c>
      <c r="K197" s="18">
        <v>84846</v>
      </c>
      <c r="L197" s="18">
        <v>0</v>
      </c>
      <c r="M197" s="18">
        <v>-74852</v>
      </c>
      <c r="N197" s="18">
        <v>54454</v>
      </c>
      <c r="O197" s="18">
        <v>0</v>
      </c>
      <c r="P197" s="18">
        <v>-179864</v>
      </c>
      <c r="Q197" s="18">
        <v>29528</v>
      </c>
      <c r="R197" s="18">
        <v>2268729</v>
      </c>
      <c r="S197" s="18">
        <v>2298257</v>
      </c>
      <c r="V197" s="18">
        <v>0</v>
      </c>
      <c r="W197" s="18">
        <v>0</v>
      </c>
      <c r="X197" s="18">
        <v>0</v>
      </c>
      <c r="Y197" s="18">
        <v>-179082</v>
      </c>
      <c r="Z197" s="18">
        <v>0</v>
      </c>
      <c r="AA197" s="18">
        <v>0</v>
      </c>
      <c r="AB197" s="18">
        <v>-179082</v>
      </c>
      <c r="AC197" s="18">
        <v>0</v>
      </c>
      <c r="AD197" s="18">
        <v>0</v>
      </c>
      <c r="AE197" s="18">
        <v>0</v>
      </c>
      <c r="AF197" s="52">
        <v>0</v>
      </c>
      <c r="AG197" s="55">
        <v>0</v>
      </c>
      <c r="AH197" s="54">
        <v>0</v>
      </c>
    </row>
    <row r="198" spans="1:34" s="10" customFormat="1" ht="14.4" x14ac:dyDescent="0.3">
      <c r="A198" s="13">
        <v>707</v>
      </c>
      <c r="B198" s="14" t="s">
        <v>310</v>
      </c>
      <c r="D198"/>
      <c r="E198"/>
      <c r="F198"/>
      <c r="H198" s="18">
        <v>2503</v>
      </c>
      <c r="I198" s="18"/>
      <c r="J198" s="18">
        <v>157</v>
      </c>
      <c r="K198" s="18">
        <v>92</v>
      </c>
      <c r="L198" s="18">
        <v>0</v>
      </c>
      <c r="M198" s="18">
        <v>-82</v>
      </c>
      <c r="N198" s="18">
        <v>59</v>
      </c>
      <c r="O198" s="18">
        <v>0</v>
      </c>
      <c r="P198" s="18">
        <v>-194</v>
      </c>
      <c r="Q198" s="18">
        <v>32</v>
      </c>
      <c r="R198" s="18">
        <v>2451</v>
      </c>
      <c r="S198" s="18">
        <v>2483</v>
      </c>
      <c r="V198" s="18">
        <v>0</v>
      </c>
      <c r="W198" s="18">
        <v>0</v>
      </c>
      <c r="X198" s="18">
        <v>0</v>
      </c>
      <c r="Y198" s="18">
        <v>-193</v>
      </c>
      <c r="Z198" s="18">
        <v>0</v>
      </c>
      <c r="AA198" s="18">
        <v>0</v>
      </c>
      <c r="AB198" s="18">
        <v>-193</v>
      </c>
      <c r="AC198" s="18">
        <v>0</v>
      </c>
      <c r="AD198" s="18">
        <v>0</v>
      </c>
      <c r="AE198" s="18">
        <v>0</v>
      </c>
      <c r="AF198" s="52">
        <v>0</v>
      </c>
      <c r="AG198" s="55">
        <v>0</v>
      </c>
      <c r="AH198" s="54">
        <v>0</v>
      </c>
    </row>
    <row r="199" spans="1:34" s="10" customFormat="1" ht="14.4" x14ac:dyDescent="0.3">
      <c r="A199" s="13">
        <v>708</v>
      </c>
      <c r="B199" s="14" t="s">
        <v>311</v>
      </c>
      <c r="D199"/>
      <c r="E199"/>
      <c r="F199"/>
      <c r="H199" s="18">
        <v>328050</v>
      </c>
      <c r="I199" s="18"/>
      <c r="J199" s="18">
        <v>20608</v>
      </c>
      <c r="K199" s="18">
        <v>12063</v>
      </c>
      <c r="L199" s="18">
        <v>0</v>
      </c>
      <c r="M199" s="18">
        <v>-10642</v>
      </c>
      <c r="N199" s="18">
        <v>7742</v>
      </c>
      <c r="O199" s="18">
        <v>0</v>
      </c>
      <c r="P199" s="18">
        <v>-25573</v>
      </c>
      <c r="Q199" s="18">
        <v>4198</v>
      </c>
      <c r="R199" s="18">
        <v>322561</v>
      </c>
      <c r="S199" s="18">
        <v>326759</v>
      </c>
      <c r="V199" s="18">
        <v>0</v>
      </c>
      <c r="W199" s="18">
        <v>0</v>
      </c>
      <c r="X199" s="18">
        <v>0</v>
      </c>
      <c r="Y199" s="18">
        <v>-25461</v>
      </c>
      <c r="Z199" s="18">
        <v>0</v>
      </c>
      <c r="AA199" s="18">
        <v>0</v>
      </c>
      <c r="AB199" s="18">
        <v>-25461</v>
      </c>
      <c r="AC199" s="18">
        <v>0</v>
      </c>
      <c r="AD199" s="18">
        <v>0</v>
      </c>
      <c r="AE199" s="18">
        <v>0</v>
      </c>
      <c r="AF199" s="52">
        <v>0</v>
      </c>
      <c r="AG199" s="55">
        <v>0</v>
      </c>
      <c r="AH199" s="54">
        <v>0</v>
      </c>
    </row>
    <row r="200" spans="1:34" s="10" customFormat="1" ht="14.4" x14ac:dyDescent="0.3">
      <c r="A200" s="13">
        <v>709</v>
      </c>
      <c r="B200" s="14" t="s">
        <v>312</v>
      </c>
      <c r="D200"/>
      <c r="E200"/>
      <c r="F200"/>
      <c r="H200" s="18">
        <v>0</v>
      </c>
      <c r="I200" s="18"/>
      <c r="J200" s="18">
        <v>0</v>
      </c>
      <c r="K200" s="18">
        <v>0</v>
      </c>
      <c r="L200" s="18">
        <v>0</v>
      </c>
      <c r="M200" s="18">
        <v>0</v>
      </c>
      <c r="N200" s="18">
        <v>0</v>
      </c>
      <c r="O200" s="18">
        <v>0</v>
      </c>
      <c r="P200" s="18">
        <v>0</v>
      </c>
      <c r="Q200" s="18">
        <v>0</v>
      </c>
      <c r="R200" s="18">
        <v>0</v>
      </c>
      <c r="S200" s="18">
        <v>0</v>
      </c>
      <c r="V200" s="18">
        <v>0</v>
      </c>
      <c r="W200" s="18">
        <v>0</v>
      </c>
      <c r="X200" s="18">
        <v>0</v>
      </c>
      <c r="Y200" s="18">
        <v>0</v>
      </c>
      <c r="Z200" s="18">
        <v>0</v>
      </c>
      <c r="AA200" s="18">
        <v>0</v>
      </c>
      <c r="AB200" s="18">
        <v>0</v>
      </c>
      <c r="AC200" s="18">
        <v>0</v>
      </c>
      <c r="AD200" s="18">
        <v>0</v>
      </c>
      <c r="AE200" s="18">
        <v>0</v>
      </c>
      <c r="AF200" s="52">
        <v>0</v>
      </c>
      <c r="AG200" s="55">
        <v>0</v>
      </c>
      <c r="AH200" s="54">
        <v>0</v>
      </c>
    </row>
    <row r="201" spans="1:34" s="10" customFormat="1" ht="14.4" x14ac:dyDescent="0.3">
      <c r="A201" s="13">
        <v>711</v>
      </c>
      <c r="B201" s="14" t="s">
        <v>313</v>
      </c>
      <c r="D201"/>
      <c r="E201"/>
      <c r="F201"/>
      <c r="H201" s="18">
        <v>619600</v>
      </c>
      <c r="I201" s="18"/>
      <c r="J201" s="18">
        <v>39342</v>
      </c>
      <c r="K201" s="18">
        <v>23030</v>
      </c>
      <c r="L201" s="18">
        <v>0</v>
      </c>
      <c r="M201" s="18">
        <v>-20317</v>
      </c>
      <c r="N201" s="18">
        <v>14780</v>
      </c>
      <c r="O201" s="18">
        <v>0</v>
      </c>
      <c r="P201" s="18">
        <v>-48820</v>
      </c>
      <c r="Q201" s="18">
        <v>8015</v>
      </c>
      <c r="R201" s="18">
        <v>615798</v>
      </c>
      <c r="S201" s="18">
        <v>623813</v>
      </c>
      <c r="V201" s="18">
        <v>0</v>
      </c>
      <c r="W201" s="18">
        <v>0</v>
      </c>
      <c r="X201" s="18">
        <v>0</v>
      </c>
      <c r="Y201" s="18">
        <v>-48608</v>
      </c>
      <c r="Z201" s="18">
        <v>0</v>
      </c>
      <c r="AA201" s="18">
        <v>0</v>
      </c>
      <c r="AB201" s="18">
        <v>-48608</v>
      </c>
      <c r="AC201" s="18">
        <v>0</v>
      </c>
      <c r="AD201" s="18">
        <v>0</v>
      </c>
      <c r="AE201" s="18">
        <v>0</v>
      </c>
      <c r="AF201" s="52">
        <v>0</v>
      </c>
      <c r="AG201" s="55">
        <v>0</v>
      </c>
      <c r="AH201" s="54">
        <v>0</v>
      </c>
    </row>
    <row r="202" spans="1:34" s="10" customFormat="1" ht="14.4" x14ac:dyDescent="0.3">
      <c r="A202" s="13">
        <v>716</v>
      </c>
      <c r="B202" s="14" t="s">
        <v>314</v>
      </c>
      <c r="D202"/>
      <c r="E202"/>
      <c r="F202"/>
      <c r="H202" s="18">
        <v>857889</v>
      </c>
      <c r="I202" s="18"/>
      <c r="J202" s="18">
        <v>62824</v>
      </c>
      <c r="K202" s="18">
        <v>36775</v>
      </c>
      <c r="L202" s="18">
        <v>0</v>
      </c>
      <c r="M202" s="18">
        <v>-32443</v>
      </c>
      <c r="N202" s="18">
        <v>23602</v>
      </c>
      <c r="O202" s="18">
        <v>0</v>
      </c>
      <c r="P202" s="18">
        <v>-77959</v>
      </c>
      <c r="Q202" s="18">
        <v>12799</v>
      </c>
      <c r="R202" s="18">
        <v>983345</v>
      </c>
      <c r="S202" s="18">
        <v>996144</v>
      </c>
      <c r="V202" s="18">
        <v>0</v>
      </c>
      <c r="W202" s="18">
        <v>0</v>
      </c>
      <c r="X202" s="18">
        <v>0</v>
      </c>
      <c r="Y202" s="18">
        <v>-77620</v>
      </c>
      <c r="Z202" s="18">
        <v>0</v>
      </c>
      <c r="AA202" s="18">
        <v>0</v>
      </c>
      <c r="AB202" s="18">
        <v>-77620</v>
      </c>
      <c r="AC202" s="18">
        <v>0</v>
      </c>
      <c r="AD202" s="18">
        <v>0</v>
      </c>
      <c r="AE202" s="18">
        <v>0</v>
      </c>
      <c r="AF202" s="52">
        <v>0</v>
      </c>
      <c r="AG202" s="55">
        <v>0</v>
      </c>
      <c r="AH202" s="54">
        <v>0</v>
      </c>
    </row>
    <row r="203" spans="1:34" s="10" customFormat="1" ht="14.4" x14ac:dyDescent="0.3">
      <c r="A203" s="13">
        <v>717</v>
      </c>
      <c r="B203" s="14" t="s">
        <v>315</v>
      </c>
      <c r="D203"/>
      <c r="E203"/>
      <c r="F203"/>
      <c r="H203" s="18">
        <v>0</v>
      </c>
      <c r="I203" s="18"/>
      <c r="J203" s="18">
        <v>0</v>
      </c>
      <c r="K203" s="18">
        <v>0</v>
      </c>
      <c r="L203" s="18">
        <v>0</v>
      </c>
      <c r="M203" s="18">
        <v>0</v>
      </c>
      <c r="N203" s="18">
        <v>0</v>
      </c>
      <c r="O203" s="18">
        <v>0</v>
      </c>
      <c r="P203" s="18">
        <v>0</v>
      </c>
      <c r="Q203" s="18">
        <v>0</v>
      </c>
      <c r="R203" s="18">
        <v>0</v>
      </c>
      <c r="S203" s="18">
        <v>0</v>
      </c>
      <c r="V203" s="18">
        <v>0</v>
      </c>
      <c r="W203" s="18">
        <v>0</v>
      </c>
      <c r="X203" s="18">
        <v>0</v>
      </c>
      <c r="Y203" s="18">
        <v>0</v>
      </c>
      <c r="Z203" s="18">
        <v>0</v>
      </c>
      <c r="AA203" s="18">
        <v>0</v>
      </c>
      <c r="AB203" s="18">
        <v>0</v>
      </c>
      <c r="AC203" s="18">
        <v>0</v>
      </c>
      <c r="AD203" s="18">
        <v>0</v>
      </c>
      <c r="AE203" s="18">
        <v>0</v>
      </c>
      <c r="AF203" s="52">
        <v>0</v>
      </c>
      <c r="AG203" s="55">
        <v>0</v>
      </c>
      <c r="AH203" s="54">
        <v>0</v>
      </c>
    </row>
    <row r="204" spans="1:34" s="10" customFormat="1" ht="14.4" x14ac:dyDescent="0.3">
      <c r="A204" s="13">
        <v>718</v>
      </c>
      <c r="B204" s="14" t="s">
        <v>316</v>
      </c>
      <c r="D204"/>
      <c r="E204"/>
      <c r="F204"/>
      <c r="H204" s="18">
        <v>1074432</v>
      </c>
      <c r="I204" s="18"/>
      <c r="J204" s="18">
        <v>63448</v>
      </c>
      <c r="K204" s="18">
        <v>37140</v>
      </c>
      <c r="L204" s="18">
        <v>0</v>
      </c>
      <c r="M204" s="18">
        <v>-32765</v>
      </c>
      <c r="N204" s="18">
        <v>23837</v>
      </c>
      <c r="O204" s="18">
        <v>0</v>
      </c>
      <c r="P204" s="18">
        <v>-78734</v>
      </c>
      <c r="Q204" s="18">
        <v>12926</v>
      </c>
      <c r="R204" s="18">
        <v>993114</v>
      </c>
      <c r="S204" s="18">
        <v>1006040</v>
      </c>
      <c r="V204" s="18">
        <v>0</v>
      </c>
      <c r="W204" s="18">
        <v>0</v>
      </c>
      <c r="X204" s="18">
        <v>0</v>
      </c>
      <c r="Y204" s="18">
        <v>-78392</v>
      </c>
      <c r="Z204" s="18">
        <v>0</v>
      </c>
      <c r="AA204" s="18">
        <v>0</v>
      </c>
      <c r="AB204" s="18">
        <v>-78392</v>
      </c>
      <c r="AC204" s="18">
        <v>0</v>
      </c>
      <c r="AD204" s="18">
        <v>0</v>
      </c>
      <c r="AE204" s="18">
        <v>0</v>
      </c>
      <c r="AF204" s="52">
        <v>0</v>
      </c>
      <c r="AG204" s="55">
        <v>0</v>
      </c>
      <c r="AH204" s="54">
        <v>0</v>
      </c>
    </row>
    <row r="205" spans="1:34" s="10" customFormat="1" ht="14.4" x14ac:dyDescent="0.3">
      <c r="A205" s="13">
        <v>719</v>
      </c>
      <c r="B205" s="14" t="s">
        <v>317</v>
      </c>
      <c r="D205"/>
      <c r="E205"/>
      <c r="F205"/>
      <c r="H205" s="18">
        <v>0</v>
      </c>
      <c r="I205" s="18"/>
      <c r="J205" s="18">
        <v>0</v>
      </c>
      <c r="K205" s="18">
        <v>0</v>
      </c>
      <c r="L205" s="18">
        <v>0</v>
      </c>
      <c r="M205" s="18">
        <v>0</v>
      </c>
      <c r="N205" s="18">
        <v>0</v>
      </c>
      <c r="O205" s="18">
        <v>0</v>
      </c>
      <c r="P205" s="18">
        <v>0</v>
      </c>
      <c r="Q205" s="18">
        <v>0</v>
      </c>
      <c r="R205" s="18">
        <v>0</v>
      </c>
      <c r="S205" s="18">
        <v>0</v>
      </c>
      <c r="V205" s="18">
        <v>0</v>
      </c>
      <c r="W205" s="18">
        <v>0</v>
      </c>
      <c r="X205" s="18">
        <v>0</v>
      </c>
      <c r="Y205" s="18">
        <v>0</v>
      </c>
      <c r="Z205" s="18">
        <v>0</v>
      </c>
      <c r="AA205" s="18">
        <v>0</v>
      </c>
      <c r="AB205" s="18">
        <v>0</v>
      </c>
      <c r="AC205" s="18">
        <v>0</v>
      </c>
      <c r="AD205" s="18">
        <v>0</v>
      </c>
      <c r="AE205" s="18">
        <v>0</v>
      </c>
      <c r="AF205" s="52">
        <v>0</v>
      </c>
      <c r="AG205" s="55">
        <v>0</v>
      </c>
      <c r="AH205" s="54">
        <v>0</v>
      </c>
    </row>
    <row r="206" spans="1:34" s="10" customFormat="1" ht="14.4" x14ac:dyDescent="0.3">
      <c r="A206" s="13">
        <v>720</v>
      </c>
      <c r="B206" s="14" t="s">
        <v>318</v>
      </c>
      <c r="D206"/>
      <c r="E206"/>
      <c r="F206"/>
      <c r="H206" s="18">
        <v>2111806</v>
      </c>
      <c r="I206" s="18"/>
      <c r="J206" s="18">
        <v>142249</v>
      </c>
      <c r="K206" s="18">
        <v>83268</v>
      </c>
      <c r="L206" s="18">
        <v>0</v>
      </c>
      <c r="M206" s="18">
        <v>-73459</v>
      </c>
      <c r="N206" s="18">
        <v>53441</v>
      </c>
      <c r="O206" s="18">
        <v>0</v>
      </c>
      <c r="P206" s="18">
        <v>-176520</v>
      </c>
      <c r="Q206" s="18">
        <v>28979</v>
      </c>
      <c r="R206" s="18">
        <v>2226544</v>
      </c>
      <c r="S206" s="18">
        <v>2255523</v>
      </c>
      <c r="V206" s="18">
        <v>0</v>
      </c>
      <c r="W206" s="18">
        <v>0</v>
      </c>
      <c r="X206" s="18">
        <v>0</v>
      </c>
      <c r="Y206" s="18">
        <v>-175752</v>
      </c>
      <c r="Z206" s="18">
        <v>0</v>
      </c>
      <c r="AA206" s="18">
        <v>0</v>
      </c>
      <c r="AB206" s="18">
        <v>-175752</v>
      </c>
      <c r="AC206" s="18">
        <v>0</v>
      </c>
      <c r="AD206" s="18">
        <v>0</v>
      </c>
      <c r="AE206" s="18">
        <v>0</v>
      </c>
      <c r="AF206" s="52">
        <v>0</v>
      </c>
      <c r="AG206" s="55">
        <v>0</v>
      </c>
      <c r="AH206" s="54">
        <v>0</v>
      </c>
    </row>
    <row r="207" spans="1:34" s="10" customFormat="1" ht="14.4" x14ac:dyDescent="0.3">
      <c r="A207" s="13">
        <v>721</v>
      </c>
      <c r="B207" s="14" t="s">
        <v>319</v>
      </c>
      <c r="D207"/>
      <c r="E207"/>
      <c r="F207"/>
      <c r="H207" s="18">
        <v>0</v>
      </c>
      <c r="I207" s="18"/>
      <c r="J207" s="18">
        <v>0</v>
      </c>
      <c r="K207" s="18">
        <v>0</v>
      </c>
      <c r="L207" s="18">
        <v>0</v>
      </c>
      <c r="M207" s="18">
        <v>0</v>
      </c>
      <c r="N207" s="18">
        <v>0</v>
      </c>
      <c r="O207" s="18">
        <v>0</v>
      </c>
      <c r="P207" s="18">
        <v>0</v>
      </c>
      <c r="Q207" s="18">
        <v>0</v>
      </c>
      <c r="R207" s="18">
        <v>0</v>
      </c>
      <c r="S207" s="18">
        <v>0</v>
      </c>
      <c r="V207" s="18">
        <v>0</v>
      </c>
      <c r="W207" s="18">
        <v>0</v>
      </c>
      <c r="X207" s="18">
        <v>0</v>
      </c>
      <c r="Y207" s="18">
        <v>0</v>
      </c>
      <c r="Z207" s="18">
        <v>0</v>
      </c>
      <c r="AA207" s="18">
        <v>0</v>
      </c>
      <c r="AB207" s="18">
        <v>0</v>
      </c>
      <c r="AC207" s="18">
        <v>0</v>
      </c>
      <c r="AD207" s="18">
        <v>0</v>
      </c>
      <c r="AE207" s="18">
        <v>0</v>
      </c>
      <c r="AF207" s="52">
        <v>0</v>
      </c>
      <c r="AG207" s="55">
        <v>0</v>
      </c>
      <c r="AH207" s="54">
        <v>0</v>
      </c>
    </row>
    <row r="208" spans="1:34" s="10" customFormat="1" ht="14.4" x14ac:dyDescent="0.3">
      <c r="A208" s="13">
        <v>722</v>
      </c>
      <c r="B208" s="14" t="s">
        <v>320</v>
      </c>
      <c r="D208"/>
      <c r="E208"/>
      <c r="F208"/>
      <c r="H208" s="18">
        <v>0</v>
      </c>
      <c r="I208" s="18"/>
      <c r="J208" s="18">
        <v>0</v>
      </c>
      <c r="K208" s="18">
        <v>0</v>
      </c>
      <c r="L208" s="18">
        <v>0</v>
      </c>
      <c r="M208" s="18">
        <v>0</v>
      </c>
      <c r="N208" s="18">
        <v>0</v>
      </c>
      <c r="O208" s="18">
        <v>0</v>
      </c>
      <c r="P208" s="18">
        <v>0</v>
      </c>
      <c r="Q208" s="18">
        <v>0</v>
      </c>
      <c r="R208" s="18">
        <v>0</v>
      </c>
      <c r="S208" s="18">
        <v>0</v>
      </c>
      <c r="V208" s="18">
        <v>0</v>
      </c>
      <c r="W208" s="18">
        <v>0</v>
      </c>
      <c r="X208" s="18">
        <v>0</v>
      </c>
      <c r="Y208" s="18">
        <v>0</v>
      </c>
      <c r="Z208" s="18">
        <v>0</v>
      </c>
      <c r="AA208" s="18">
        <v>0</v>
      </c>
      <c r="AB208" s="18">
        <v>0</v>
      </c>
      <c r="AC208" s="18">
        <v>0</v>
      </c>
      <c r="AD208" s="18">
        <v>0</v>
      </c>
      <c r="AE208" s="18">
        <v>0</v>
      </c>
      <c r="AF208" s="52">
        <v>0</v>
      </c>
      <c r="AG208" s="55">
        <v>0</v>
      </c>
      <c r="AH208" s="54">
        <v>0</v>
      </c>
    </row>
    <row r="209" spans="1:34" s="10" customFormat="1" ht="14.4" x14ac:dyDescent="0.3">
      <c r="A209" s="13">
        <v>723</v>
      </c>
      <c r="B209" s="14" t="s">
        <v>321</v>
      </c>
      <c r="D209"/>
      <c r="E209"/>
      <c r="F209"/>
      <c r="H209" s="18">
        <v>912354</v>
      </c>
      <c r="I209" s="18"/>
      <c r="J209" s="18">
        <v>56709</v>
      </c>
      <c r="K209" s="18">
        <v>33196</v>
      </c>
      <c r="L209" s="18">
        <v>0</v>
      </c>
      <c r="M209" s="18">
        <v>-29286</v>
      </c>
      <c r="N209" s="18">
        <v>21305</v>
      </c>
      <c r="O209" s="18">
        <v>0</v>
      </c>
      <c r="P209" s="18">
        <v>-70371</v>
      </c>
      <c r="Q209" s="18">
        <v>11553</v>
      </c>
      <c r="R209" s="18">
        <v>887628</v>
      </c>
      <c r="S209" s="18">
        <v>899181</v>
      </c>
      <c r="V209" s="18">
        <v>0</v>
      </c>
      <c r="W209" s="18">
        <v>0</v>
      </c>
      <c r="X209" s="18">
        <v>0</v>
      </c>
      <c r="Y209" s="18">
        <v>-70065</v>
      </c>
      <c r="Z209" s="18">
        <v>0</v>
      </c>
      <c r="AA209" s="18">
        <v>0</v>
      </c>
      <c r="AB209" s="18">
        <v>-70065</v>
      </c>
      <c r="AC209" s="18">
        <v>0</v>
      </c>
      <c r="AD209" s="18">
        <v>0</v>
      </c>
      <c r="AE209" s="18">
        <v>0</v>
      </c>
      <c r="AF209" s="52">
        <v>0</v>
      </c>
      <c r="AG209" s="55">
        <v>0</v>
      </c>
      <c r="AH209" s="54">
        <v>0</v>
      </c>
    </row>
    <row r="210" spans="1:34" s="10" customFormat="1" ht="14.4" x14ac:dyDescent="0.3">
      <c r="A210" s="13">
        <v>724</v>
      </c>
      <c r="B210" s="14" t="s">
        <v>322</v>
      </c>
      <c r="D210"/>
      <c r="E210"/>
      <c r="F210"/>
      <c r="H210" s="18">
        <v>1070156</v>
      </c>
      <c r="I210" s="18"/>
      <c r="J210" s="18">
        <v>68684</v>
      </c>
      <c r="K210" s="18">
        <v>40206</v>
      </c>
      <c r="L210" s="18">
        <v>0</v>
      </c>
      <c r="M210" s="18">
        <v>-35469</v>
      </c>
      <c r="N210" s="18">
        <v>25804</v>
      </c>
      <c r="O210" s="18">
        <v>0</v>
      </c>
      <c r="P210" s="18">
        <v>-85232</v>
      </c>
      <c r="Q210" s="18">
        <v>13993</v>
      </c>
      <c r="R210" s="18">
        <v>1075081</v>
      </c>
      <c r="S210" s="18">
        <v>1089074</v>
      </c>
      <c r="V210" s="18">
        <v>0</v>
      </c>
      <c r="W210" s="18">
        <v>0</v>
      </c>
      <c r="X210" s="18">
        <v>0</v>
      </c>
      <c r="Y210" s="18">
        <v>-84862</v>
      </c>
      <c r="Z210" s="18">
        <v>0</v>
      </c>
      <c r="AA210" s="18">
        <v>0</v>
      </c>
      <c r="AB210" s="18">
        <v>-84862</v>
      </c>
      <c r="AC210" s="18">
        <v>0</v>
      </c>
      <c r="AD210" s="18">
        <v>0</v>
      </c>
      <c r="AE210" s="18">
        <v>0</v>
      </c>
      <c r="AF210" s="52">
        <v>0</v>
      </c>
      <c r="AG210" s="55">
        <v>0</v>
      </c>
      <c r="AH210" s="54">
        <v>0</v>
      </c>
    </row>
    <row r="211" spans="1:34" s="10" customFormat="1" ht="14.4" x14ac:dyDescent="0.3">
      <c r="A211" s="13">
        <v>725</v>
      </c>
      <c r="B211" s="14" t="s">
        <v>323</v>
      </c>
      <c r="D211"/>
      <c r="E211"/>
      <c r="F211"/>
      <c r="H211" s="18">
        <v>0</v>
      </c>
      <c r="I211" s="18"/>
      <c r="J211" s="18">
        <v>0</v>
      </c>
      <c r="K211" s="18">
        <v>0</v>
      </c>
      <c r="L211" s="18">
        <v>0</v>
      </c>
      <c r="M211" s="18">
        <v>0</v>
      </c>
      <c r="N211" s="18">
        <v>0</v>
      </c>
      <c r="O211" s="18">
        <v>0</v>
      </c>
      <c r="P211" s="18">
        <v>0</v>
      </c>
      <c r="Q211" s="18">
        <v>0</v>
      </c>
      <c r="R211" s="18">
        <v>0</v>
      </c>
      <c r="S211" s="18">
        <v>0</v>
      </c>
      <c r="V211" s="18">
        <v>0</v>
      </c>
      <c r="W211" s="18">
        <v>0</v>
      </c>
      <c r="X211" s="18">
        <v>0</v>
      </c>
      <c r="Y211" s="18">
        <v>0</v>
      </c>
      <c r="Z211" s="18">
        <v>0</v>
      </c>
      <c r="AA211" s="18">
        <v>0</v>
      </c>
      <c r="AB211" s="18">
        <v>0</v>
      </c>
      <c r="AC211" s="18">
        <v>0</v>
      </c>
      <c r="AD211" s="18">
        <v>0</v>
      </c>
      <c r="AE211" s="18">
        <v>0</v>
      </c>
      <c r="AF211" s="52">
        <v>0</v>
      </c>
      <c r="AG211" s="55">
        <v>0</v>
      </c>
      <c r="AH211" s="54">
        <v>0</v>
      </c>
    </row>
    <row r="212" spans="1:34" s="10" customFormat="1" ht="14.4" x14ac:dyDescent="0.3">
      <c r="A212" s="13">
        <v>726</v>
      </c>
      <c r="B212" s="14" t="s">
        <v>324</v>
      </c>
      <c r="D212"/>
      <c r="E212"/>
      <c r="F212"/>
      <c r="H212" s="18">
        <v>0</v>
      </c>
      <c r="I212" s="18"/>
      <c r="J212" s="18">
        <v>0</v>
      </c>
      <c r="K212" s="18">
        <v>0</v>
      </c>
      <c r="L212" s="18">
        <v>0</v>
      </c>
      <c r="M212" s="18">
        <v>0</v>
      </c>
      <c r="N212" s="18">
        <v>0</v>
      </c>
      <c r="O212" s="18">
        <v>0</v>
      </c>
      <c r="P212" s="18">
        <v>0</v>
      </c>
      <c r="Q212" s="18">
        <v>0</v>
      </c>
      <c r="R212" s="18">
        <v>0</v>
      </c>
      <c r="S212" s="18">
        <v>0</v>
      </c>
      <c r="V212" s="18">
        <v>0</v>
      </c>
      <c r="W212" s="18">
        <v>0</v>
      </c>
      <c r="X212" s="18">
        <v>0</v>
      </c>
      <c r="Y212" s="18">
        <v>0</v>
      </c>
      <c r="Z212" s="18">
        <v>0</v>
      </c>
      <c r="AA212" s="18">
        <v>0</v>
      </c>
      <c r="AB212" s="18">
        <v>0</v>
      </c>
      <c r="AC212" s="18">
        <v>0</v>
      </c>
      <c r="AD212" s="18">
        <v>0</v>
      </c>
      <c r="AE212" s="18">
        <v>0</v>
      </c>
      <c r="AF212" s="52">
        <v>0</v>
      </c>
      <c r="AG212" s="55">
        <v>0</v>
      </c>
      <c r="AH212" s="54">
        <v>0</v>
      </c>
    </row>
    <row r="213" spans="1:34" s="10" customFormat="1" ht="14.4" x14ac:dyDescent="0.3">
      <c r="A213" s="13">
        <v>728</v>
      </c>
      <c r="B213" s="14" t="s">
        <v>325</v>
      </c>
      <c r="D213"/>
      <c r="E213"/>
      <c r="F213"/>
      <c r="H213" s="18">
        <v>1262310</v>
      </c>
      <c r="I213" s="18"/>
      <c r="J213" s="18">
        <v>83880</v>
      </c>
      <c r="K213" s="18">
        <v>49101</v>
      </c>
      <c r="L213" s="18">
        <v>0</v>
      </c>
      <c r="M213" s="18">
        <v>-43317</v>
      </c>
      <c r="N213" s="18">
        <v>31513</v>
      </c>
      <c r="O213" s="18">
        <v>0</v>
      </c>
      <c r="P213" s="18">
        <v>-104089</v>
      </c>
      <c r="Q213" s="18">
        <v>17088</v>
      </c>
      <c r="R213" s="18">
        <v>1312929</v>
      </c>
      <c r="S213" s="18">
        <v>1330017</v>
      </c>
      <c r="V213" s="18">
        <v>0</v>
      </c>
      <c r="W213" s="18">
        <v>0</v>
      </c>
      <c r="X213" s="18">
        <v>0</v>
      </c>
      <c r="Y213" s="18">
        <v>-103636</v>
      </c>
      <c r="Z213" s="18">
        <v>0</v>
      </c>
      <c r="AA213" s="18">
        <v>0</v>
      </c>
      <c r="AB213" s="18">
        <v>-103636</v>
      </c>
      <c r="AC213" s="18">
        <v>0</v>
      </c>
      <c r="AD213" s="18">
        <v>0</v>
      </c>
      <c r="AE213" s="18">
        <v>0</v>
      </c>
      <c r="AF213" s="52">
        <v>0</v>
      </c>
      <c r="AG213" s="55">
        <v>0</v>
      </c>
      <c r="AH213" s="54">
        <v>0</v>
      </c>
    </row>
    <row r="214" spans="1:34" s="10" customFormat="1" ht="14.4" x14ac:dyDescent="0.3">
      <c r="A214" s="13">
        <v>729</v>
      </c>
      <c r="B214" s="14" t="s">
        <v>326</v>
      </c>
      <c r="D214"/>
      <c r="E214"/>
      <c r="F214"/>
      <c r="H214" s="18">
        <v>1012457</v>
      </c>
      <c r="I214" s="18"/>
      <c r="J214" s="18">
        <v>66751</v>
      </c>
      <c r="K214" s="18">
        <v>39074</v>
      </c>
      <c r="L214" s="18">
        <v>0</v>
      </c>
      <c r="M214" s="18">
        <v>-34471</v>
      </c>
      <c r="N214" s="18">
        <v>25078</v>
      </c>
      <c r="O214" s="18">
        <v>0</v>
      </c>
      <c r="P214" s="18">
        <v>-82833</v>
      </c>
      <c r="Q214" s="18">
        <v>13599</v>
      </c>
      <c r="R214" s="18">
        <v>1044820</v>
      </c>
      <c r="S214" s="18">
        <v>1058419</v>
      </c>
      <c r="V214" s="18">
        <v>0</v>
      </c>
      <c r="W214" s="18">
        <v>0</v>
      </c>
      <c r="X214" s="18">
        <v>0</v>
      </c>
      <c r="Y214" s="18">
        <v>-82473</v>
      </c>
      <c r="Z214" s="18">
        <v>0</v>
      </c>
      <c r="AA214" s="18">
        <v>0</v>
      </c>
      <c r="AB214" s="18">
        <v>-82473</v>
      </c>
      <c r="AC214" s="18">
        <v>0</v>
      </c>
      <c r="AD214" s="18">
        <v>0</v>
      </c>
      <c r="AE214" s="18">
        <v>0</v>
      </c>
      <c r="AF214" s="52">
        <v>0</v>
      </c>
      <c r="AG214" s="55">
        <v>0</v>
      </c>
      <c r="AH214" s="54">
        <v>0</v>
      </c>
    </row>
    <row r="215" spans="1:34" s="10" customFormat="1" ht="14.4" x14ac:dyDescent="0.3">
      <c r="A215" s="13">
        <v>730</v>
      </c>
      <c r="B215" s="14" t="s">
        <v>327</v>
      </c>
      <c r="D215"/>
      <c r="E215"/>
      <c r="F215"/>
      <c r="H215" s="18">
        <v>0</v>
      </c>
      <c r="I215" s="18"/>
      <c r="J215" s="18">
        <v>0</v>
      </c>
      <c r="K215" s="18">
        <v>0</v>
      </c>
      <c r="L215" s="18">
        <v>0</v>
      </c>
      <c r="M215" s="18">
        <v>0</v>
      </c>
      <c r="N215" s="18">
        <v>0</v>
      </c>
      <c r="O215" s="18">
        <v>0</v>
      </c>
      <c r="P215" s="18">
        <v>0</v>
      </c>
      <c r="Q215" s="18">
        <v>0</v>
      </c>
      <c r="R215" s="18">
        <v>0</v>
      </c>
      <c r="S215" s="18">
        <v>0</v>
      </c>
      <c r="V215" s="18">
        <v>0</v>
      </c>
      <c r="W215" s="18">
        <v>0</v>
      </c>
      <c r="X215" s="18">
        <v>0</v>
      </c>
      <c r="Y215" s="18">
        <v>0</v>
      </c>
      <c r="Z215" s="18">
        <v>0</v>
      </c>
      <c r="AA215" s="18">
        <v>0</v>
      </c>
      <c r="AB215" s="18">
        <v>0</v>
      </c>
      <c r="AC215" s="18">
        <v>0</v>
      </c>
      <c r="AD215" s="18">
        <v>0</v>
      </c>
      <c r="AE215" s="18">
        <v>0</v>
      </c>
      <c r="AF215" s="52">
        <v>0</v>
      </c>
      <c r="AG215" s="55">
        <v>0</v>
      </c>
      <c r="AH215" s="54">
        <v>0</v>
      </c>
    </row>
    <row r="216" spans="1:34" s="10" customFormat="1" ht="14.4" x14ac:dyDescent="0.3">
      <c r="A216" s="13">
        <v>731</v>
      </c>
      <c r="B216" s="14" t="s">
        <v>328</v>
      </c>
      <c r="D216"/>
      <c r="E216"/>
      <c r="F216"/>
      <c r="H216" s="18">
        <v>0</v>
      </c>
      <c r="I216" s="18"/>
      <c r="J216" s="18">
        <v>0</v>
      </c>
      <c r="K216" s="18">
        <v>0</v>
      </c>
      <c r="L216" s="18">
        <v>0</v>
      </c>
      <c r="M216" s="18">
        <v>0</v>
      </c>
      <c r="N216" s="18">
        <v>0</v>
      </c>
      <c r="O216" s="18">
        <v>0</v>
      </c>
      <c r="P216" s="18">
        <v>0</v>
      </c>
      <c r="Q216" s="18">
        <v>0</v>
      </c>
      <c r="R216" s="18">
        <v>0</v>
      </c>
      <c r="S216" s="18">
        <v>0</v>
      </c>
      <c r="V216" s="18">
        <v>0</v>
      </c>
      <c r="W216" s="18">
        <v>0</v>
      </c>
      <c r="X216" s="18">
        <v>0</v>
      </c>
      <c r="Y216" s="18">
        <v>0</v>
      </c>
      <c r="Z216" s="18">
        <v>0</v>
      </c>
      <c r="AA216" s="18">
        <v>0</v>
      </c>
      <c r="AB216" s="18">
        <v>0</v>
      </c>
      <c r="AC216" s="18">
        <v>0</v>
      </c>
      <c r="AD216" s="18">
        <v>0</v>
      </c>
      <c r="AE216" s="18">
        <v>0</v>
      </c>
      <c r="AF216" s="52">
        <v>0</v>
      </c>
      <c r="AG216" s="55">
        <v>0</v>
      </c>
      <c r="AH216" s="54">
        <v>0</v>
      </c>
    </row>
    <row r="217" spans="1:34" s="10" customFormat="1" ht="14.4" x14ac:dyDescent="0.3">
      <c r="A217" s="13">
        <v>733</v>
      </c>
      <c r="B217" s="14" t="s">
        <v>329</v>
      </c>
      <c r="D217"/>
      <c r="E217"/>
      <c r="F217"/>
      <c r="H217" s="18">
        <v>0</v>
      </c>
      <c r="I217" s="18"/>
      <c r="J217" s="18">
        <v>0</v>
      </c>
      <c r="K217" s="18">
        <v>0</v>
      </c>
      <c r="L217" s="18">
        <v>0</v>
      </c>
      <c r="M217" s="18">
        <v>0</v>
      </c>
      <c r="N217" s="18">
        <v>0</v>
      </c>
      <c r="O217" s="18">
        <v>0</v>
      </c>
      <c r="P217" s="18">
        <v>0</v>
      </c>
      <c r="Q217" s="18">
        <v>0</v>
      </c>
      <c r="R217" s="18">
        <v>0</v>
      </c>
      <c r="S217" s="18">
        <v>0</v>
      </c>
      <c r="V217" s="18">
        <v>0</v>
      </c>
      <c r="W217" s="18">
        <v>0</v>
      </c>
      <c r="X217" s="18">
        <v>0</v>
      </c>
      <c r="Y217" s="18">
        <v>0</v>
      </c>
      <c r="Z217" s="18">
        <v>0</v>
      </c>
      <c r="AA217" s="18">
        <v>0</v>
      </c>
      <c r="AB217" s="18">
        <v>0</v>
      </c>
      <c r="AC217" s="18">
        <v>0</v>
      </c>
      <c r="AD217" s="18">
        <v>0</v>
      </c>
      <c r="AE217" s="18">
        <v>0</v>
      </c>
      <c r="AF217" s="52">
        <v>0</v>
      </c>
      <c r="AG217" s="55">
        <v>0</v>
      </c>
      <c r="AH217" s="54">
        <v>0</v>
      </c>
    </row>
    <row r="218" spans="1:34" s="10" customFormat="1" ht="14.4" x14ac:dyDescent="0.3">
      <c r="A218" s="13">
        <v>734</v>
      </c>
      <c r="B218" s="14" t="s">
        <v>330</v>
      </c>
      <c r="D218"/>
      <c r="E218"/>
      <c r="F218"/>
      <c r="H218" s="18">
        <v>0</v>
      </c>
      <c r="I218" s="18"/>
      <c r="J218" s="18">
        <v>0</v>
      </c>
      <c r="K218" s="18">
        <v>0</v>
      </c>
      <c r="L218" s="18">
        <v>0</v>
      </c>
      <c r="M218" s="18">
        <v>0</v>
      </c>
      <c r="N218" s="18">
        <v>0</v>
      </c>
      <c r="O218" s="18">
        <v>0</v>
      </c>
      <c r="P218" s="18">
        <v>0</v>
      </c>
      <c r="Q218" s="18">
        <v>0</v>
      </c>
      <c r="R218" s="18">
        <v>0</v>
      </c>
      <c r="S218" s="18">
        <v>0</v>
      </c>
      <c r="V218" s="18">
        <v>0</v>
      </c>
      <c r="W218" s="18">
        <v>0</v>
      </c>
      <c r="X218" s="18">
        <v>0</v>
      </c>
      <c r="Y218" s="18">
        <v>0</v>
      </c>
      <c r="Z218" s="18">
        <v>0</v>
      </c>
      <c r="AA218" s="18">
        <v>0</v>
      </c>
      <c r="AB218" s="18">
        <v>0</v>
      </c>
      <c r="AC218" s="18">
        <v>0</v>
      </c>
      <c r="AD218" s="18">
        <v>0</v>
      </c>
      <c r="AE218" s="18">
        <v>0</v>
      </c>
      <c r="AF218" s="52">
        <v>0</v>
      </c>
      <c r="AG218" s="55">
        <v>0</v>
      </c>
      <c r="AH218" s="54">
        <v>0</v>
      </c>
    </row>
    <row r="219" spans="1:34" s="10" customFormat="1" ht="14.4" x14ac:dyDescent="0.3">
      <c r="A219" s="13">
        <v>735</v>
      </c>
      <c r="B219" s="14" t="s">
        <v>331</v>
      </c>
      <c r="D219"/>
      <c r="E219"/>
      <c r="F219"/>
      <c r="H219" s="18">
        <v>1780821</v>
      </c>
      <c r="I219" s="18"/>
      <c r="J219" s="18">
        <v>109817</v>
      </c>
      <c r="K219" s="18">
        <v>64284</v>
      </c>
      <c r="L219" s="18">
        <v>0</v>
      </c>
      <c r="M219" s="18">
        <v>-56710</v>
      </c>
      <c r="N219" s="18">
        <v>41257</v>
      </c>
      <c r="O219" s="18">
        <v>0</v>
      </c>
      <c r="P219" s="18">
        <v>-136275</v>
      </c>
      <c r="Q219" s="18">
        <v>22373</v>
      </c>
      <c r="R219" s="18">
        <v>1718908</v>
      </c>
      <c r="S219" s="18">
        <v>1741281</v>
      </c>
      <c r="V219" s="18">
        <v>0</v>
      </c>
      <c r="W219" s="18">
        <v>0</v>
      </c>
      <c r="X219" s="18">
        <v>0</v>
      </c>
      <c r="Y219" s="18">
        <v>-135682</v>
      </c>
      <c r="Z219" s="18">
        <v>0</v>
      </c>
      <c r="AA219" s="18">
        <v>0</v>
      </c>
      <c r="AB219" s="18">
        <v>-135682</v>
      </c>
      <c r="AC219" s="18">
        <v>0</v>
      </c>
      <c r="AD219" s="18">
        <v>0</v>
      </c>
      <c r="AE219" s="18">
        <v>0</v>
      </c>
      <c r="AF219" s="52">
        <v>0</v>
      </c>
      <c r="AG219" s="55">
        <v>0</v>
      </c>
      <c r="AH219" s="54">
        <v>0</v>
      </c>
    </row>
    <row r="220" spans="1:34" s="10" customFormat="1" ht="14.4" x14ac:dyDescent="0.3">
      <c r="A220" s="13">
        <v>736</v>
      </c>
      <c r="B220" s="14" t="s">
        <v>332</v>
      </c>
      <c r="D220"/>
      <c r="E220"/>
      <c r="F220"/>
      <c r="H220" s="18">
        <v>0</v>
      </c>
      <c r="I220" s="18"/>
      <c r="J220" s="18">
        <v>0</v>
      </c>
      <c r="K220" s="18">
        <v>0</v>
      </c>
      <c r="L220" s="18">
        <v>0</v>
      </c>
      <c r="M220" s="18">
        <v>0</v>
      </c>
      <c r="N220" s="18">
        <v>0</v>
      </c>
      <c r="O220" s="18">
        <v>0</v>
      </c>
      <c r="P220" s="18">
        <v>0</v>
      </c>
      <c r="Q220" s="18">
        <v>0</v>
      </c>
      <c r="R220" s="18">
        <v>0</v>
      </c>
      <c r="S220" s="18">
        <v>0</v>
      </c>
      <c r="V220" s="18">
        <v>0</v>
      </c>
      <c r="W220" s="18">
        <v>0</v>
      </c>
      <c r="X220" s="18">
        <v>0</v>
      </c>
      <c r="Y220" s="18">
        <v>0</v>
      </c>
      <c r="Z220" s="18">
        <v>0</v>
      </c>
      <c r="AA220" s="18">
        <v>0</v>
      </c>
      <c r="AB220" s="18">
        <v>0</v>
      </c>
      <c r="AC220" s="18">
        <v>0</v>
      </c>
      <c r="AD220" s="18">
        <v>0</v>
      </c>
      <c r="AE220" s="18">
        <v>0</v>
      </c>
      <c r="AF220" s="52">
        <v>0</v>
      </c>
      <c r="AG220" s="55">
        <v>0</v>
      </c>
      <c r="AH220" s="54">
        <v>0</v>
      </c>
    </row>
    <row r="221" spans="1:34" s="10" customFormat="1" ht="14.4" x14ac:dyDescent="0.3">
      <c r="A221" s="13">
        <v>737</v>
      </c>
      <c r="B221" s="14" t="s">
        <v>333</v>
      </c>
      <c r="D221"/>
      <c r="E221"/>
      <c r="F221"/>
      <c r="H221" s="18">
        <v>717518</v>
      </c>
      <c r="I221" s="18"/>
      <c r="J221" s="18">
        <v>48021</v>
      </c>
      <c r="K221" s="18">
        <v>28110</v>
      </c>
      <c r="L221" s="18">
        <v>0</v>
      </c>
      <c r="M221" s="18">
        <v>-24798</v>
      </c>
      <c r="N221" s="18">
        <v>18041</v>
      </c>
      <c r="O221" s="18">
        <v>0</v>
      </c>
      <c r="P221" s="18">
        <v>-59591</v>
      </c>
      <c r="Q221" s="18">
        <v>9783</v>
      </c>
      <c r="R221" s="18">
        <v>751650</v>
      </c>
      <c r="S221" s="18">
        <v>761433</v>
      </c>
      <c r="V221" s="18">
        <v>0</v>
      </c>
      <c r="W221" s="18">
        <v>0</v>
      </c>
      <c r="X221" s="18">
        <v>0</v>
      </c>
      <c r="Y221" s="18">
        <v>-59332</v>
      </c>
      <c r="Z221" s="18">
        <v>0</v>
      </c>
      <c r="AA221" s="18">
        <v>0</v>
      </c>
      <c r="AB221" s="18">
        <v>-59332</v>
      </c>
      <c r="AC221" s="18">
        <v>0</v>
      </c>
      <c r="AD221" s="18">
        <v>0</v>
      </c>
      <c r="AE221" s="18">
        <v>0</v>
      </c>
      <c r="AF221" s="52">
        <v>0</v>
      </c>
      <c r="AG221" s="55">
        <v>0</v>
      </c>
      <c r="AH221" s="54">
        <v>0</v>
      </c>
    </row>
    <row r="222" spans="1:34" s="10" customFormat="1" ht="14.4" x14ac:dyDescent="0.3">
      <c r="A222" s="13">
        <v>738</v>
      </c>
      <c r="B222" s="14" t="s">
        <v>334</v>
      </c>
      <c r="D222"/>
      <c r="E222"/>
      <c r="F222"/>
      <c r="H222" s="18">
        <v>0</v>
      </c>
      <c r="I222" s="18"/>
      <c r="J222" s="18">
        <v>0</v>
      </c>
      <c r="K222" s="18">
        <v>0</v>
      </c>
      <c r="L222" s="18">
        <v>0</v>
      </c>
      <c r="M222" s="18">
        <v>0</v>
      </c>
      <c r="N222" s="18">
        <v>0</v>
      </c>
      <c r="O222" s="18">
        <v>0</v>
      </c>
      <c r="P222" s="18">
        <v>0</v>
      </c>
      <c r="Q222" s="18">
        <v>0</v>
      </c>
      <c r="R222" s="18">
        <v>0</v>
      </c>
      <c r="S222" s="18">
        <v>0</v>
      </c>
      <c r="V222" s="18">
        <v>0</v>
      </c>
      <c r="W222" s="18">
        <v>0</v>
      </c>
      <c r="X222" s="18">
        <v>0</v>
      </c>
      <c r="Y222" s="18">
        <v>0</v>
      </c>
      <c r="Z222" s="18">
        <v>0</v>
      </c>
      <c r="AA222" s="18">
        <v>0</v>
      </c>
      <c r="AB222" s="18">
        <v>0</v>
      </c>
      <c r="AC222" s="18">
        <v>0</v>
      </c>
      <c r="AD222" s="18">
        <v>0</v>
      </c>
      <c r="AE222" s="18">
        <v>0</v>
      </c>
      <c r="AF222" s="52">
        <v>0</v>
      </c>
      <c r="AG222" s="55">
        <v>0</v>
      </c>
      <c r="AH222" s="54">
        <v>0</v>
      </c>
    </row>
    <row r="223" spans="1:34" s="10" customFormat="1" ht="14.4" x14ac:dyDescent="0.3">
      <c r="A223" s="13">
        <v>739</v>
      </c>
      <c r="B223" s="14" t="s">
        <v>335</v>
      </c>
      <c r="D223"/>
      <c r="E223"/>
      <c r="F223"/>
      <c r="H223" s="18">
        <v>538862</v>
      </c>
      <c r="I223" s="18"/>
      <c r="J223" s="18">
        <v>35766</v>
      </c>
      <c r="K223" s="18">
        <v>20937</v>
      </c>
      <c r="L223" s="18">
        <v>0</v>
      </c>
      <c r="M223" s="18">
        <v>-18471</v>
      </c>
      <c r="N223" s="18">
        <v>13437</v>
      </c>
      <c r="O223" s="18">
        <v>0</v>
      </c>
      <c r="P223" s="18">
        <v>-44383</v>
      </c>
      <c r="Q223" s="18">
        <v>7286</v>
      </c>
      <c r="R223" s="18">
        <v>559832</v>
      </c>
      <c r="S223" s="18">
        <v>567118</v>
      </c>
      <c r="V223" s="18">
        <v>0</v>
      </c>
      <c r="W223" s="18">
        <v>0</v>
      </c>
      <c r="X223" s="18">
        <v>0</v>
      </c>
      <c r="Y223" s="18">
        <v>-44190</v>
      </c>
      <c r="Z223" s="18">
        <v>0</v>
      </c>
      <c r="AA223" s="18">
        <v>0</v>
      </c>
      <c r="AB223" s="18">
        <v>-44190</v>
      </c>
      <c r="AC223" s="18">
        <v>0</v>
      </c>
      <c r="AD223" s="18">
        <v>0</v>
      </c>
      <c r="AE223" s="18">
        <v>0</v>
      </c>
      <c r="AF223" s="52">
        <v>0</v>
      </c>
      <c r="AG223" s="55">
        <v>0</v>
      </c>
      <c r="AH223" s="54">
        <v>0</v>
      </c>
    </row>
    <row r="224" spans="1:34" s="10" customFormat="1" ht="14.4" x14ac:dyDescent="0.3">
      <c r="A224" s="13">
        <v>740</v>
      </c>
      <c r="B224" s="14" t="s">
        <v>336</v>
      </c>
      <c r="D224"/>
      <c r="E224"/>
      <c r="F224"/>
      <c r="H224" s="18">
        <v>0</v>
      </c>
      <c r="I224" s="18"/>
      <c r="J224" s="18">
        <v>0</v>
      </c>
      <c r="K224" s="18">
        <v>0</v>
      </c>
      <c r="L224" s="18">
        <v>0</v>
      </c>
      <c r="M224" s="18">
        <v>0</v>
      </c>
      <c r="N224" s="18">
        <v>0</v>
      </c>
      <c r="O224" s="18">
        <v>0</v>
      </c>
      <c r="P224" s="18">
        <v>0</v>
      </c>
      <c r="Q224" s="18">
        <v>0</v>
      </c>
      <c r="R224" s="18">
        <v>0</v>
      </c>
      <c r="S224" s="18">
        <v>0</v>
      </c>
      <c r="V224" s="18">
        <v>0</v>
      </c>
      <c r="W224" s="18">
        <v>0</v>
      </c>
      <c r="X224" s="18">
        <v>0</v>
      </c>
      <c r="Y224" s="18">
        <v>0</v>
      </c>
      <c r="Z224" s="18">
        <v>0</v>
      </c>
      <c r="AA224" s="18">
        <v>0</v>
      </c>
      <c r="AB224" s="18">
        <v>0</v>
      </c>
      <c r="AC224" s="18">
        <v>0</v>
      </c>
      <c r="AD224" s="18">
        <v>0</v>
      </c>
      <c r="AE224" s="18">
        <v>0</v>
      </c>
      <c r="AF224" s="52">
        <v>0</v>
      </c>
      <c r="AG224" s="55">
        <v>0</v>
      </c>
      <c r="AH224" s="54">
        <v>0</v>
      </c>
    </row>
    <row r="225" spans="1:34" s="10" customFormat="1" ht="14.4" x14ac:dyDescent="0.3">
      <c r="A225" s="13">
        <v>741</v>
      </c>
      <c r="B225" s="14" t="s">
        <v>337</v>
      </c>
      <c r="D225"/>
      <c r="E225"/>
      <c r="F225"/>
      <c r="H225" s="18">
        <v>1686314</v>
      </c>
      <c r="I225" s="18"/>
      <c r="J225" s="18">
        <v>107408</v>
      </c>
      <c r="K225" s="18">
        <v>62873</v>
      </c>
      <c r="L225" s="18">
        <v>0</v>
      </c>
      <c r="M225" s="18">
        <v>-55466</v>
      </c>
      <c r="N225" s="18">
        <v>40352</v>
      </c>
      <c r="O225" s="18">
        <v>0</v>
      </c>
      <c r="P225" s="18">
        <v>-133285</v>
      </c>
      <c r="Q225" s="18">
        <v>21882</v>
      </c>
      <c r="R225" s="18">
        <v>1681196</v>
      </c>
      <c r="S225" s="18">
        <v>1703078</v>
      </c>
      <c r="V225" s="18">
        <v>0</v>
      </c>
      <c r="W225" s="18">
        <v>0</v>
      </c>
      <c r="X225" s="18">
        <v>0</v>
      </c>
      <c r="Y225" s="18">
        <v>-132705</v>
      </c>
      <c r="Z225" s="18">
        <v>0</v>
      </c>
      <c r="AA225" s="18">
        <v>0</v>
      </c>
      <c r="AB225" s="18">
        <v>-132705</v>
      </c>
      <c r="AC225" s="18">
        <v>0</v>
      </c>
      <c r="AD225" s="18">
        <v>0</v>
      </c>
      <c r="AE225" s="18">
        <v>0</v>
      </c>
      <c r="AF225" s="52">
        <v>0</v>
      </c>
      <c r="AG225" s="55">
        <v>0</v>
      </c>
      <c r="AH225" s="54">
        <v>0</v>
      </c>
    </row>
    <row r="226" spans="1:34" s="10" customFormat="1" ht="14.4" x14ac:dyDescent="0.3">
      <c r="A226" s="13">
        <v>742</v>
      </c>
      <c r="B226" s="14" t="s">
        <v>338</v>
      </c>
      <c r="D226"/>
      <c r="E226"/>
      <c r="F226"/>
      <c r="H226" s="18">
        <v>603611</v>
      </c>
      <c r="I226" s="18"/>
      <c r="J226" s="18">
        <v>39964</v>
      </c>
      <c r="K226" s="18">
        <v>23394</v>
      </c>
      <c r="L226" s="18">
        <v>0</v>
      </c>
      <c r="M226" s="18">
        <v>-20638</v>
      </c>
      <c r="N226" s="18">
        <v>15014</v>
      </c>
      <c r="O226" s="18">
        <v>0</v>
      </c>
      <c r="P226" s="18">
        <v>-49593</v>
      </c>
      <c r="Q226" s="18">
        <v>8141</v>
      </c>
      <c r="R226" s="18">
        <v>625541</v>
      </c>
      <c r="S226" s="18">
        <v>633682</v>
      </c>
      <c r="V226" s="18">
        <v>0</v>
      </c>
      <c r="W226" s="18">
        <v>0</v>
      </c>
      <c r="X226" s="18">
        <v>0</v>
      </c>
      <c r="Y226" s="18">
        <v>-49377</v>
      </c>
      <c r="Z226" s="18">
        <v>0</v>
      </c>
      <c r="AA226" s="18">
        <v>0</v>
      </c>
      <c r="AB226" s="18">
        <v>-49377</v>
      </c>
      <c r="AC226" s="18">
        <v>0</v>
      </c>
      <c r="AD226" s="18">
        <v>0</v>
      </c>
      <c r="AE226" s="18">
        <v>0</v>
      </c>
      <c r="AF226" s="52">
        <v>0</v>
      </c>
      <c r="AG226" s="55">
        <v>0</v>
      </c>
      <c r="AH226" s="54">
        <v>0</v>
      </c>
    </row>
    <row r="227" spans="1:34" s="10" customFormat="1" ht="14.4" x14ac:dyDescent="0.3">
      <c r="A227" s="13">
        <v>743</v>
      </c>
      <c r="B227" s="14" t="s">
        <v>339</v>
      </c>
      <c r="D227"/>
      <c r="E227"/>
      <c r="F227"/>
      <c r="H227" s="18">
        <v>968751</v>
      </c>
      <c r="I227" s="18"/>
      <c r="J227" s="18">
        <v>62831</v>
      </c>
      <c r="K227" s="18">
        <v>36779</v>
      </c>
      <c r="L227" s="18">
        <v>0</v>
      </c>
      <c r="M227" s="18">
        <v>-32447</v>
      </c>
      <c r="N227" s="18">
        <v>23605</v>
      </c>
      <c r="O227" s="18">
        <v>0</v>
      </c>
      <c r="P227" s="18">
        <v>-77968</v>
      </c>
      <c r="Q227" s="18">
        <v>12800</v>
      </c>
      <c r="R227" s="18">
        <v>983453</v>
      </c>
      <c r="S227" s="18">
        <v>996253</v>
      </c>
      <c r="V227" s="18">
        <v>0</v>
      </c>
      <c r="W227" s="18">
        <v>0</v>
      </c>
      <c r="X227" s="18">
        <v>0</v>
      </c>
      <c r="Y227" s="18">
        <v>-77629</v>
      </c>
      <c r="Z227" s="18">
        <v>0</v>
      </c>
      <c r="AA227" s="18">
        <v>0</v>
      </c>
      <c r="AB227" s="18">
        <v>-77629</v>
      </c>
      <c r="AC227" s="18">
        <v>0</v>
      </c>
      <c r="AD227" s="18">
        <v>0</v>
      </c>
      <c r="AE227" s="18">
        <v>0</v>
      </c>
      <c r="AF227" s="52">
        <v>0</v>
      </c>
      <c r="AG227" s="55">
        <v>0</v>
      </c>
      <c r="AH227" s="54">
        <v>0</v>
      </c>
    </row>
    <row r="228" spans="1:34" s="10" customFormat="1" ht="14.4" x14ac:dyDescent="0.3">
      <c r="A228" s="13">
        <v>744</v>
      </c>
      <c r="B228" s="14" t="s">
        <v>340</v>
      </c>
      <c r="D228"/>
      <c r="E228"/>
      <c r="F228"/>
      <c r="H228" s="18">
        <v>0</v>
      </c>
      <c r="I228" s="18"/>
      <c r="J228" s="18">
        <v>0</v>
      </c>
      <c r="K228" s="18">
        <v>0</v>
      </c>
      <c r="L228" s="18">
        <v>0</v>
      </c>
      <c r="M228" s="18">
        <v>0</v>
      </c>
      <c r="N228" s="18">
        <v>0</v>
      </c>
      <c r="O228" s="18">
        <v>0</v>
      </c>
      <c r="P228" s="18">
        <v>0</v>
      </c>
      <c r="Q228" s="18">
        <v>0</v>
      </c>
      <c r="R228" s="18">
        <v>0</v>
      </c>
      <c r="S228" s="18">
        <v>0</v>
      </c>
      <c r="V228" s="18">
        <v>0</v>
      </c>
      <c r="W228" s="18">
        <v>0</v>
      </c>
      <c r="X228" s="18">
        <v>0</v>
      </c>
      <c r="Y228" s="18">
        <v>0</v>
      </c>
      <c r="Z228" s="18">
        <v>0</v>
      </c>
      <c r="AA228" s="18">
        <v>0</v>
      </c>
      <c r="AB228" s="18">
        <v>0</v>
      </c>
      <c r="AC228" s="18">
        <v>0</v>
      </c>
      <c r="AD228" s="18">
        <v>0</v>
      </c>
      <c r="AE228" s="18">
        <v>0</v>
      </c>
      <c r="AF228" s="52">
        <v>0</v>
      </c>
      <c r="AG228" s="55">
        <v>0</v>
      </c>
      <c r="AH228" s="54">
        <v>0</v>
      </c>
    </row>
    <row r="229" spans="1:34" s="10" customFormat="1" ht="14.4" x14ac:dyDescent="0.3">
      <c r="A229" s="13">
        <v>745</v>
      </c>
      <c r="B229" s="14" t="s">
        <v>341</v>
      </c>
      <c r="D229"/>
      <c r="E229"/>
      <c r="F229"/>
      <c r="H229" s="18">
        <v>1146418</v>
      </c>
      <c r="I229" s="18"/>
      <c r="J229" s="18">
        <v>69705</v>
      </c>
      <c r="K229" s="18">
        <v>40803</v>
      </c>
      <c r="L229" s="18">
        <v>0</v>
      </c>
      <c r="M229" s="18">
        <v>-35996</v>
      </c>
      <c r="N229" s="18">
        <v>26187</v>
      </c>
      <c r="O229" s="18">
        <v>0</v>
      </c>
      <c r="P229" s="18">
        <v>-86498</v>
      </c>
      <c r="Q229" s="18">
        <v>14201</v>
      </c>
      <c r="R229" s="18">
        <v>1091047</v>
      </c>
      <c r="S229" s="18">
        <v>1105248</v>
      </c>
      <c r="V229" s="18">
        <v>0</v>
      </c>
      <c r="W229" s="18">
        <v>0</v>
      </c>
      <c r="X229" s="18">
        <v>0</v>
      </c>
      <c r="Y229" s="18">
        <v>-86122</v>
      </c>
      <c r="Z229" s="18">
        <v>0</v>
      </c>
      <c r="AA229" s="18">
        <v>0</v>
      </c>
      <c r="AB229" s="18">
        <v>-86122</v>
      </c>
      <c r="AC229" s="18">
        <v>0</v>
      </c>
      <c r="AD229" s="18">
        <v>0</v>
      </c>
      <c r="AE229" s="18">
        <v>0</v>
      </c>
      <c r="AF229" s="52">
        <v>0</v>
      </c>
      <c r="AG229" s="55">
        <v>0</v>
      </c>
      <c r="AH229" s="54">
        <v>0</v>
      </c>
    </row>
    <row r="230" spans="1:34" s="10" customFormat="1" ht="14.4" x14ac:dyDescent="0.3">
      <c r="A230" s="13">
        <v>747</v>
      </c>
      <c r="B230" s="14" t="s">
        <v>342</v>
      </c>
      <c r="D230"/>
      <c r="E230"/>
      <c r="F230"/>
      <c r="H230" s="18">
        <v>952920</v>
      </c>
      <c r="I230" s="18"/>
      <c r="J230" s="18">
        <v>58081</v>
      </c>
      <c r="K230" s="18">
        <v>33999</v>
      </c>
      <c r="L230" s="18">
        <v>0</v>
      </c>
      <c r="M230" s="18">
        <v>-29993</v>
      </c>
      <c r="N230" s="18">
        <v>21820</v>
      </c>
      <c r="O230" s="18">
        <v>0</v>
      </c>
      <c r="P230" s="18">
        <v>-72075</v>
      </c>
      <c r="Q230" s="18">
        <v>11832</v>
      </c>
      <c r="R230" s="18">
        <v>909118</v>
      </c>
      <c r="S230" s="18">
        <v>920950</v>
      </c>
      <c r="V230" s="18">
        <v>0</v>
      </c>
      <c r="W230" s="18">
        <v>0</v>
      </c>
      <c r="X230" s="18">
        <v>0</v>
      </c>
      <c r="Y230" s="18">
        <v>-71761</v>
      </c>
      <c r="Z230" s="18">
        <v>0</v>
      </c>
      <c r="AA230" s="18">
        <v>0</v>
      </c>
      <c r="AB230" s="18">
        <v>-71761</v>
      </c>
      <c r="AC230" s="18">
        <v>0</v>
      </c>
      <c r="AD230" s="18">
        <v>0</v>
      </c>
      <c r="AE230" s="18">
        <v>0</v>
      </c>
      <c r="AF230" s="52">
        <v>0</v>
      </c>
      <c r="AG230" s="55">
        <v>0</v>
      </c>
      <c r="AH230" s="54">
        <v>0</v>
      </c>
    </row>
    <row r="231" spans="1:34" s="10" customFormat="1" ht="14.4" x14ac:dyDescent="0.3">
      <c r="A231" s="13">
        <v>748</v>
      </c>
      <c r="B231" s="14" t="s">
        <v>343</v>
      </c>
      <c r="D231"/>
      <c r="E231"/>
      <c r="F231"/>
      <c r="H231" s="18">
        <v>542747</v>
      </c>
      <c r="I231" s="18"/>
      <c r="J231" s="18">
        <v>33842</v>
      </c>
      <c r="K231" s="18">
        <v>19810</v>
      </c>
      <c r="L231" s="18">
        <v>0</v>
      </c>
      <c r="M231" s="18">
        <v>-17477</v>
      </c>
      <c r="N231" s="18">
        <v>12714</v>
      </c>
      <c r="O231" s="18">
        <v>0</v>
      </c>
      <c r="P231" s="18">
        <v>-41995</v>
      </c>
      <c r="Q231" s="18">
        <v>6894</v>
      </c>
      <c r="R231" s="18">
        <v>529709</v>
      </c>
      <c r="S231" s="18">
        <v>536603</v>
      </c>
      <c r="V231" s="18">
        <v>0</v>
      </c>
      <c r="W231" s="18">
        <v>0</v>
      </c>
      <c r="X231" s="18">
        <v>0</v>
      </c>
      <c r="Y231" s="18">
        <v>-41813</v>
      </c>
      <c r="Z231" s="18">
        <v>0</v>
      </c>
      <c r="AA231" s="18">
        <v>0</v>
      </c>
      <c r="AB231" s="18">
        <v>-41813</v>
      </c>
      <c r="AC231" s="18">
        <v>0</v>
      </c>
      <c r="AD231" s="18">
        <v>0</v>
      </c>
      <c r="AE231" s="18">
        <v>0</v>
      </c>
      <c r="AF231" s="52">
        <v>0</v>
      </c>
      <c r="AG231" s="55">
        <v>0</v>
      </c>
      <c r="AH231" s="54">
        <v>0</v>
      </c>
    </row>
    <row r="232" spans="1:34" s="10" customFormat="1" ht="14.4" x14ac:dyDescent="0.3">
      <c r="A232" s="13">
        <v>749</v>
      </c>
      <c r="B232" s="14" t="s">
        <v>344</v>
      </c>
      <c r="D232"/>
      <c r="E232"/>
      <c r="F232"/>
      <c r="H232" s="18">
        <v>1008924</v>
      </c>
      <c r="I232" s="18"/>
      <c r="J232" s="18">
        <v>61097</v>
      </c>
      <c r="K232" s="18">
        <v>35765</v>
      </c>
      <c r="L232" s="18">
        <v>0</v>
      </c>
      <c r="M232" s="18">
        <v>-31551</v>
      </c>
      <c r="N232" s="18">
        <v>22953</v>
      </c>
      <c r="O232" s="18">
        <v>0</v>
      </c>
      <c r="P232" s="18">
        <v>-75817</v>
      </c>
      <c r="Q232" s="18">
        <v>12447</v>
      </c>
      <c r="R232" s="18">
        <v>956321</v>
      </c>
      <c r="S232" s="18">
        <v>968768</v>
      </c>
      <c r="V232" s="18">
        <v>0</v>
      </c>
      <c r="W232" s="18">
        <v>0</v>
      </c>
      <c r="X232" s="18">
        <v>0</v>
      </c>
      <c r="Y232" s="18">
        <v>-75487</v>
      </c>
      <c r="Z232" s="18">
        <v>0</v>
      </c>
      <c r="AA232" s="18">
        <v>0</v>
      </c>
      <c r="AB232" s="18">
        <v>-75487</v>
      </c>
      <c r="AC232" s="18">
        <v>0</v>
      </c>
      <c r="AD232" s="18">
        <v>0</v>
      </c>
      <c r="AE232" s="18">
        <v>0</v>
      </c>
      <c r="AF232" s="52">
        <v>0</v>
      </c>
      <c r="AG232" s="55">
        <v>0</v>
      </c>
      <c r="AH232" s="54">
        <v>0</v>
      </c>
    </row>
    <row r="233" spans="1:34" s="10" customFormat="1" ht="14.4" x14ac:dyDescent="0.3">
      <c r="A233" s="13">
        <v>750</v>
      </c>
      <c r="B233" s="14" t="s">
        <v>345</v>
      </c>
      <c r="D233"/>
      <c r="E233"/>
      <c r="F233"/>
      <c r="H233" s="18">
        <v>0</v>
      </c>
      <c r="I233" s="18"/>
      <c r="J233" s="18">
        <v>0</v>
      </c>
      <c r="K233" s="18">
        <v>0</v>
      </c>
      <c r="L233" s="18">
        <v>0</v>
      </c>
      <c r="M233" s="18">
        <v>0</v>
      </c>
      <c r="N233" s="18">
        <v>0</v>
      </c>
      <c r="O233" s="18">
        <v>0</v>
      </c>
      <c r="P233" s="18">
        <v>0</v>
      </c>
      <c r="Q233" s="18">
        <v>0</v>
      </c>
      <c r="R233" s="18">
        <v>0</v>
      </c>
      <c r="S233" s="18">
        <v>0</v>
      </c>
      <c r="V233" s="18">
        <v>0</v>
      </c>
      <c r="W233" s="18">
        <v>0</v>
      </c>
      <c r="X233" s="18">
        <v>0</v>
      </c>
      <c r="Y233" s="18">
        <v>0</v>
      </c>
      <c r="Z233" s="18">
        <v>0</v>
      </c>
      <c r="AA233" s="18">
        <v>0</v>
      </c>
      <c r="AB233" s="18">
        <v>0</v>
      </c>
      <c r="AC233" s="18">
        <v>0</v>
      </c>
      <c r="AD233" s="18">
        <v>0</v>
      </c>
      <c r="AE233" s="18">
        <v>0</v>
      </c>
      <c r="AF233" s="52">
        <v>0</v>
      </c>
      <c r="AG233" s="55">
        <v>0</v>
      </c>
      <c r="AH233" s="54">
        <v>0</v>
      </c>
    </row>
    <row r="234" spans="1:34" s="10" customFormat="1" ht="14.4" x14ac:dyDescent="0.3">
      <c r="A234" s="13">
        <v>751</v>
      </c>
      <c r="B234" s="14" t="s">
        <v>346</v>
      </c>
      <c r="D234"/>
      <c r="E234"/>
      <c r="F234"/>
      <c r="H234" s="18">
        <v>38836</v>
      </c>
      <c r="I234" s="18"/>
      <c r="J234" s="18">
        <v>2234</v>
      </c>
      <c r="K234" s="18">
        <v>1308</v>
      </c>
      <c r="L234" s="18">
        <v>0</v>
      </c>
      <c r="M234" s="18">
        <v>-1154</v>
      </c>
      <c r="N234" s="18">
        <v>839</v>
      </c>
      <c r="O234" s="18">
        <v>0</v>
      </c>
      <c r="P234" s="18">
        <v>-2772</v>
      </c>
      <c r="Q234" s="18">
        <v>455</v>
      </c>
      <c r="R234" s="18">
        <v>34966</v>
      </c>
      <c r="S234" s="18">
        <v>35421</v>
      </c>
      <c r="V234" s="18">
        <v>0</v>
      </c>
      <c r="W234" s="18">
        <v>0</v>
      </c>
      <c r="X234" s="18">
        <v>0</v>
      </c>
      <c r="Y234" s="18">
        <v>-2760</v>
      </c>
      <c r="Z234" s="18">
        <v>0</v>
      </c>
      <c r="AA234" s="18">
        <v>0</v>
      </c>
      <c r="AB234" s="18">
        <v>-2760</v>
      </c>
      <c r="AC234" s="18">
        <v>0</v>
      </c>
      <c r="AD234" s="18">
        <v>0</v>
      </c>
      <c r="AE234" s="18">
        <v>0</v>
      </c>
      <c r="AF234" s="52">
        <v>0</v>
      </c>
      <c r="AG234" s="55">
        <v>0</v>
      </c>
      <c r="AH234" s="54">
        <v>0</v>
      </c>
    </row>
    <row r="235" spans="1:34" s="10" customFormat="1" ht="14.4" x14ac:dyDescent="0.3">
      <c r="A235" s="13">
        <v>752</v>
      </c>
      <c r="B235" s="14" t="s">
        <v>347</v>
      </c>
      <c r="D235"/>
      <c r="E235"/>
      <c r="F235"/>
      <c r="H235" s="18">
        <v>1606600</v>
      </c>
      <c r="I235" s="18"/>
      <c r="J235" s="18">
        <v>111613</v>
      </c>
      <c r="K235" s="18">
        <v>65335</v>
      </c>
      <c r="L235" s="18">
        <v>0</v>
      </c>
      <c r="M235" s="18">
        <v>-57639</v>
      </c>
      <c r="N235" s="18">
        <v>41932</v>
      </c>
      <c r="O235" s="18">
        <v>0</v>
      </c>
      <c r="P235" s="18">
        <v>-138503</v>
      </c>
      <c r="Q235" s="18">
        <v>22738</v>
      </c>
      <c r="R235" s="18">
        <v>1747014</v>
      </c>
      <c r="S235" s="18">
        <v>1769752</v>
      </c>
      <c r="V235" s="18">
        <v>0</v>
      </c>
      <c r="W235" s="18">
        <v>0</v>
      </c>
      <c r="X235" s="18">
        <v>0</v>
      </c>
      <c r="Y235" s="18">
        <v>-137901</v>
      </c>
      <c r="Z235" s="18">
        <v>0</v>
      </c>
      <c r="AA235" s="18">
        <v>0</v>
      </c>
      <c r="AB235" s="18">
        <v>-137901</v>
      </c>
      <c r="AC235" s="18">
        <v>0</v>
      </c>
      <c r="AD235" s="18">
        <v>0</v>
      </c>
      <c r="AE235" s="18">
        <v>0</v>
      </c>
      <c r="AF235" s="52">
        <v>0</v>
      </c>
      <c r="AG235" s="55">
        <v>0</v>
      </c>
      <c r="AH235" s="54">
        <v>0</v>
      </c>
    </row>
    <row r="236" spans="1:34" s="10" customFormat="1" ht="14.4" x14ac:dyDescent="0.3">
      <c r="A236" s="13">
        <v>753</v>
      </c>
      <c r="B236" s="14" t="s">
        <v>348</v>
      </c>
      <c r="D236"/>
      <c r="E236"/>
      <c r="F236"/>
      <c r="H236" s="18">
        <v>1284574</v>
      </c>
      <c r="I236" s="18"/>
      <c r="J236" s="18">
        <v>83494</v>
      </c>
      <c r="K236" s="18">
        <v>48875</v>
      </c>
      <c r="L236" s="18">
        <v>0</v>
      </c>
      <c r="M236" s="18">
        <v>-43117</v>
      </c>
      <c r="N236" s="18">
        <v>31368</v>
      </c>
      <c r="O236" s="18">
        <v>0</v>
      </c>
      <c r="P236" s="18">
        <v>-103610</v>
      </c>
      <c r="Q236" s="18">
        <v>17010</v>
      </c>
      <c r="R236" s="18">
        <v>1306886</v>
      </c>
      <c r="S236" s="18">
        <v>1323896</v>
      </c>
      <c r="V236" s="18">
        <v>0</v>
      </c>
      <c r="W236" s="18">
        <v>0</v>
      </c>
      <c r="X236" s="18">
        <v>0</v>
      </c>
      <c r="Y236" s="18">
        <v>-103159</v>
      </c>
      <c r="Z236" s="18">
        <v>0</v>
      </c>
      <c r="AA236" s="18">
        <v>0</v>
      </c>
      <c r="AB236" s="18">
        <v>-103159</v>
      </c>
      <c r="AC236" s="18">
        <v>0</v>
      </c>
      <c r="AD236" s="18">
        <v>0</v>
      </c>
      <c r="AE236" s="18">
        <v>0</v>
      </c>
      <c r="AF236" s="52">
        <v>0</v>
      </c>
      <c r="AG236" s="55">
        <v>0</v>
      </c>
      <c r="AH236" s="54">
        <v>0</v>
      </c>
    </row>
    <row r="237" spans="1:34" s="10" customFormat="1" ht="14.4" x14ac:dyDescent="0.3">
      <c r="A237" s="13">
        <v>754</v>
      </c>
      <c r="B237" s="14" t="s">
        <v>349</v>
      </c>
      <c r="D237"/>
      <c r="E237"/>
      <c r="F237"/>
      <c r="H237" s="18">
        <v>644373</v>
      </c>
      <c r="I237" s="18"/>
      <c r="J237" s="18">
        <v>39384</v>
      </c>
      <c r="K237" s="18">
        <v>23054</v>
      </c>
      <c r="L237" s="18">
        <v>0</v>
      </c>
      <c r="M237" s="18">
        <v>-20337</v>
      </c>
      <c r="N237" s="18">
        <v>14796</v>
      </c>
      <c r="O237" s="18">
        <v>0</v>
      </c>
      <c r="P237" s="18">
        <v>-48873</v>
      </c>
      <c r="Q237" s="18">
        <v>8024</v>
      </c>
      <c r="R237" s="18">
        <v>616458</v>
      </c>
      <c r="S237" s="18">
        <v>624482</v>
      </c>
      <c r="V237" s="18">
        <v>0</v>
      </c>
      <c r="W237" s="18">
        <v>0</v>
      </c>
      <c r="X237" s="18">
        <v>0</v>
      </c>
      <c r="Y237" s="18">
        <v>-48660</v>
      </c>
      <c r="Z237" s="18">
        <v>0</v>
      </c>
      <c r="AA237" s="18">
        <v>0</v>
      </c>
      <c r="AB237" s="18">
        <v>-48660</v>
      </c>
      <c r="AC237" s="18">
        <v>0</v>
      </c>
      <c r="AD237" s="18">
        <v>0</v>
      </c>
      <c r="AE237" s="18">
        <v>0</v>
      </c>
      <c r="AF237" s="52">
        <v>0</v>
      </c>
      <c r="AG237" s="55">
        <v>0</v>
      </c>
      <c r="AH237" s="54">
        <v>0</v>
      </c>
    </row>
    <row r="238" spans="1:34" s="10" customFormat="1" ht="14.4" x14ac:dyDescent="0.3">
      <c r="A238" s="13">
        <v>756</v>
      </c>
      <c r="B238" s="14" t="s">
        <v>350</v>
      </c>
      <c r="D238"/>
      <c r="E238"/>
      <c r="F238"/>
      <c r="H238" s="18">
        <v>2651776</v>
      </c>
      <c r="I238" s="18"/>
      <c r="J238" s="18">
        <v>174343</v>
      </c>
      <c r="K238" s="18">
        <v>102055</v>
      </c>
      <c r="L238" s="18">
        <v>0</v>
      </c>
      <c r="M238" s="18">
        <v>-90033</v>
      </c>
      <c r="N238" s="18">
        <v>65499</v>
      </c>
      <c r="O238" s="18">
        <v>0</v>
      </c>
      <c r="P238" s="18">
        <v>-216346</v>
      </c>
      <c r="Q238" s="18">
        <v>35518</v>
      </c>
      <c r="R238" s="18">
        <v>2728899</v>
      </c>
      <c r="S238" s="18">
        <v>2764417</v>
      </c>
      <c r="V238" s="18">
        <v>0</v>
      </c>
      <c r="W238" s="18">
        <v>0</v>
      </c>
      <c r="X238" s="18">
        <v>0</v>
      </c>
      <c r="Y238" s="18">
        <v>-215406</v>
      </c>
      <c r="Z238" s="18">
        <v>0</v>
      </c>
      <c r="AA238" s="18">
        <v>0</v>
      </c>
      <c r="AB238" s="18">
        <v>-215406</v>
      </c>
      <c r="AC238" s="18">
        <v>0</v>
      </c>
      <c r="AD238" s="18">
        <v>0</v>
      </c>
      <c r="AE238" s="18">
        <v>0</v>
      </c>
      <c r="AF238" s="52">
        <v>0</v>
      </c>
      <c r="AG238" s="55">
        <v>0</v>
      </c>
      <c r="AH238" s="54">
        <v>0</v>
      </c>
    </row>
    <row r="239" spans="1:34" s="10" customFormat="1" ht="14.4" x14ac:dyDescent="0.3">
      <c r="A239" s="13">
        <v>757</v>
      </c>
      <c r="B239" s="14" t="s">
        <v>351</v>
      </c>
      <c r="D239"/>
      <c r="E239"/>
      <c r="F239"/>
      <c r="H239" s="18">
        <v>554471</v>
      </c>
      <c r="I239" s="18"/>
      <c r="J239" s="18">
        <v>34333</v>
      </c>
      <c r="K239" s="18">
        <v>20098</v>
      </c>
      <c r="L239" s="18">
        <v>0</v>
      </c>
      <c r="M239" s="18">
        <v>-17730</v>
      </c>
      <c r="N239" s="18">
        <v>12899</v>
      </c>
      <c r="O239" s="18">
        <v>0</v>
      </c>
      <c r="P239" s="18">
        <v>-42605</v>
      </c>
      <c r="Q239" s="18">
        <v>6995</v>
      </c>
      <c r="R239" s="18">
        <v>537402</v>
      </c>
      <c r="S239" s="18">
        <v>544397</v>
      </c>
      <c r="V239" s="18">
        <v>0</v>
      </c>
      <c r="W239" s="18">
        <v>0</v>
      </c>
      <c r="X239" s="18">
        <v>0</v>
      </c>
      <c r="Y239" s="18">
        <v>-42420</v>
      </c>
      <c r="Z239" s="18">
        <v>0</v>
      </c>
      <c r="AA239" s="18">
        <v>0</v>
      </c>
      <c r="AB239" s="18">
        <v>-42420</v>
      </c>
      <c r="AC239" s="18">
        <v>0</v>
      </c>
      <c r="AD239" s="18">
        <v>0</v>
      </c>
      <c r="AE239" s="18">
        <v>0</v>
      </c>
      <c r="AF239" s="52">
        <v>0</v>
      </c>
      <c r="AG239" s="55">
        <v>0</v>
      </c>
      <c r="AH239" s="54">
        <v>0</v>
      </c>
    </row>
    <row r="240" spans="1:34" s="10" customFormat="1" ht="14.4" x14ac:dyDescent="0.3">
      <c r="A240" s="13">
        <v>759</v>
      </c>
      <c r="B240" s="14" t="s">
        <v>352</v>
      </c>
      <c r="D240"/>
      <c r="E240"/>
      <c r="F240"/>
      <c r="H240" s="18">
        <v>0</v>
      </c>
      <c r="I240" s="18"/>
      <c r="J240" s="18">
        <v>0</v>
      </c>
      <c r="K240" s="18">
        <v>0</v>
      </c>
      <c r="L240" s="18">
        <v>0</v>
      </c>
      <c r="M240" s="18">
        <v>0</v>
      </c>
      <c r="N240" s="18">
        <v>0</v>
      </c>
      <c r="O240" s="18">
        <v>0</v>
      </c>
      <c r="P240" s="18">
        <v>0</v>
      </c>
      <c r="Q240" s="18">
        <v>0</v>
      </c>
      <c r="R240" s="18">
        <v>0</v>
      </c>
      <c r="S240" s="18">
        <v>0</v>
      </c>
      <c r="V240" s="18">
        <v>0</v>
      </c>
      <c r="W240" s="18">
        <v>0</v>
      </c>
      <c r="X240" s="18">
        <v>0</v>
      </c>
      <c r="Y240" s="18">
        <v>0</v>
      </c>
      <c r="Z240" s="18">
        <v>0</v>
      </c>
      <c r="AA240" s="18">
        <v>0</v>
      </c>
      <c r="AB240" s="18">
        <v>0</v>
      </c>
      <c r="AC240" s="18">
        <v>0</v>
      </c>
      <c r="AD240" s="18">
        <v>0</v>
      </c>
      <c r="AE240" s="18">
        <v>0</v>
      </c>
      <c r="AF240" s="52">
        <v>0</v>
      </c>
      <c r="AG240" s="55">
        <v>0</v>
      </c>
      <c r="AH240" s="54">
        <v>0</v>
      </c>
    </row>
    <row r="241" spans="1:34" s="10" customFormat="1" ht="14.4" x14ac:dyDescent="0.3">
      <c r="A241" s="13">
        <v>760</v>
      </c>
      <c r="B241" s="14" t="s">
        <v>353</v>
      </c>
      <c r="D241"/>
      <c r="E241"/>
      <c r="F241"/>
      <c r="H241" s="18">
        <v>0</v>
      </c>
      <c r="I241" s="18"/>
      <c r="J241" s="18">
        <v>0</v>
      </c>
      <c r="K241" s="18">
        <v>0</v>
      </c>
      <c r="L241" s="18">
        <v>0</v>
      </c>
      <c r="M241" s="18">
        <v>0</v>
      </c>
      <c r="N241" s="18">
        <v>0</v>
      </c>
      <c r="O241" s="18">
        <v>0</v>
      </c>
      <c r="P241" s="18">
        <v>0</v>
      </c>
      <c r="Q241" s="18">
        <v>0</v>
      </c>
      <c r="R241" s="18">
        <v>0</v>
      </c>
      <c r="S241" s="18">
        <v>0</v>
      </c>
      <c r="V241" s="18">
        <v>0</v>
      </c>
      <c r="W241" s="18">
        <v>0</v>
      </c>
      <c r="X241" s="18">
        <v>0</v>
      </c>
      <c r="Y241" s="18">
        <v>0</v>
      </c>
      <c r="Z241" s="18">
        <v>0</v>
      </c>
      <c r="AA241" s="18">
        <v>0</v>
      </c>
      <c r="AB241" s="18">
        <v>0</v>
      </c>
      <c r="AC241" s="18">
        <v>0</v>
      </c>
      <c r="AD241" s="18">
        <v>0</v>
      </c>
      <c r="AE241" s="18">
        <v>0</v>
      </c>
      <c r="AF241" s="52">
        <v>0</v>
      </c>
      <c r="AG241" s="55">
        <v>0</v>
      </c>
      <c r="AH241" s="54">
        <v>0</v>
      </c>
    </row>
    <row r="242" spans="1:34" s="10" customFormat="1" ht="14.4" x14ac:dyDescent="0.3">
      <c r="A242" s="13">
        <v>761</v>
      </c>
      <c r="B242" s="14" t="s">
        <v>354</v>
      </c>
      <c r="D242"/>
      <c r="E242"/>
      <c r="F242"/>
      <c r="H242" s="18">
        <v>502945</v>
      </c>
      <c r="I242" s="18"/>
      <c r="J242" s="18">
        <v>32392</v>
      </c>
      <c r="K242" s="18">
        <v>18961</v>
      </c>
      <c r="L242" s="18">
        <v>0</v>
      </c>
      <c r="M242" s="18">
        <v>-16727</v>
      </c>
      <c r="N242" s="18">
        <v>12169</v>
      </c>
      <c r="O242" s="18">
        <v>0</v>
      </c>
      <c r="P242" s="18">
        <v>-40196</v>
      </c>
      <c r="Q242" s="18">
        <v>6599</v>
      </c>
      <c r="R242" s="18">
        <v>507018</v>
      </c>
      <c r="S242" s="18">
        <v>513617</v>
      </c>
      <c r="V242" s="18">
        <v>0</v>
      </c>
      <c r="W242" s="18">
        <v>0</v>
      </c>
      <c r="X242" s="18">
        <v>0</v>
      </c>
      <c r="Y242" s="18">
        <v>-40022</v>
      </c>
      <c r="Z242" s="18">
        <v>0</v>
      </c>
      <c r="AA242" s="18">
        <v>0</v>
      </c>
      <c r="AB242" s="18">
        <v>-40022</v>
      </c>
      <c r="AC242" s="18">
        <v>0</v>
      </c>
      <c r="AD242" s="18">
        <v>0</v>
      </c>
      <c r="AE242" s="18">
        <v>0</v>
      </c>
      <c r="AF242" s="52">
        <v>0</v>
      </c>
      <c r="AG242" s="55">
        <v>0</v>
      </c>
      <c r="AH242" s="54">
        <v>0</v>
      </c>
    </row>
    <row r="243" spans="1:34" s="10" customFormat="1" ht="14.4" x14ac:dyDescent="0.3">
      <c r="A243" s="13">
        <v>762</v>
      </c>
      <c r="B243" s="14" t="s">
        <v>355</v>
      </c>
      <c r="D243"/>
      <c r="E243"/>
      <c r="F243"/>
      <c r="H243" s="18">
        <v>0</v>
      </c>
      <c r="I243" s="18"/>
      <c r="J243" s="18">
        <v>0</v>
      </c>
      <c r="K243" s="18">
        <v>0</v>
      </c>
      <c r="L243" s="18">
        <v>0</v>
      </c>
      <c r="M243" s="18">
        <v>0</v>
      </c>
      <c r="N243" s="18">
        <v>0</v>
      </c>
      <c r="O243" s="18">
        <v>0</v>
      </c>
      <c r="P243" s="18">
        <v>0</v>
      </c>
      <c r="Q243" s="18">
        <v>0</v>
      </c>
      <c r="R243" s="18">
        <v>0</v>
      </c>
      <c r="S243" s="18">
        <v>0</v>
      </c>
      <c r="V243" s="18">
        <v>0</v>
      </c>
      <c r="W243" s="18">
        <v>0</v>
      </c>
      <c r="X243" s="18">
        <v>0</v>
      </c>
      <c r="Y243" s="18">
        <v>0</v>
      </c>
      <c r="Z243" s="18">
        <v>0</v>
      </c>
      <c r="AA243" s="18">
        <v>0</v>
      </c>
      <c r="AB243" s="18">
        <v>0</v>
      </c>
      <c r="AC243" s="18">
        <v>0</v>
      </c>
      <c r="AD243" s="18">
        <v>0</v>
      </c>
      <c r="AE243" s="18">
        <v>0</v>
      </c>
      <c r="AF243" s="52">
        <v>0</v>
      </c>
      <c r="AG243" s="55">
        <v>0</v>
      </c>
      <c r="AH243" s="54">
        <v>0</v>
      </c>
    </row>
    <row r="244" spans="1:34" s="10" customFormat="1" ht="14.4" x14ac:dyDescent="0.3">
      <c r="A244" s="13">
        <v>765</v>
      </c>
      <c r="B244" s="14" t="s">
        <v>356</v>
      </c>
      <c r="D244"/>
      <c r="E244"/>
      <c r="F244"/>
      <c r="H244" s="18">
        <v>5692980</v>
      </c>
      <c r="I244" s="18"/>
      <c r="J244" s="18">
        <v>371377</v>
      </c>
      <c r="K244" s="18">
        <v>217393</v>
      </c>
      <c r="L244" s="18">
        <v>0</v>
      </c>
      <c r="M244" s="18">
        <v>-191784</v>
      </c>
      <c r="N244" s="18">
        <v>139522</v>
      </c>
      <c r="O244" s="18">
        <v>0</v>
      </c>
      <c r="P244" s="18">
        <v>-460849</v>
      </c>
      <c r="Q244" s="18">
        <v>75659</v>
      </c>
      <c r="R244" s="18">
        <v>5812955</v>
      </c>
      <c r="S244" s="18">
        <v>5888614</v>
      </c>
      <c r="V244" s="18">
        <v>0</v>
      </c>
      <c r="W244" s="18">
        <v>0</v>
      </c>
      <c r="X244" s="18">
        <v>0</v>
      </c>
      <c r="Y244" s="18">
        <v>-458846</v>
      </c>
      <c r="Z244" s="18">
        <v>0</v>
      </c>
      <c r="AA244" s="18">
        <v>0</v>
      </c>
      <c r="AB244" s="18">
        <v>-458846</v>
      </c>
      <c r="AC244" s="18">
        <v>0</v>
      </c>
      <c r="AD244" s="18">
        <v>0</v>
      </c>
      <c r="AE244" s="18">
        <v>0</v>
      </c>
      <c r="AF244" s="52">
        <v>0</v>
      </c>
      <c r="AG244" s="55">
        <v>0</v>
      </c>
      <c r="AH244" s="54">
        <v>0</v>
      </c>
    </row>
    <row r="245" spans="1:34" s="10" customFormat="1" ht="14.4" x14ac:dyDescent="0.3">
      <c r="A245" s="13">
        <v>766</v>
      </c>
      <c r="B245" s="14" t="s">
        <v>357</v>
      </c>
      <c r="D245"/>
      <c r="E245"/>
      <c r="F245"/>
      <c r="H245" s="18">
        <v>42501</v>
      </c>
      <c r="I245" s="18"/>
      <c r="J245" s="18">
        <v>2397</v>
      </c>
      <c r="K245" s="18">
        <v>1403</v>
      </c>
      <c r="L245" s="18">
        <v>0</v>
      </c>
      <c r="M245" s="18">
        <v>-1237</v>
      </c>
      <c r="N245" s="18">
        <v>901</v>
      </c>
      <c r="O245" s="18">
        <v>0</v>
      </c>
      <c r="P245" s="18">
        <v>-2975</v>
      </c>
      <c r="Q245" s="18">
        <v>489</v>
      </c>
      <c r="R245" s="18">
        <v>37520</v>
      </c>
      <c r="S245" s="18">
        <v>38009</v>
      </c>
      <c r="V245" s="18">
        <v>0</v>
      </c>
      <c r="W245" s="18">
        <v>0</v>
      </c>
      <c r="X245" s="18">
        <v>0</v>
      </c>
      <c r="Y245" s="18">
        <v>-2962</v>
      </c>
      <c r="Z245" s="18">
        <v>0</v>
      </c>
      <c r="AA245" s="18">
        <v>0</v>
      </c>
      <c r="AB245" s="18">
        <v>-2962</v>
      </c>
      <c r="AC245" s="18">
        <v>0</v>
      </c>
      <c r="AD245" s="18">
        <v>0</v>
      </c>
      <c r="AE245" s="18">
        <v>0</v>
      </c>
      <c r="AF245" s="52">
        <v>0</v>
      </c>
      <c r="AG245" s="55">
        <v>0</v>
      </c>
      <c r="AH245" s="54">
        <v>0</v>
      </c>
    </row>
    <row r="246" spans="1:34" s="10" customFormat="1" ht="14.4" x14ac:dyDescent="0.3">
      <c r="A246" s="13">
        <v>767</v>
      </c>
      <c r="B246" s="14" t="s">
        <v>358</v>
      </c>
      <c r="D246"/>
      <c r="E246"/>
      <c r="F246"/>
      <c r="H246" s="18">
        <v>5228789</v>
      </c>
      <c r="I246" s="18"/>
      <c r="J246" s="18">
        <v>323072</v>
      </c>
      <c r="K246" s="18">
        <v>189117</v>
      </c>
      <c r="L246" s="18">
        <v>0</v>
      </c>
      <c r="M246" s="18">
        <v>-166839</v>
      </c>
      <c r="N246" s="18">
        <v>121374</v>
      </c>
      <c r="O246" s="18">
        <v>0</v>
      </c>
      <c r="P246" s="18">
        <v>-400906</v>
      </c>
      <c r="Q246" s="18">
        <v>65818</v>
      </c>
      <c r="R246" s="18">
        <v>5056861</v>
      </c>
      <c r="S246" s="18">
        <v>5122679</v>
      </c>
      <c r="V246" s="18">
        <v>0</v>
      </c>
      <c r="W246" s="18">
        <v>0</v>
      </c>
      <c r="X246" s="18">
        <v>0</v>
      </c>
      <c r="Y246" s="18">
        <v>-399164</v>
      </c>
      <c r="Z246" s="18">
        <v>0</v>
      </c>
      <c r="AA246" s="18">
        <v>0</v>
      </c>
      <c r="AB246" s="18">
        <v>-399164</v>
      </c>
      <c r="AC246" s="18">
        <v>0</v>
      </c>
      <c r="AD246" s="18">
        <v>0</v>
      </c>
      <c r="AE246" s="18">
        <v>0</v>
      </c>
      <c r="AF246" s="52">
        <v>0</v>
      </c>
      <c r="AG246" s="55">
        <v>0</v>
      </c>
      <c r="AH246" s="54">
        <v>0</v>
      </c>
    </row>
    <row r="247" spans="1:34" s="10" customFormat="1" ht="14.4" x14ac:dyDescent="0.3">
      <c r="A247" s="13">
        <v>768</v>
      </c>
      <c r="B247" s="14" t="s">
        <v>359</v>
      </c>
      <c r="D247"/>
      <c r="E247"/>
      <c r="F247"/>
      <c r="H247" s="18">
        <v>1137670</v>
      </c>
      <c r="I247" s="18"/>
      <c r="J247" s="18">
        <v>71722</v>
      </c>
      <c r="K247" s="18">
        <v>41984</v>
      </c>
      <c r="L247" s="18">
        <v>0</v>
      </c>
      <c r="M247" s="18">
        <v>-37038</v>
      </c>
      <c r="N247" s="18">
        <v>26945</v>
      </c>
      <c r="O247" s="18">
        <v>0</v>
      </c>
      <c r="P247" s="18">
        <v>-89002</v>
      </c>
      <c r="Q247" s="18">
        <v>14611</v>
      </c>
      <c r="R247" s="18">
        <v>1122629</v>
      </c>
      <c r="S247" s="18">
        <v>1137240</v>
      </c>
      <c r="V247" s="18">
        <v>0</v>
      </c>
      <c r="W247" s="18">
        <v>0</v>
      </c>
      <c r="X247" s="18">
        <v>0</v>
      </c>
      <c r="Y247" s="18">
        <v>-88615</v>
      </c>
      <c r="Z247" s="18">
        <v>0</v>
      </c>
      <c r="AA247" s="18">
        <v>0</v>
      </c>
      <c r="AB247" s="18">
        <v>-88615</v>
      </c>
      <c r="AC247" s="18">
        <v>0</v>
      </c>
      <c r="AD247" s="18">
        <v>0</v>
      </c>
      <c r="AE247" s="18">
        <v>0</v>
      </c>
      <c r="AF247" s="52">
        <v>0</v>
      </c>
      <c r="AG247" s="55">
        <v>0</v>
      </c>
      <c r="AH247" s="54">
        <v>0</v>
      </c>
    </row>
    <row r="248" spans="1:34" s="10" customFormat="1" ht="14.4" x14ac:dyDescent="0.3">
      <c r="A248" s="13">
        <v>769</v>
      </c>
      <c r="B248" s="14" t="s">
        <v>360</v>
      </c>
      <c r="D248"/>
      <c r="E248"/>
      <c r="F248"/>
      <c r="H248" s="18">
        <v>1862958</v>
      </c>
      <c r="I248" s="18"/>
      <c r="J248" s="18">
        <v>122546</v>
      </c>
      <c r="K248" s="18">
        <v>71735</v>
      </c>
      <c r="L248" s="18">
        <v>0</v>
      </c>
      <c r="M248" s="18">
        <v>-63284</v>
      </c>
      <c r="N248" s="18">
        <v>46039</v>
      </c>
      <c r="O248" s="18">
        <v>0</v>
      </c>
      <c r="P248" s="18">
        <v>-152070</v>
      </c>
      <c r="Q248" s="18">
        <v>24966</v>
      </c>
      <c r="R248" s="18">
        <v>1918143</v>
      </c>
      <c r="S248" s="18">
        <v>1943109</v>
      </c>
      <c r="V248" s="18">
        <v>0</v>
      </c>
      <c r="W248" s="18">
        <v>0</v>
      </c>
      <c r="X248" s="18">
        <v>0</v>
      </c>
      <c r="Y248" s="18">
        <v>-151409</v>
      </c>
      <c r="Z248" s="18">
        <v>0</v>
      </c>
      <c r="AA248" s="18">
        <v>0</v>
      </c>
      <c r="AB248" s="18">
        <v>-151409</v>
      </c>
      <c r="AC248" s="18">
        <v>0</v>
      </c>
      <c r="AD248" s="18">
        <v>0</v>
      </c>
      <c r="AE248" s="18">
        <v>0</v>
      </c>
      <c r="AF248" s="52">
        <v>0</v>
      </c>
      <c r="AG248" s="55">
        <v>0</v>
      </c>
      <c r="AH248" s="54">
        <v>0</v>
      </c>
    </row>
    <row r="249" spans="1:34" s="10" customFormat="1" ht="14.4" x14ac:dyDescent="0.3">
      <c r="A249" s="13">
        <v>770</v>
      </c>
      <c r="B249" s="14" t="s">
        <v>361</v>
      </c>
      <c r="D249"/>
      <c r="E249"/>
      <c r="F249"/>
      <c r="H249" s="18">
        <v>992274</v>
      </c>
      <c r="I249" s="18"/>
      <c r="J249" s="18">
        <v>66847</v>
      </c>
      <c r="K249" s="18">
        <v>39130</v>
      </c>
      <c r="L249" s="18">
        <v>0</v>
      </c>
      <c r="M249" s="18">
        <v>-34520</v>
      </c>
      <c r="N249" s="18">
        <v>25114</v>
      </c>
      <c r="O249" s="18">
        <v>0</v>
      </c>
      <c r="P249" s="18">
        <v>-82952</v>
      </c>
      <c r="Q249" s="18">
        <v>13619</v>
      </c>
      <c r="R249" s="18">
        <v>1046321</v>
      </c>
      <c r="S249" s="18">
        <v>1059940</v>
      </c>
      <c r="V249" s="18">
        <v>0</v>
      </c>
      <c r="W249" s="18">
        <v>0</v>
      </c>
      <c r="X249" s="18">
        <v>0</v>
      </c>
      <c r="Y249" s="18">
        <v>-82591</v>
      </c>
      <c r="Z249" s="18">
        <v>0</v>
      </c>
      <c r="AA249" s="18">
        <v>0</v>
      </c>
      <c r="AB249" s="18">
        <v>-82591</v>
      </c>
      <c r="AC249" s="18">
        <v>0</v>
      </c>
      <c r="AD249" s="18">
        <v>0</v>
      </c>
      <c r="AE249" s="18">
        <v>0</v>
      </c>
      <c r="AF249" s="52">
        <v>0</v>
      </c>
      <c r="AG249" s="55">
        <v>0</v>
      </c>
      <c r="AH249" s="54">
        <v>0</v>
      </c>
    </row>
    <row r="250" spans="1:34" s="10" customFormat="1" ht="14.4" x14ac:dyDescent="0.3">
      <c r="A250" s="13">
        <v>771</v>
      </c>
      <c r="B250" s="14" t="s">
        <v>362</v>
      </c>
      <c r="D250"/>
      <c r="E250"/>
      <c r="F250"/>
      <c r="H250" s="18">
        <v>683759</v>
      </c>
      <c r="I250" s="18"/>
      <c r="J250" s="18">
        <v>38201</v>
      </c>
      <c r="K250" s="18">
        <v>22362</v>
      </c>
      <c r="L250" s="18">
        <v>0</v>
      </c>
      <c r="M250" s="18">
        <v>-19727</v>
      </c>
      <c r="N250" s="18">
        <v>14352</v>
      </c>
      <c r="O250" s="18">
        <v>0</v>
      </c>
      <c r="P250" s="18">
        <v>-47405</v>
      </c>
      <c r="Q250" s="18">
        <v>7783</v>
      </c>
      <c r="R250" s="18">
        <v>597944</v>
      </c>
      <c r="S250" s="18">
        <v>605727</v>
      </c>
      <c r="V250" s="18">
        <v>0</v>
      </c>
      <c r="W250" s="18">
        <v>0</v>
      </c>
      <c r="X250" s="18">
        <v>0</v>
      </c>
      <c r="Y250" s="18">
        <v>-47199</v>
      </c>
      <c r="Z250" s="18">
        <v>0</v>
      </c>
      <c r="AA250" s="18">
        <v>0</v>
      </c>
      <c r="AB250" s="18">
        <v>-47199</v>
      </c>
      <c r="AC250" s="18">
        <v>0</v>
      </c>
      <c r="AD250" s="18">
        <v>0</v>
      </c>
      <c r="AE250" s="18">
        <v>0</v>
      </c>
      <c r="AF250" s="52">
        <v>0</v>
      </c>
      <c r="AG250" s="55">
        <v>0</v>
      </c>
      <c r="AH250" s="54">
        <v>0</v>
      </c>
    </row>
    <row r="251" spans="1:34" s="10" customFormat="1" ht="14.4" x14ac:dyDescent="0.3">
      <c r="A251" s="13">
        <v>772</v>
      </c>
      <c r="B251" s="14" t="s">
        <v>363</v>
      </c>
      <c r="D251"/>
      <c r="E251"/>
      <c r="F251"/>
      <c r="H251" s="18">
        <v>1116445</v>
      </c>
      <c r="I251" s="18"/>
      <c r="J251" s="18">
        <v>71414</v>
      </c>
      <c r="K251" s="18">
        <v>41804</v>
      </c>
      <c r="L251" s="18">
        <v>0</v>
      </c>
      <c r="M251" s="18">
        <v>-36880</v>
      </c>
      <c r="N251" s="18">
        <v>26829</v>
      </c>
      <c r="O251" s="18">
        <v>0</v>
      </c>
      <c r="P251" s="18">
        <v>-88619</v>
      </c>
      <c r="Q251" s="18">
        <v>14548</v>
      </c>
      <c r="R251" s="18">
        <v>1117807</v>
      </c>
      <c r="S251" s="18">
        <v>1132355</v>
      </c>
      <c r="V251" s="18">
        <v>0</v>
      </c>
      <c r="W251" s="18">
        <v>0</v>
      </c>
      <c r="X251" s="18">
        <v>0</v>
      </c>
      <c r="Y251" s="18">
        <v>-88234</v>
      </c>
      <c r="Z251" s="18">
        <v>0</v>
      </c>
      <c r="AA251" s="18">
        <v>0</v>
      </c>
      <c r="AB251" s="18">
        <v>-88234</v>
      </c>
      <c r="AC251" s="18">
        <v>0</v>
      </c>
      <c r="AD251" s="18">
        <v>0</v>
      </c>
      <c r="AE251" s="18">
        <v>0</v>
      </c>
      <c r="AF251" s="52">
        <v>0</v>
      </c>
      <c r="AG251" s="55">
        <v>0</v>
      </c>
      <c r="AH251" s="54">
        <v>0</v>
      </c>
    </row>
    <row r="252" spans="1:34" s="10" customFormat="1" ht="14.4" x14ac:dyDescent="0.3">
      <c r="A252" s="13">
        <v>773</v>
      </c>
      <c r="B252" s="14" t="s">
        <v>364</v>
      </c>
      <c r="D252"/>
      <c r="E252"/>
      <c r="F252"/>
      <c r="H252" s="18">
        <v>711770</v>
      </c>
      <c r="I252" s="18"/>
      <c r="J252" s="18">
        <v>49539</v>
      </c>
      <c r="K252" s="18">
        <v>28999</v>
      </c>
      <c r="L252" s="18">
        <v>0</v>
      </c>
      <c r="M252" s="18">
        <v>-25583</v>
      </c>
      <c r="N252" s="18">
        <v>18611</v>
      </c>
      <c r="O252" s="18">
        <v>0</v>
      </c>
      <c r="P252" s="18">
        <v>-61474</v>
      </c>
      <c r="Q252" s="18">
        <v>10092</v>
      </c>
      <c r="R252" s="18">
        <v>775411</v>
      </c>
      <c r="S252" s="18">
        <v>785503</v>
      </c>
      <c r="V252" s="18">
        <v>0</v>
      </c>
      <c r="W252" s="18">
        <v>0</v>
      </c>
      <c r="X252" s="18">
        <v>0</v>
      </c>
      <c r="Y252" s="18">
        <v>-61207</v>
      </c>
      <c r="Z252" s="18">
        <v>0</v>
      </c>
      <c r="AA252" s="18">
        <v>0</v>
      </c>
      <c r="AB252" s="18">
        <v>-61207</v>
      </c>
      <c r="AC252" s="18">
        <v>0</v>
      </c>
      <c r="AD252" s="18">
        <v>0</v>
      </c>
      <c r="AE252" s="18">
        <v>0</v>
      </c>
      <c r="AF252" s="52">
        <v>0</v>
      </c>
      <c r="AG252" s="55">
        <v>0</v>
      </c>
      <c r="AH252" s="54">
        <v>0</v>
      </c>
    </row>
    <row r="253" spans="1:34" s="10" customFormat="1" ht="14.4" x14ac:dyDescent="0.3">
      <c r="A253" s="13">
        <v>774</v>
      </c>
      <c r="B253" s="14" t="s">
        <v>365</v>
      </c>
      <c r="D253"/>
      <c r="E253"/>
      <c r="F253"/>
      <c r="H253" s="18">
        <v>923471</v>
      </c>
      <c r="I253" s="18"/>
      <c r="J253" s="18">
        <v>59444</v>
      </c>
      <c r="K253" s="18">
        <v>34797</v>
      </c>
      <c r="L253" s="18">
        <v>0</v>
      </c>
      <c r="M253" s="18">
        <v>-30697</v>
      </c>
      <c r="N253" s="18">
        <v>22332</v>
      </c>
      <c r="O253" s="18">
        <v>0</v>
      </c>
      <c r="P253" s="18">
        <v>-73766</v>
      </c>
      <c r="Q253" s="18">
        <v>12110</v>
      </c>
      <c r="R253" s="18">
        <v>930450</v>
      </c>
      <c r="S253" s="18">
        <v>942560</v>
      </c>
      <c r="V253" s="18">
        <v>0</v>
      </c>
      <c r="W253" s="18">
        <v>0</v>
      </c>
      <c r="X253" s="18">
        <v>0</v>
      </c>
      <c r="Y253" s="18">
        <v>-73445</v>
      </c>
      <c r="Z253" s="18">
        <v>0</v>
      </c>
      <c r="AA253" s="18">
        <v>0</v>
      </c>
      <c r="AB253" s="18">
        <v>-73445</v>
      </c>
      <c r="AC253" s="18">
        <v>0</v>
      </c>
      <c r="AD253" s="18">
        <v>0</v>
      </c>
      <c r="AE253" s="18">
        <v>0</v>
      </c>
      <c r="AF253" s="52">
        <v>0</v>
      </c>
      <c r="AG253" s="55">
        <v>0</v>
      </c>
      <c r="AH253" s="54">
        <v>0</v>
      </c>
    </row>
    <row r="254" spans="1:34" s="10" customFormat="1" ht="14.4" x14ac:dyDescent="0.3">
      <c r="A254" s="13">
        <v>775</v>
      </c>
      <c r="B254" s="14" t="s">
        <v>366</v>
      </c>
      <c r="D254"/>
      <c r="E254"/>
      <c r="F254"/>
      <c r="H254" s="18">
        <v>1106480</v>
      </c>
      <c r="I254" s="18"/>
      <c r="J254" s="18">
        <v>67441</v>
      </c>
      <c r="K254" s="18">
        <v>39478</v>
      </c>
      <c r="L254" s="18">
        <v>0</v>
      </c>
      <c r="M254" s="18">
        <v>-34828</v>
      </c>
      <c r="N254" s="18">
        <v>25337</v>
      </c>
      <c r="O254" s="18">
        <v>0</v>
      </c>
      <c r="P254" s="18">
        <v>-83689</v>
      </c>
      <c r="Q254" s="18">
        <v>13739</v>
      </c>
      <c r="R254" s="18">
        <v>1055622</v>
      </c>
      <c r="S254" s="18">
        <v>1069361</v>
      </c>
      <c r="V254" s="18">
        <v>0</v>
      </c>
      <c r="W254" s="18">
        <v>0</v>
      </c>
      <c r="X254" s="18">
        <v>0</v>
      </c>
      <c r="Y254" s="18">
        <v>-83326</v>
      </c>
      <c r="Z254" s="18">
        <v>0</v>
      </c>
      <c r="AA254" s="18">
        <v>0</v>
      </c>
      <c r="AB254" s="18">
        <v>-83326</v>
      </c>
      <c r="AC254" s="18">
        <v>0</v>
      </c>
      <c r="AD254" s="18">
        <v>0</v>
      </c>
      <c r="AE254" s="18">
        <v>0</v>
      </c>
      <c r="AF254" s="52">
        <v>0</v>
      </c>
      <c r="AG254" s="55">
        <v>0</v>
      </c>
      <c r="AH254" s="54">
        <v>0</v>
      </c>
    </row>
    <row r="255" spans="1:34" s="10" customFormat="1" ht="14.4" x14ac:dyDescent="0.3">
      <c r="A255" s="13">
        <v>776</v>
      </c>
      <c r="B255" s="14" t="s">
        <v>367</v>
      </c>
      <c r="D255"/>
      <c r="E255"/>
      <c r="F255"/>
      <c r="H255" s="18">
        <v>1037849</v>
      </c>
      <c r="I255" s="18"/>
      <c r="J255" s="18">
        <v>65126</v>
      </c>
      <c r="K255" s="18">
        <v>38123</v>
      </c>
      <c r="L255" s="18">
        <v>0</v>
      </c>
      <c r="M255" s="18">
        <v>-33631</v>
      </c>
      <c r="N255" s="18">
        <v>24467</v>
      </c>
      <c r="O255" s="18">
        <v>0</v>
      </c>
      <c r="P255" s="18">
        <v>-80817</v>
      </c>
      <c r="Q255" s="18">
        <v>13268</v>
      </c>
      <c r="R255" s="18">
        <v>1019387</v>
      </c>
      <c r="S255" s="18">
        <v>1032655</v>
      </c>
      <c r="V255" s="18">
        <v>0</v>
      </c>
      <c r="W255" s="18">
        <v>0</v>
      </c>
      <c r="X255" s="18">
        <v>0</v>
      </c>
      <c r="Y255" s="18">
        <v>-80465</v>
      </c>
      <c r="Z255" s="18">
        <v>0</v>
      </c>
      <c r="AA255" s="18">
        <v>0</v>
      </c>
      <c r="AB255" s="18">
        <v>-80465</v>
      </c>
      <c r="AC255" s="18">
        <v>0</v>
      </c>
      <c r="AD255" s="18">
        <v>0</v>
      </c>
      <c r="AE255" s="18">
        <v>0</v>
      </c>
      <c r="AF255" s="52">
        <v>0</v>
      </c>
      <c r="AG255" s="55">
        <v>0</v>
      </c>
      <c r="AH255" s="54">
        <v>0</v>
      </c>
    </row>
    <row r="256" spans="1:34" s="10" customFormat="1" ht="14.4" x14ac:dyDescent="0.3">
      <c r="A256" s="13">
        <v>777</v>
      </c>
      <c r="B256" s="14" t="s">
        <v>368</v>
      </c>
      <c r="D256"/>
      <c r="E256"/>
      <c r="F256"/>
      <c r="H256" s="18">
        <v>5004390</v>
      </c>
      <c r="I256" s="18"/>
      <c r="J256" s="18">
        <v>321342</v>
      </c>
      <c r="K256" s="18">
        <v>188104</v>
      </c>
      <c r="L256" s="18">
        <v>0</v>
      </c>
      <c r="M256" s="18">
        <v>-165944</v>
      </c>
      <c r="N256" s="18">
        <v>120724</v>
      </c>
      <c r="O256" s="18">
        <v>0</v>
      </c>
      <c r="P256" s="18">
        <v>-398761</v>
      </c>
      <c r="Q256" s="18">
        <v>65465</v>
      </c>
      <c r="R256" s="18">
        <v>5029798</v>
      </c>
      <c r="S256" s="18">
        <v>5095263</v>
      </c>
      <c r="V256" s="18">
        <v>0</v>
      </c>
      <c r="W256" s="18">
        <v>0</v>
      </c>
      <c r="X256" s="18">
        <v>0</v>
      </c>
      <c r="Y256" s="18">
        <v>-397028</v>
      </c>
      <c r="Z256" s="18">
        <v>0</v>
      </c>
      <c r="AA256" s="18">
        <v>0</v>
      </c>
      <c r="AB256" s="18">
        <v>-397028</v>
      </c>
      <c r="AC256" s="18">
        <v>0</v>
      </c>
      <c r="AD256" s="18">
        <v>0</v>
      </c>
      <c r="AE256" s="18">
        <v>0</v>
      </c>
      <c r="AF256" s="52">
        <v>0</v>
      </c>
      <c r="AG256" s="55">
        <v>0</v>
      </c>
      <c r="AH256" s="54">
        <v>0</v>
      </c>
    </row>
    <row r="257" spans="1:34" s="10" customFormat="1" ht="14.4" x14ac:dyDescent="0.3">
      <c r="A257" s="13">
        <v>778</v>
      </c>
      <c r="B257" s="14" t="s">
        <v>369</v>
      </c>
      <c r="D257"/>
      <c r="E257"/>
      <c r="F257"/>
      <c r="H257" s="18">
        <v>1293103</v>
      </c>
      <c r="I257" s="18"/>
      <c r="J257" s="18">
        <v>81183</v>
      </c>
      <c r="K257" s="18">
        <v>47522</v>
      </c>
      <c r="L257" s="18">
        <v>0</v>
      </c>
      <c r="M257" s="18">
        <v>-41924</v>
      </c>
      <c r="N257" s="18">
        <v>30499</v>
      </c>
      <c r="O257" s="18">
        <v>0</v>
      </c>
      <c r="P257" s="18">
        <v>-100741</v>
      </c>
      <c r="Q257" s="18">
        <v>16539</v>
      </c>
      <c r="R257" s="18">
        <v>1270708</v>
      </c>
      <c r="S257" s="18">
        <v>1287247</v>
      </c>
      <c r="V257" s="18">
        <v>0</v>
      </c>
      <c r="W257" s="18">
        <v>0</v>
      </c>
      <c r="X257" s="18">
        <v>0</v>
      </c>
      <c r="Y257" s="18">
        <v>-100304</v>
      </c>
      <c r="Z257" s="18">
        <v>0</v>
      </c>
      <c r="AA257" s="18">
        <v>0</v>
      </c>
      <c r="AB257" s="18">
        <v>-100304</v>
      </c>
      <c r="AC257" s="18">
        <v>0</v>
      </c>
      <c r="AD257" s="18">
        <v>0</v>
      </c>
      <c r="AE257" s="18">
        <v>0</v>
      </c>
      <c r="AF257" s="52">
        <v>0</v>
      </c>
      <c r="AG257" s="55">
        <v>0</v>
      </c>
      <c r="AH257" s="54">
        <v>0</v>
      </c>
    </row>
    <row r="258" spans="1:34" s="10" customFormat="1" ht="14.4" x14ac:dyDescent="0.3">
      <c r="A258" s="13">
        <v>779</v>
      </c>
      <c r="B258" s="14" t="s">
        <v>370</v>
      </c>
      <c r="D258"/>
      <c r="E258"/>
      <c r="F258"/>
      <c r="H258" s="18">
        <v>1501650</v>
      </c>
      <c r="I258" s="18"/>
      <c r="J258" s="18">
        <v>80126</v>
      </c>
      <c r="K258" s="18">
        <v>46904</v>
      </c>
      <c r="L258" s="18">
        <v>0</v>
      </c>
      <c r="M258" s="18">
        <v>-41379</v>
      </c>
      <c r="N258" s="18">
        <v>30102</v>
      </c>
      <c r="O258" s="18">
        <v>0</v>
      </c>
      <c r="P258" s="18">
        <v>-99430</v>
      </c>
      <c r="Q258" s="18">
        <v>16323</v>
      </c>
      <c r="R258" s="18">
        <v>1254174</v>
      </c>
      <c r="S258" s="18">
        <v>1270497</v>
      </c>
      <c r="V258" s="18"/>
      <c r="W258" s="18"/>
      <c r="X258" s="18"/>
      <c r="Y258" s="18"/>
      <c r="Z258" s="18"/>
      <c r="AA258" s="18"/>
      <c r="AB258" s="18"/>
      <c r="AC258" s="18"/>
      <c r="AD258" s="18"/>
      <c r="AE258" s="18"/>
      <c r="AF258" s="52"/>
      <c r="AG258" s="55"/>
      <c r="AH258" s="54"/>
    </row>
    <row r="259" spans="1:34" s="10" customFormat="1" ht="14.4" x14ac:dyDescent="0.3">
      <c r="A259" s="13">
        <v>785</v>
      </c>
      <c r="B259" s="14" t="s">
        <v>371</v>
      </c>
      <c r="D259"/>
      <c r="E259"/>
      <c r="F259"/>
      <c r="H259" s="18">
        <v>1285069</v>
      </c>
      <c r="I259" s="18"/>
      <c r="J259" s="18">
        <v>82604</v>
      </c>
      <c r="K259" s="18">
        <v>48354</v>
      </c>
      <c r="L259" s="18">
        <v>0</v>
      </c>
      <c r="M259" s="18">
        <v>-42657</v>
      </c>
      <c r="N259" s="18">
        <v>31033</v>
      </c>
      <c r="O259" s="18">
        <v>0</v>
      </c>
      <c r="P259" s="18">
        <v>-102505</v>
      </c>
      <c r="Q259" s="18">
        <v>16829</v>
      </c>
      <c r="R259" s="18">
        <v>1292959</v>
      </c>
      <c r="S259" s="18">
        <v>1309788</v>
      </c>
      <c r="V259" s="18">
        <v>0</v>
      </c>
      <c r="W259" s="18">
        <v>0</v>
      </c>
      <c r="X259" s="18">
        <v>0</v>
      </c>
      <c r="Y259" s="18">
        <v>-102060</v>
      </c>
      <c r="Z259" s="18">
        <v>0</v>
      </c>
      <c r="AA259" s="18">
        <v>0</v>
      </c>
      <c r="AB259" s="18">
        <v>-102060</v>
      </c>
      <c r="AC259" s="18">
        <v>0</v>
      </c>
      <c r="AD259" s="18">
        <v>0</v>
      </c>
      <c r="AE259" s="18">
        <v>0</v>
      </c>
      <c r="AF259" s="52">
        <v>0</v>
      </c>
      <c r="AG259" s="55">
        <v>0</v>
      </c>
      <c r="AH259" s="54">
        <v>0</v>
      </c>
    </row>
    <row r="260" spans="1:34" s="10" customFormat="1" ht="14.4" x14ac:dyDescent="0.3">
      <c r="A260" s="13">
        <v>786</v>
      </c>
      <c r="B260" s="14" t="s">
        <v>372</v>
      </c>
      <c r="D260"/>
      <c r="E260"/>
      <c r="F260"/>
      <c r="H260" s="18">
        <v>0</v>
      </c>
      <c r="I260" s="18"/>
      <c r="J260" s="18">
        <v>0</v>
      </c>
      <c r="K260" s="18">
        <v>0</v>
      </c>
      <c r="L260" s="18">
        <v>0</v>
      </c>
      <c r="M260" s="18">
        <v>0</v>
      </c>
      <c r="N260" s="18">
        <v>0</v>
      </c>
      <c r="O260" s="18">
        <v>0</v>
      </c>
      <c r="P260" s="18">
        <v>0</v>
      </c>
      <c r="Q260" s="18">
        <v>0</v>
      </c>
      <c r="R260" s="18">
        <v>0</v>
      </c>
      <c r="S260" s="18">
        <v>0</v>
      </c>
      <c r="V260" s="18">
        <v>0</v>
      </c>
      <c r="W260" s="18">
        <v>0</v>
      </c>
      <c r="X260" s="18">
        <v>0</v>
      </c>
      <c r="Y260" s="18">
        <v>0</v>
      </c>
      <c r="Z260" s="18">
        <v>0</v>
      </c>
      <c r="AA260" s="18">
        <v>0</v>
      </c>
      <c r="AB260" s="18">
        <v>0</v>
      </c>
      <c r="AC260" s="18">
        <v>0</v>
      </c>
      <c r="AD260" s="18">
        <v>0</v>
      </c>
      <c r="AE260" s="18">
        <v>0</v>
      </c>
      <c r="AF260" s="52">
        <v>0</v>
      </c>
      <c r="AG260" s="55">
        <v>0</v>
      </c>
      <c r="AH260" s="54">
        <v>0</v>
      </c>
    </row>
    <row r="261" spans="1:34" s="10" customFormat="1" ht="14.4" x14ac:dyDescent="0.3">
      <c r="A261" s="13">
        <v>794</v>
      </c>
      <c r="B261" s="14" t="s">
        <v>373</v>
      </c>
      <c r="D261"/>
      <c r="E261"/>
      <c r="F261"/>
      <c r="H261" s="18">
        <v>1483639</v>
      </c>
      <c r="I261" s="18"/>
      <c r="J261" s="18">
        <v>99855</v>
      </c>
      <c r="K261" s="18">
        <v>58452</v>
      </c>
      <c r="L261" s="18">
        <v>0</v>
      </c>
      <c r="M261" s="18">
        <v>-51567</v>
      </c>
      <c r="N261" s="18">
        <v>37514</v>
      </c>
      <c r="O261" s="18">
        <v>0</v>
      </c>
      <c r="P261" s="18">
        <v>-123912</v>
      </c>
      <c r="Q261" s="18">
        <v>20342</v>
      </c>
      <c r="R261" s="18">
        <v>1562972</v>
      </c>
      <c r="S261" s="18">
        <v>1583314</v>
      </c>
      <c r="V261" s="18">
        <v>0</v>
      </c>
      <c r="W261" s="18">
        <v>0</v>
      </c>
      <c r="X261" s="18">
        <v>0</v>
      </c>
      <c r="Y261" s="18">
        <v>-123373</v>
      </c>
      <c r="Z261" s="18">
        <v>0</v>
      </c>
      <c r="AA261" s="18">
        <v>0</v>
      </c>
      <c r="AB261" s="18">
        <v>-123373</v>
      </c>
      <c r="AC261" s="18">
        <v>0</v>
      </c>
      <c r="AD261" s="18">
        <v>0</v>
      </c>
      <c r="AE261" s="18">
        <v>0</v>
      </c>
      <c r="AF261" s="52">
        <v>0</v>
      </c>
      <c r="AG261" s="55">
        <v>0</v>
      </c>
      <c r="AH261" s="54">
        <v>0</v>
      </c>
    </row>
    <row r="262" spans="1:34" s="10" customFormat="1" ht="14.4" x14ac:dyDescent="0.3">
      <c r="A262" s="13">
        <v>820</v>
      </c>
      <c r="B262" s="14" t="s">
        <v>374</v>
      </c>
      <c r="D262"/>
      <c r="E262"/>
      <c r="F262"/>
      <c r="H262" s="18">
        <v>0</v>
      </c>
      <c r="I262" s="18"/>
      <c r="J262" s="18">
        <v>0</v>
      </c>
      <c r="K262" s="18">
        <v>0</v>
      </c>
      <c r="L262" s="18">
        <v>0</v>
      </c>
      <c r="M262" s="18">
        <v>0</v>
      </c>
      <c r="N262" s="18">
        <v>0</v>
      </c>
      <c r="O262" s="18">
        <v>0</v>
      </c>
      <c r="P262" s="18">
        <v>0</v>
      </c>
      <c r="Q262" s="18">
        <v>0</v>
      </c>
      <c r="R262" s="18">
        <v>0</v>
      </c>
      <c r="S262" s="18">
        <v>0</v>
      </c>
      <c r="V262" s="18">
        <v>0</v>
      </c>
      <c r="W262" s="18">
        <v>0</v>
      </c>
      <c r="X262" s="18">
        <v>0</v>
      </c>
      <c r="Y262" s="18">
        <v>0</v>
      </c>
      <c r="Z262" s="18">
        <v>0</v>
      </c>
      <c r="AA262" s="18">
        <v>0</v>
      </c>
      <c r="AB262" s="18">
        <v>0</v>
      </c>
      <c r="AC262" s="18">
        <v>0</v>
      </c>
      <c r="AD262" s="18">
        <v>0</v>
      </c>
      <c r="AE262" s="18">
        <v>0</v>
      </c>
      <c r="AF262" s="52">
        <v>0</v>
      </c>
      <c r="AG262" s="55">
        <v>0</v>
      </c>
      <c r="AH262" s="54">
        <v>0</v>
      </c>
    </row>
    <row r="263" spans="1:34" s="10" customFormat="1" ht="14.4" x14ac:dyDescent="0.3">
      <c r="A263" s="13">
        <v>834</v>
      </c>
      <c r="B263" s="14" t="s">
        <v>375</v>
      </c>
      <c r="D263"/>
      <c r="E263"/>
      <c r="F263"/>
      <c r="H263" s="18">
        <v>12216</v>
      </c>
      <c r="I263" s="18"/>
      <c r="J263" s="18">
        <v>820</v>
      </c>
      <c r="K263" s="18">
        <v>480</v>
      </c>
      <c r="L263" s="18">
        <v>0</v>
      </c>
      <c r="M263" s="18">
        <v>-423</v>
      </c>
      <c r="N263" s="18">
        <v>308</v>
      </c>
      <c r="O263" s="18">
        <v>0</v>
      </c>
      <c r="P263" s="18">
        <v>-1018</v>
      </c>
      <c r="Q263" s="18">
        <v>167</v>
      </c>
      <c r="R263" s="18">
        <v>12842</v>
      </c>
      <c r="S263" s="18">
        <v>13009</v>
      </c>
      <c r="V263" s="18">
        <v>0</v>
      </c>
      <c r="W263" s="18">
        <v>0</v>
      </c>
      <c r="X263" s="18">
        <v>0</v>
      </c>
      <c r="Y263" s="18">
        <v>-1014</v>
      </c>
      <c r="Z263" s="18">
        <v>0</v>
      </c>
      <c r="AA263" s="18">
        <v>0</v>
      </c>
      <c r="AB263" s="18">
        <v>-1014</v>
      </c>
      <c r="AC263" s="18">
        <v>0</v>
      </c>
      <c r="AD263" s="18">
        <v>0</v>
      </c>
      <c r="AE263" s="18">
        <v>0</v>
      </c>
      <c r="AF263" s="52">
        <v>0</v>
      </c>
      <c r="AG263" s="55">
        <v>0</v>
      </c>
      <c r="AH263" s="54">
        <v>0</v>
      </c>
    </row>
    <row r="264" spans="1:34" s="10" customFormat="1" ht="14.4" x14ac:dyDescent="0.3">
      <c r="A264" s="13">
        <v>837</v>
      </c>
      <c r="B264" s="14" t="s">
        <v>376</v>
      </c>
      <c r="D264"/>
      <c r="E264"/>
      <c r="F264"/>
      <c r="H264" s="18">
        <v>0</v>
      </c>
      <c r="I264" s="18"/>
      <c r="J264" s="18">
        <v>0</v>
      </c>
      <c r="K264" s="18">
        <v>0</v>
      </c>
      <c r="L264" s="18">
        <v>0</v>
      </c>
      <c r="M264" s="18">
        <v>0</v>
      </c>
      <c r="N264" s="18">
        <v>0</v>
      </c>
      <c r="O264" s="18">
        <v>0</v>
      </c>
      <c r="P264" s="18">
        <v>0</v>
      </c>
      <c r="Q264" s="18">
        <v>0</v>
      </c>
      <c r="R264" s="18">
        <v>0</v>
      </c>
      <c r="S264" s="18">
        <v>0</v>
      </c>
      <c r="V264" s="18">
        <v>0</v>
      </c>
      <c r="W264" s="18">
        <v>0</v>
      </c>
      <c r="X264" s="18">
        <v>0</v>
      </c>
      <c r="Y264" s="18">
        <v>0</v>
      </c>
      <c r="Z264" s="18">
        <v>0</v>
      </c>
      <c r="AA264" s="18">
        <v>0</v>
      </c>
      <c r="AB264" s="18">
        <v>0</v>
      </c>
      <c r="AC264" s="18">
        <v>0</v>
      </c>
      <c r="AD264" s="18">
        <v>0</v>
      </c>
      <c r="AE264" s="18">
        <v>0</v>
      </c>
      <c r="AF264" s="52">
        <v>0</v>
      </c>
      <c r="AG264" s="55">
        <v>0</v>
      </c>
      <c r="AH264" s="54">
        <v>0</v>
      </c>
    </row>
    <row r="265" spans="1:34" s="10" customFormat="1" ht="14.4" x14ac:dyDescent="0.3">
      <c r="A265" s="13">
        <v>838</v>
      </c>
      <c r="B265" s="14" t="s">
        <v>377</v>
      </c>
      <c r="D265"/>
      <c r="E265"/>
      <c r="F265"/>
      <c r="H265" s="18">
        <v>0</v>
      </c>
      <c r="I265" s="18"/>
      <c r="J265" s="18">
        <v>0</v>
      </c>
      <c r="K265" s="18">
        <v>0</v>
      </c>
      <c r="L265" s="18">
        <v>0</v>
      </c>
      <c r="M265" s="18">
        <v>0</v>
      </c>
      <c r="N265" s="18">
        <v>0</v>
      </c>
      <c r="O265" s="18">
        <v>0</v>
      </c>
      <c r="P265" s="18">
        <v>0</v>
      </c>
      <c r="Q265" s="18">
        <v>0</v>
      </c>
      <c r="R265" s="18">
        <v>0</v>
      </c>
      <c r="S265" s="18">
        <v>0</v>
      </c>
      <c r="V265" s="18">
        <v>0</v>
      </c>
      <c r="W265" s="18">
        <v>0</v>
      </c>
      <c r="X265" s="18">
        <v>0</v>
      </c>
      <c r="Y265" s="18">
        <v>0</v>
      </c>
      <c r="Z265" s="18">
        <v>0</v>
      </c>
      <c r="AA265" s="18">
        <v>0</v>
      </c>
      <c r="AB265" s="18">
        <v>0</v>
      </c>
      <c r="AC265" s="18">
        <v>0</v>
      </c>
      <c r="AD265" s="18">
        <v>0</v>
      </c>
      <c r="AE265" s="18">
        <v>0</v>
      </c>
      <c r="AF265" s="52">
        <v>0</v>
      </c>
      <c r="AG265" s="55">
        <v>0</v>
      </c>
      <c r="AH265" s="54">
        <v>0</v>
      </c>
    </row>
    <row r="266" spans="1:34" s="10" customFormat="1" ht="14.4" x14ac:dyDescent="0.3">
      <c r="A266" s="13">
        <v>839</v>
      </c>
      <c r="B266" s="14" t="s">
        <v>378</v>
      </c>
      <c r="D266"/>
      <c r="E266"/>
      <c r="F266"/>
      <c r="H266" s="18">
        <v>9006</v>
      </c>
      <c r="I266" s="18"/>
      <c r="J266" s="18">
        <v>606</v>
      </c>
      <c r="K266" s="18">
        <v>355</v>
      </c>
      <c r="L266" s="18">
        <v>0</v>
      </c>
      <c r="M266" s="18">
        <v>-313</v>
      </c>
      <c r="N266" s="18">
        <v>228</v>
      </c>
      <c r="O266" s="18">
        <v>0</v>
      </c>
      <c r="P266" s="18">
        <v>-752</v>
      </c>
      <c r="Q266" s="18">
        <v>124</v>
      </c>
      <c r="R266" s="18">
        <v>9487</v>
      </c>
      <c r="S266" s="18">
        <v>9611</v>
      </c>
      <c r="V266" s="18">
        <v>0</v>
      </c>
      <c r="W266" s="18">
        <v>0</v>
      </c>
      <c r="X266" s="18">
        <v>0</v>
      </c>
      <c r="Y266" s="18">
        <v>-749</v>
      </c>
      <c r="Z266" s="18">
        <v>0</v>
      </c>
      <c r="AA266" s="18">
        <v>0</v>
      </c>
      <c r="AB266" s="18">
        <v>-749</v>
      </c>
      <c r="AC266" s="18">
        <v>0</v>
      </c>
      <c r="AD266" s="18">
        <v>0</v>
      </c>
      <c r="AE266" s="18">
        <v>0</v>
      </c>
      <c r="AF266" s="52">
        <v>0</v>
      </c>
      <c r="AG266" s="55">
        <v>0</v>
      </c>
      <c r="AH266" s="54">
        <v>0</v>
      </c>
    </row>
    <row r="267" spans="1:34" s="10" customFormat="1" ht="14.4" x14ac:dyDescent="0.3">
      <c r="A267" s="13">
        <v>840</v>
      </c>
      <c r="B267" s="14" t="s">
        <v>379</v>
      </c>
      <c r="D267"/>
      <c r="E267"/>
      <c r="F267"/>
      <c r="H267" s="18">
        <v>3246</v>
      </c>
      <c r="I267" s="18"/>
      <c r="J267" s="18">
        <v>460</v>
      </c>
      <c r="K267" s="18">
        <v>269</v>
      </c>
      <c r="L267" s="18">
        <v>0</v>
      </c>
      <c r="M267" s="18">
        <v>-237</v>
      </c>
      <c r="N267" s="18">
        <v>173</v>
      </c>
      <c r="O267" s="18">
        <v>0</v>
      </c>
      <c r="P267" s="18">
        <v>-571</v>
      </c>
      <c r="Q267" s="18">
        <v>94</v>
      </c>
      <c r="R267" s="18">
        <v>7199</v>
      </c>
      <c r="S267" s="18">
        <v>7293</v>
      </c>
      <c r="V267" s="18">
        <v>0</v>
      </c>
      <c r="W267" s="18">
        <v>0</v>
      </c>
      <c r="X267" s="18">
        <v>0</v>
      </c>
      <c r="Y267" s="18">
        <v>-568</v>
      </c>
      <c r="Z267" s="18">
        <v>0</v>
      </c>
      <c r="AA267" s="18">
        <v>0</v>
      </c>
      <c r="AB267" s="18">
        <v>-568</v>
      </c>
      <c r="AC267" s="18">
        <v>0</v>
      </c>
      <c r="AD267" s="18">
        <v>0</v>
      </c>
      <c r="AE267" s="18">
        <v>0</v>
      </c>
      <c r="AF267" s="52">
        <v>0</v>
      </c>
      <c r="AG267" s="55">
        <v>0</v>
      </c>
      <c r="AH267" s="54">
        <v>0</v>
      </c>
    </row>
    <row r="268" spans="1:34" s="10" customFormat="1" ht="14.4" x14ac:dyDescent="0.3">
      <c r="A268" s="13">
        <v>841</v>
      </c>
      <c r="B268" s="14" t="s">
        <v>380</v>
      </c>
      <c r="D268"/>
      <c r="E268"/>
      <c r="F268"/>
      <c r="H268" s="18">
        <v>133407</v>
      </c>
      <c r="I268" s="18"/>
      <c r="J268" s="18">
        <v>7488</v>
      </c>
      <c r="K268" s="18">
        <v>4383</v>
      </c>
      <c r="L268" s="18">
        <v>0</v>
      </c>
      <c r="M268" s="18">
        <v>-3866</v>
      </c>
      <c r="N268" s="18">
        <v>2813</v>
      </c>
      <c r="O268" s="18">
        <v>0</v>
      </c>
      <c r="P268" s="18">
        <v>-9292</v>
      </c>
      <c r="Q268" s="18">
        <v>1526</v>
      </c>
      <c r="R268" s="18">
        <v>117204</v>
      </c>
      <c r="S268" s="18">
        <v>118730</v>
      </c>
      <c r="V268" s="18">
        <v>0</v>
      </c>
      <c r="W268" s="18">
        <v>0</v>
      </c>
      <c r="X268" s="18">
        <v>0</v>
      </c>
      <c r="Y268" s="18">
        <v>-9252</v>
      </c>
      <c r="Z268" s="18">
        <v>0</v>
      </c>
      <c r="AA268" s="18">
        <v>0</v>
      </c>
      <c r="AB268" s="18">
        <v>-9252</v>
      </c>
      <c r="AC268" s="18">
        <v>0</v>
      </c>
      <c r="AD268" s="18">
        <v>0</v>
      </c>
      <c r="AE268" s="18">
        <v>0</v>
      </c>
      <c r="AF268" s="52">
        <v>0</v>
      </c>
      <c r="AG268" s="55">
        <v>0</v>
      </c>
      <c r="AH268" s="54">
        <v>0</v>
      </c>
    </row>
    <row r="269" spans="1:34" s="10" customFormat="1" ht="14.4" x14ac:dyDescent="0.3">
      <c r="A269" s="13">
        <v>842</v>
      </c>
      <c r="B269" s="14" t="s">
        <v>381</v>
      </c>
      <c r="D269"/>
      <c r="E269"/>
      <c r="F269"/>
      <c r="H269" s="18">
        <v>6556</v>
      </c>
      <c r="I269" s="18"/>
      <c r="J269" s="18">
        <v>411</v>
      </c>
      <c r="K269" s="18">
        <v>240</v>
      </c>
      <c r="L269" s="18">
        <v>0</v>
      </c>
      <c r="M269" s="18">
        <v>-212</v>
      </c>
      <c r="N269" s="18">
        <v>154</v>
      </c>
      <c r="O269" s="18">
        <v>0</v>
      </c>
      <c r="P269" s="18">
        <v>-509</v>
      </c>
      <c r="Q269" s="18">
        <v>84</v>
      </c>
      <c r="R269" s="18">
        <v>6425</v>
      </c>
      <c r="S269" s="18">
        <v>6509</v>
      </c>
      <c r="V269" s="18">
        <v>0</v>
      </c>
      <c r="W269" s="18">
        <v>0</v>
      </c>
      <c r="X269" s="18">
        <v>0</v>
      </c>
      <c r="Y269" s="18">
        <v>-507</v>
      </c>
      <c r="Z269" s="18">
        <v>0</v>
      </c>
      <c r="AA269" s="18">
        <v>0</v>
      </c>
      <c r="AB269" s="18">
        <v>-507</v>
      </c>
      <c r="AC269" s="18">
        <v>0</v>
      </c>
      <c r="AD269" s="18">
        <v>0</v>
      </c>
      <c r="AE269" s="18">
        <v>0</v>
      </c>
      <c r="AF269" s="52">
        <v>0</v>
      </c>
      <c r="AG269" s="55">
        <v>0</v>
      </c>
      <c r="AH269" s="54">
        <v>0</v>
      </c>
    </row>
    <row r="270" spans="1:34" s="10" customFormat="1" ht="14.4" x14ac:dyDescent="0.3">
      <c r="A270" s="13">
        <v>844</v>
      </c>
      <c r="B270" s="14" t="s">
        <v>382</v>
      </c>
      <c r="D270"/>
      <c r="E270"/>
      <c r="F270"/>
      <c r="H270" s="18">
        <v>26744</v>
      </c>
      <c r="I270" s="18"/>
      <c r="J270" s="18">
        <v>1685</v>
      </c>
      <c r="K270" s="18">
        <v>986</v>
      </c>
      <c r="L270" s="18">
        <v>0</v>
      </c>
      <c r="M270" s="18">
        <v>-871</v>
      </c>
      <c r="N270" s="18">
        <v>633</v>
      </c>
      <c r="O270" s="18">
        <v>0</v>
      </c>
      <c r="P270" s="18">
        <v>-2090</v>
      </c>
      <c r="Q270" s="18">
        <v>343</v>
      </c>
      <c r="R270" s="18">
        <v>26367</v>
      </c>
      <c r="S270" s="18">
        <v>26710</v>
      </c>
      <c r="V270" s="18">
        <v>0</v>
      </c>
      <c r="W270" s="18">
        <v>0</v>
      </c>
      <c r="X270" s="18">
        <v>0</v>
      </c>
      <c r="Y270" s="18">
        <v>-2081</v>
      </c>
      <c r="Z270" s="18">
        <v>0</v>
      </c>
      <c r="AA270" s="18">
        <v>0</v>
      </c>
      <c r="AB270" s="18">
        <v>-2081</v>
      </c>
      <c r="AC270" s="18">
        <v>0</v>
      </c>
      <c r="AD270" s="18">
        <v>0</v>
      </c>
      <c r="AE270" s="18">
        <v>0</v>
      </c>
      <c r="AF270" s="52">
        <v>0</v>
      </c>
      <c r="AG270" s="55">
        <v>0</v>
      </c>
      <c r="AH270" s="54">
        <v>0</v>
      </c>
    </row>
    <row r="271" spans="1:34" s="10" customFormat="1" ht="14.4" x14ac:dyDescent="0.3">
      <c r="A271" s="13">
        <v>845</v>
      </c>
      <c r="B271" s="14" t="s">
        <v>383</v>
      </c>
      <c r="D271"/>
      <c r="E271"/>
      <c r="F271"/>
      <c r="H271" s="18">
        <v>0</v>
      </c>
      <c r="I271" s="18"/>
      <c r="J271" s="18">
        <v>0</v>
      </c>
      <c r="K271" s="18">
        <v>0</v>
      </c>
      <c r="L271" s="18">
        <v>0</v>
      </c>
      <c r="M271" s="18">
        <v>0</v>
      </c>
      <c r="N271" s="18">
        <v>0</v>
      </c>
      <c r="O271" s="18">
        <v>0</v>
      </c>
      <c r="P271" s="18">
        <v>0</v>
      </c>
      <c r="Q271" s="18">
        <v>0</v>
      </c>
      <c r="R271" s="18">
        <v>0</v>
      </c>
      <c r="S271" s="18">
        <v>0</v>
      </c>
      <c r="V271" s="18">
        <v>0</v>
      </c>
      <c r="W271" s="18">
        <v>0</v>
      </c>
      <c r="X271" s="18">
        <v>0</v>
      </c>
      <c r="Y271" s="18">
        <v>0</v>
      </c>
      <c r="Z271" s="18">
        <v>0</v>
      </c>
      <c r="AA271" s="18">
        <v>0</v>
      </c>
      <c r="AB271" s="18">
        <v>0</v>
      </c>
      <c r="AC271" s="18">
        <v>0</v>
      </c>
      <c r="AD271" s="18">
        <v>0</v>
      </c>
      <c r="AE271" s="18">
        <v>0</v>
      </c>
      <c r="AF271" s="52">
        <v>0</v>
      </c>
      <c r="AG271" s="55">
        <v>0</v>
      </c>
      <c r="AH271" s="54">
        <v>0</v>
      </c>
    </row>
    <row r="272" spans="1:34" s="10" customFormat="1" ht="14.4" x14ac:dyDescent="0.3">
      <c r="A272" s="13">
        <v>847</v>
      </c>
      <c r="B272" s="14" t="s">
        <v>384</v>
      </c>
      <c r="D272"/>
      <c r="E272"/>
      <c r="F272"/>
      <c r="H272" s="18">
        <v>2501</v>
      </c>
      <c r="I272" s="18"/>
      <c r="J272" s="18">
        <v>157</v>
      </c>
      <c r="K272" s="18">
        <v>92</v>
      </c>
      <c r="L272" s="18">
        <v>0</v>
      </c>
      <c r="M272" s="18">
        <v>-82</v>
      </c>
      <c r="N272" s="18">
        <v>59</v>
      </c>
      <c r="O272" s="18">
        <v>0</v>
      </c>
      <c r="P272" s="18">
        <v>-194</v>
      </c>
      <c r="Q272" s="18">
        <v>32</v>
      </c>
      <c r="R272" s="18">
        <v>2451</v>
      </c>
      <c r="S272" s="18">
        <v>2483</v>
      </c>
      <c r="V272" s="18">
        <v>0</v>
      </c>
      <c r="W272" s="18">
        <v>0</v>
      </c>
      <c r="X272" s="18">
        <v>0</v>
      </c>
      <c r="Y272" s="18">
        <v>-193</v>
      </c>
      <c r="Z272" s="18">
        <v>0</v>
      </c>
      <c r="AA272" s="18">
        <v>0</v>
      </c>
      <c r="AB272" s="18">
        <v>-193</v>
      </c>
      <c r="AC272" s="18">
        <v>0</v>
      </c>
      <c r="AD272" s="18">
        <v>0</v>
      </c>
      <c r="AE272" s="18">
        <v>0</v>
      </c>
      <c r="AF272" s="52">
        <v>0</v>
      </c>
      <c r="AG272" s="55">
        <v>0</v>
      </c>
      <c r="AH272" s="54">
        <v>0</v>
      </c>
    </row>
    <row r="273" spans="1:34" s="10" customFormat="1" ht="14.4" x14ac:dyDescent="0.3">
      <c r="A273" s="13">
        <v>848</v>
      </c>
      <c r="B273" s="14" t="s">
        <v>385</v>
      </c>
      <c r="D273"/>
      <c r="E273"/>
      <c r="F273"/>
      <c r="H273" s="18">
        <v>2139913</v>
      </c>
      <c r="I273" s="18"/>
      <c r="J273" s="18">
        <v>139212</v>
      </c>
      <c r="K273" s="18">
        <v>81491</v>
      </c>
      <c r="L273" s="18">
        <v>0</v>
      </c>
      <c r="M273" s="18">
        <v>-71889</v>
      </c>
      <c r="N273" s="18">
        <v>52300</v>
      </c>
      <c r="O273" s="18">
        <v>0</v>
      </c>
      <c r="P273" s="18">
        <v>-172752</v>
      </c>
      <c r="Q273" s="18">
        <v>28362</v>
      </c>
      <c r="R273" s="18">
        <v>2179013</v>
      </c>
      <c r="S273" s="18">
        <v>2207375</v>
      </c>
      <c r="V273" s="18">
        <v>0</v>
      </c>
      <c r="W273" s="18">
        <v>0</v>
      </c>
      <c r="X273" s="18">
        <v>0</v>
      </c>
      <c r="Y273" s="18">
        <v>-172001</v>
      </c>
      <c r="Z273" s="18">
        <v>0</v>
      </c>
      <c r="AA273" s="18">
        <v>0</v>
      </c>
      <c r="AB273" s="18">
        <v>-172001</v>
      </c>
      <c r="AC273" s="18">
        <v>0</v>
      </c>
      <c r="AD273" s="18">
        <v>0</v>
      </c>
      <c r="AE273" s="18">
        <v>0</v>
      </c>
      <c r="AF273" s="52">
        <v>0</v>
      </c>
      <c r="AG273" s="55">
        <v>0</v>
      </c>
      <c r="AH273" s="54">
        <v>0</v>
      </c>
    </row>
    <row r="274" spans="1:34" s="10" customFormat="1" ht="14.4" x14ac:dyDescent="0.3">
      <c r="A274" s="13">
        <v>850</v>
      </c>
      <c r="B274" s="14" t="s">
        <v>386</v>
      </c>
      <c r="D274"/>
      <c r="E274"/>
      <c r="F274"/>
      <c r="H274" s="18">
        <v>0</v>
      </c>
      <c r="I274" s="18"/>
      <c r="J274" s="18">
        <v>0</v>
      </c>
      <c r="K274" s="18">
        <v>0</v>
      </c>
      <c r="L274" s="18">
        <v>0</v>
      </c>
      <c r="M274" s="18">
        <v>0</v>
      </c>
      <c r="N274" s="18">
        <v>0</v>
      </c>
      <c r="O274" s="18">
        <v>0</v>
      </c>
      <c r="P274" s="18">
        <v>0</v>
      </c>
      <c r="Q274" s="18">
        <v>0</v>
      </c>
      <c r="R274" s="18">
        <v>0</v>
      </c>
      <c r="S274" s="18">
        <v>0</v>
      </c>
      <c r="V274" s="18">
        <v>0</v>
      </c>
      <c r="W274" s="18">
        <v>0</v>
      </c>
      <c r="X274" s="18">
        <v>0</v>
      </c>
      <c r="Y274" s="18">
        <v>0</v>
      </c>
      <c r="Z274" s="18">
        <v>0</v>
      </c>
      <c r="AA274" s="18">
        <v>0</v>
      </c>
      <c r="AB274" s="18">
        <v>0</v>
      </c>
      <c r="AC274" s="18">
        <v>0</v>
      </c>
      <c r="AD274" s="18">
        <v>0</v>
      </c>
      <c r="AE274" s="18">
        <v>0</v>
      </c>
      <c r="AF274" s="52">
        <v>0</v>
      </c>
      <c r="AG274" s="55">
        <v>0</v>
      </c>
      <c r="AH274" s="54">
        <v>0</v>
      </c>
    </row>
    <row r="275" spans="1:34" s="10" customFormat="1" ht="14.4" x14ac:dyDescent="0.3">
      <c r="A275" s="13">
        <v>851</v>
      </c>
      <c r="B275" s="14" t="s">
        <v>387</v>
      </c>
      <c r="D275"/>
      <c r="E275"/>
      <c r="F275"/>
      <c r="H275" s="18">
        <v>51122</v>
      </c>
      <c r="I275" s="18"/>
      <c r="J275" s="18">
        <v>3395</v>
      </c>
      <c r="K275" s="18">
        <v>1988</v>
      </c>
      <c r="L275" s="18">
        <v>0</v>
      </c>
      <c r="M275" s="18">
        <v>-1754</v>
      </c>
      <c r="N275" s="18">
        <v>1276</v>
      </c>
      <c r="O275" s="18">
        <v>0</v>
      </c>
      <c r="P275" s="18">
        <v>-4213</v>
      </c>
      <c r="Q275" s="18">
        <v>692</v>
      </c>
      <c r="R275" s="18">
        <v>53145</v>
      </c>
      <c r="S275" s="18">
        <v>53837</v>
      </c>
      <c r="V275" s="18">
        <v>0</v>
      </c>
      <c r="W275" s="18">
        <v>0</v>
      </c>
      <c r="X275" s="18">
        <v>0</v>
      </c>
      <c r="Y275" s="18">
        <v>-4195</v>
      </c>
      <c r="Z275" s="18">
        <v>0</v>
      </c>
      <c r="AA275" s="18">
        <v>0</v>
      </c>
      <c r="AB275" s="18">
        <v>-4195</v>
      </c>
      <c r="AC275" s="18">
        <v>0</v>
      </c>
      <c r="AD275" s="18">
        <v>0</v>
      </c>
      <c r="AE275" s="18">
        <v>0</v>
      </c>
      <c r="AF275" s="52">
        <v>0</v>
      </c>
      <c r="AG275" s="55">
        <v>0</v>
      </c>
      <c r="AH275" s="54">
        <v>0</v>
      </c>
    </row>
    <row r="276" spans="1:34" s="10" customFormat="1" ht="14.4" x14ac:dyDescent="0.3">
      <c r="A276" s="13">
        <v>852</v>
      </c>
      <c r="B276" s="14" t="s">
        <v>388</v>
      </c>
      <c r="D276"/>
      <c r="E276"/>
      <c r="F276"/>
      <c r="H276" s="18">
        <v>70661</v>
      </c>
      <c r="I276" s="18"/>
      <c r="J276" s="18">
        <v>4324</v>
      </c>
      <c r="K276" s="18">
        <v>2531</v>
      </c>
      <c r="L276" s="18">
        <v>0</v>
      </c>
      <c r="M276" s="18">
        <v>-2232</v>
      </c>
      <c r="N276" s="18">
        <v>1624</v>
      </c>
      <c r="O276" s="18">
        <v>0</v>
      </c>
      <c r="P276" s="18">
        <v>-5366</v>
      </c>
      <c r="Q276" s="18">
        <v>881</v>
      </c>
      <c r="R276" s="18">
        <v>67682</v>
      </c>
      <c r="S276" s="18">
        <v>68563</v>
      </c>
      <c r="V276" s="18">
        <v>0</v>
      </c>
      <c r="W276" s="18">
        <v>0</v>
      </c>
      <c r="X276" s="18">
        <v>0</v>
      </c>
      <c r="Y276" s="18">
        <v>-5342</v>
      </c>
      <c r="Z276" s="18">
        <v>0</v>
      </c>
      <c r="AA276" s="18">
        <v>0</v>
      </c>
      <c r="AB276" s="18">
        <v>-5342</v>
      </c>
      <c r="AC276" s="18">
        <v>0</v>
      </c>
      <c r="AD276" s="18">
        <v>0</v>
      </c>
      <c r="AE276" s="18">
        <v>0</v>
      </c>
      <c r="AF276" s="52">
        <v>0</v>
      </c>
      <c r="AG276" s="55">
        <v>0</v>
      </c>
      <c r="AH276" s="54">
        <v>0</v>
      </c>
    </row>
    <row r="277" spans="1:34" s="10" customFormat="1" ht="14.4" x14ac:dyDescent="0.3">
      <c r="A277" s="13">
        <v>853</v>
      </c>
      <c r="B277" s="14" t="s">
        <v>389</v>
      </c>
      <c r="D277"/>
      <c r="E277"/>
      <c r="F277"/>
      <c r="H277" s="18">
        <v>0</v>
      </c>
      <c r="I277" s="18"/>
      <c r="J277" s="18">
        <v>0</v>
      </c>
      <c r="K277" s="18">
        <v>0</v>
      </c>
      <c r="L277" s="18">
        <v>0</v>
      </c>
      <c r="M277" s="18">
        <v>0</v>
      </c>
      <c r="N277" s="18">
        <v>0</v>
      </c>
      <c r="O277" s="18">
        <v>0</v>
      </c>
      <c r="P277" s="18">
        <v>0</v>
      </c>
      <c r="Q277" s="18">
        <v>0</v>
      </c>
      <c r="R277" s="18">
        <v>0</v>
      </c>
      <c r="S277" s="18">
        <v>0</v>
      </c>
      <c r="V277" s="18">
        <v>0</v>
      </c>
      <c r="W277" s="18">
        <v>0</v>
      </c>
      <c r="X277" s="18">
        <v>0</v>
      </c>
      <c r="Y277" s="18">
        <v>0</v>
      </c>
      <c r="Z277" s="18">
        <v>0</v>
      </c>
      <c r="AA277" s="18">
        <v>0</v>
      </c>
      <c r="AB277" s="18">
        <v>0</v>
      </c>
      <c r="AC277" s="18">
        <v>0</v>
      </c>
      <c r="AD277" s="18">
        <v>0</v>
      </c>
      <c r="AE277" s="18">
        <v>0</v>
      </c>
      <c r="AF277" s="52">
        <v>0</v>
      </c>
      <c r="AG277" s="55">
        <v>0</v>
      </c>
      <c r="AH277" s="54">
        <v>0</v>
      </c>
    </row>
    <row r="278" spans="1:34" s="10" customFormat="1" ht="14.4" x14ac:dyDescent="0.3">
      <c r="A278" s="13">
        <v>856</v>
      </c>
      <c r="B278" s="14" t="s">
        <v>390</v>
      </c>
      <c r="D278"/>
      <c r="E278"/>
      <c r="F278"/>
      <c r="H278" s="18">
        <v>14458</v>
      </c>
      <c r="I278" s="18"/>
      <c r="J278" s="18">
        <v>1769</v>
      </c>
      <c r="K278" s="18">
        <v>1036</v>
      </c>
      <c r="L278" s="18">
        <v>0</v>
      </c>
      <c r="M278" s="18">
        <v>-913</v>
      </c>
      <c r="N278" s="18">
        <v>665</v>
      </c>
      <c r="O278" s="18">
        <v>0</v>
      </c>
      <c r="P278" s="18">
        <v>-2196</v>
      </c>
      <c r="Q278" s="18">
        <v>361</v>
      </c>
      <c r="R278" s="18">
        <v>27694</v>
      </c>
      <c r="S278" s="18">
        <v>28055</v>
      </c>
      <c r="V278" s="18">
        <v>0</v>
      </c>
      <c r="W278" s="18">
        <v>0</v>
      </c>
      <c r="X278" s="18">
        <v>0</v>
      </c>
      <c r="Y278" s="18">
        <v>-2186</v>
      </c>
      <c r="Z278" s="18">
        <v>0</v>
      </c>
      <c r="AA278" s="18">
        <v>0</v>
      </c>
      <c r="AB278" s="18">
        <v>-2186</v>
      </c>
      <c r="AC278" s="18">
        <v>0</v>
      </c>
      <c r="AD278" s="18">
        <v>0</v>
      </c>
      <c r="AE278" s="18">
        <v>0</v>
      </c>
      <c r="AF278" s="52">
        <v>0</v>
      </c>
      <c r="AG278" s="55">
        <v>0</v>
      </c>
      <c r="AH278" s="54">
        <v>0</v>
      </c>
    </row>
    <row r="279" spans="1:34" s="10" customFormat="1" ht="14.4" x14ac:dyDescent="0.3">
      <c r="A279" s="13">
        <v>859</v>
      </c>
      <c r="B279" s="14" t="s">
        <v>391</v>
      </c>
      <c r="D279"/>
      <c r="E279"/>
      <c r="F279"/>
      <c r="H279" s="18">
        <v>0</v>
      </c>
      <c r="I279" s="18"/>
      <c r="J279" s="18">
        <v>0</v>
      </c>
      <c r="K279" s="18">
        <v>0</v>
      </c>
      <c r="L279" s="18">
        <v>0</v>
      </c>
      <c r="M279" s="18">
        <v>0</v>
      </c>
      <c r="N279" s="18">
        <v>0</v>
      </c>
      <c r="O279" s="18">
        <v>0</v>
      </c>
      <c r="P279" s="18">
        <v>0</v>
      </c>
      <c r="Q279" s="18">
        <v>0</v>
      </c>
      <c r="R279" s="18">
        <v>0</v>
      </c>
      <c r="S279" s="18">
        <v>0</v>
      </c>
      <c r="V279" s="18">
        <v>0</v>
      </c>
      <c r="W279" s="18">
        <v>0</v>
      </c>
      <c r="X279" s="18">
        <v>0</v>
      </c>
      <c r="Y279" s="18">
        <v>0</v>
      </c>
      <c r="Z279" s="18">
        <v>0</v>
      </c>
      <c r="AA279" s="18">
        <v>0</v>
      </c>
      <c r="AB279" s="18">
        <v>0</v>
      </c>
      <c r="AC279" s="18">
        <v>0</v>
      </c>
      <c r="AD279" s="18">
        <v>0</v>
      </c>
      <c r="AE279" s="18">
        <v>0</v>
      </c>
      <c r="AF279" s="52">
        <v>0</v>
      </c>
      <c r="AG279" s="55">
        <v>0</v>
      </c>
      <c r="AH279" s="54">
        <v>0</v>
      </c>
    </row>
    <row r="280" spans="1:34" s="10" customFormat="1" ht="14.4" x14ac:dyDescent="0.3">
      <c r="A280" s="13">
        <v>861</v>
      </c>
      <c r="B280" s="14" t="s">
        <v>392</v>
      </c>
      <c r="D280"/>
      <c r="E280"/>
      <c r="F280"/>
      <c r="H280" s="18">
        <v>0</v>
      </c>
      <c r="I280" s="18"/>
      <c r="J280" s="18">
        <v>0</v>
      </c>
      <c r="K280" s="18">
        <v>0</v>
      </c>
      <c r="L280" s="18">
        <v>0</v>
      </c>
      <c r="M280" s="18">
        <v>0</v>
      </c>
      <c r="N280" s="18">
        <v>0</v>
      </c>
      <c r="O280" s="18">
        <v>0</v>
      </c>
      <c r="P280" s="18">
        <v>0</v>
      </c>
      <c r="Q280" s="18">
        <v>0</v>
      </c>
      <c r="R280" s="18">
        <v>0</v>
      </c>
      <c r="S280" s="18">
        <v>0</v>
      </c>
      <c r="V280" s="18">
        <v>0</v>
      </c>
      <c r="W280" s="18">
        <v>0</v>
      </c>
      <c r="X280" s="18">
        <v>0</v>
      </c>
      <c r="Y280" s="18">
        <v>0</v>
      </c>
      <c r="Z280" s="18">
        <v>0</v>
      </c>
      <c r="AA280" s="18">
        <v>0</v>
      </c>
      <c r="AB280" s="18">
        <v>0</v>
      </c>
      <c r="AC280" s="18">
        <v>0</v>
      </c>
      <c r="AD280" s="18">
        <v>0</v>
      </c>
      <c r="AE280" s="18">
        <v>0</v>
      </c>
      <c r="AF280" s="52">
        <v>0</v>
      </c>
      <c r="AG280" s="55">
        <v>0</v>
      </c>
      <c r="AH280" s="54">
        <v>0</v>
      </c>
    </row>
    <row r="281" spans="1:34" s="10" customFormat="1" ht="14.4" x14ac:dyDescent="0.3">
      <c r="A281" s="13">
        <v>862</v>
      </c>
      <c r="B281" s="14" t="s">
        <v>393</v>
      </c>
      <c r="D281"/>
      <c r="E281"/>
      <c r="F281"/>
      <c r="H281" s="18">
        <v>0</v>
      </c>
      <c r="I281" s="18"/>
      <c r="J281" s="18">
        <v>0</v>
      </c>
      <c r="K281" s="18">
        <v>0</v>
      </c>
      <c r="L281" s="18">
        <v>0</v>
      </c>
      <c r="M281" s="18">
        <v>0</v>
      </c>
      <c r="N281" s="18">
        <v>0</v>
      </c>
      <c r="O281" s="18">
        <v>0</v>
      </c>
      <c r="P281" s="18">
        <v>0</v>
      </c>
      <c r="Q281" s="18">
        <v>0</v>
      </c>
      <c r="R281" s="18">
        <v>0</v>
      </c>
      <c r="S281" s="18">
        <v>0</v>
      </c>
      <c r="V281" s="18">
        <v>0</v>
      </c>
      <c r="W281" s="18">
        <v>0</v>
      </c>
      <c r="X281" s="18">
        <v>0</v>
      </c>
      <c r="Y281" s="18">
        <v>0</v>
      </c>
      <c r="Z281" s="18">
        <v>0</v>
      </c>
      <c r="AA281" s="18">
        <v>0</v>
      </c>
      <c r="AB281" s="18">
        <v>0</v>
      </c>
      <c r="AC281" s="18">
        <v>0</v>
      </c>
      <c r="AD281" s="18">
        <v>0</v>
      </c>
      <c r="AE281" s="18">
        <v>0</v>
      </c>
      <c r="AF281" s="52">
        <v>0</v>
      </c>
      <c r="AG281" s="55">
        <v>0</v>
      </c>
      <c r="AH281" s="54">
        <v>0</v>
      </c>
    </row>
    <row r="282" spans="1:34" s="10" customFormat="1" ht="14.4" x14ac:dyDescent="0.3">
      <c r="A282" s="13">
        <v>863</v>
      </c>
      <c r="B282" s="14" t="s">
        <v>394</v>
      </c>
      <c r="D282"/>
      <c r="E282"/>
      <c r="F282"/>
      <c r="H282" s="18">
        <v>0</v>
      </c>
      <c r="I282" s="18"/>
      <c r="J282" s="18">
        <v>13</v>
      </c>
      <c r="K282" s="18">
        <v>7</v>
      </c>
      <c r="L282" s="18">
        <v>0</v>
      </c>
      <c r="M282" s="18">
        <v>-6</v>
      </c>
      <c r="N282" s="18">
        <v>5</v>
      </c>
      <c r="O282" s="18">
        <v>0</v>
      </c>
      <c r="P282" s="18">
        <v>-16</v>
      </c>
      <c r="Q282" s="18">
        <v>3</v>
      </c>
      <c r="R282" s="18">
        <v>200</v>
      </c>
      <c r="S282" s="18">
        <v>203</v>
      </c>
      <c r="V282" s="18">
        <v>0</v>
      </c>
      <c r="W282" s="18">
        <v>0</v>
      </c>
      <c r="X282" s="18">
        <v>0</v>
      </c>
      <c r="Y282" s="18">
        <v>-16</v>
      </c>
      <c r="Z282" s="18">
        <v>0</v>
      </c>
      <c r="AA282" s="18">
        <v>0</v>
      </c>
      <c r="AB282" s="18">
        <v>-16</v>
      </c>
      <c r="AC282" s="18">
        <v>0</v>
      </c>
      <c r="AD282" s="18">
        <v>0</v>
      </c>
      <c r="AE282" s="18">
        <v>0</v>
      </c>
      <c r="AF282" s="52">
        <v>0</v>
      </c>
      <c r="AG282" s="55">
        <v>0</v>
      </c>
      <c r="AH282" s="54">
        <v>0</v>
      </c>
    </row>
    <row r="283" spans="1:34" s="10" customFormat="1" ht="14.4" x14ac:dyDescent="0.3">
      <c r="A283" s="13">
        <v>864</v>
      </c>
      <c r="B283" s="14" t="s">
        <v>395</v>
      </c>
      <c r="D283"/>
      <c r="E283"/>
      <c r="F283"/>
      <c r="H283" s="18">
        <v>0</v>
      </c>
      <c r="I283" s="18"/>
      <c r="J283" s="18">
        <v>0</v>
      </c>
      <c r="K283" s="18">
        <v>0</v>
      </c>
      <c r="L283" s="18">
        <v>0</v>
      </c>
      <c r="M283" s="18">
        <v>0</v>
      </c>
      <c r="N283" s="18">
        <v>0</v>
      </c>
      <c r="O283" s="18">
        <v>0</v>
      </c>
      <c r="P283" s="18">
        <v>0</v>
      </c>
      <c r="Q283" s="18">
        <v>0</v>
      </c>
      <c r="R283" s="18">
        <v>0</v>
      </c>
      <c r="S283" s="18">
        <v>0</v>
      </c>
      <c r="V283" s="18">
        <v>0</v>
      </c>
      <c r="W283" s="18">
        <v>0</v>
      </c>
      <c r="X283" s="18">
        <v>0</v>
      </c>
      <c r="Y283" s="18">
        <v>0</v>
      </c>
      <c r="Z283" s="18">
        <v>0</v>
      </c>
      <c r="AA283" s="18">
        <v>0</v>
      </c>
      <c r="AB283" s="18">
        <v>0</v>
      </c>
      <c r="AC283" s="18">
        <v>0</v>
      </c>
      <c r="AD283" s="18">
        <v>0</v>
      </c>
      <c r="AE283" s="18">
        <v>0</v>
      </c>
      <c r="AF283" s="52">
        <v>0</v>
      </c>
      <c r="AG283" s="55">
        <v>0</v>
      </c>
      <c r="AH283" s="54">
        <v>0</v>
      </c>
    </row>
    <row r="284" spans="1:34" s="10" customFormat="1" ht="14.4" x14ac:dyDescent="0.3">
      <c r="A284" s="13">
        <v>865</v>
      </c>
      <c r="B284" s="14" t="s">
        <v>396</v>
      </c>
      <c r="D284"/>
      <c r="E284"/>
      <c r="F284"/>
      <c r="H284" s="18">
        <v>0</v>
      </c>
      <c r="I284" s="18"/>
      <c r="J284" s="18">
        <v>0</v>
      </c>
      <c r="K284" s="18">
        <v>0</v>
      </c>
      <c r="L284" s="18">
        <v>0</v>
      </c>
      <c r="M284" s="18">
        <v>0</v>
      </c>
      <c r="N284" s="18">
        <v>0</v>
      </c>
      <c r="O284" s="18">
        <v>0</v>
      </c>
      <c r="P284" s="18">
        <v>0</v>
      </c>
      <c r="Q284" s="18">
        <v>0</v>
      </c>
      <c r="R284" s="18">
        <v>0</v>
      </c>
      <c r="S284" s="18">
        <v>0</v>
      </c>
      <c r="V284" s="18">
        <v>0</v>
      </c>
      <c r="W284" s="18">
        <v>0</v>
      </c>
      <c r="X284" s="18">
        <v>0</v>
      </c>
      <c r="Y284" s="18">
        <v>0</v>
      </c>
      <c r="Z284" s="18">
        <v>0</v>
      </c>
      <c r="AA284" s="18">
        <v>0</v>
      </c>
      <c r="AB284" s="18">
        <v>0</v>
      </c>
      <c r="AC284" s="18">
        <v>0</v>
      </c>
      <c r="AD284" s="18">
        <v>0</v>
      </c>
      <c r="AE284" s="18">
        <v>0</v>
      </c>
      <c r="AF284" s="52">
        <v>0</v>
      </c>
      <c r="AG284" s="55">
        <v>0</v>
      </c>
      <c r="AH284" s="54">
        <v>0</v>
      </c>
    </row>
    <row r="285" spans="1:34" s="10" customFormat="1" ht="14.4" x14ac:dyDescent="0.3">
      <c r="A285" s="13">
        <v>866</v>
      </c>
      <c r="B285" s="14" t="s">
        <v>397</v>
      </c>
      <c r="D285"/>
      <c r="E285"/>
      <c r="F285"/>
      <c r="H285" s="18">
        <v>0</v>
      </c>
      <c r="I285" s="18"/>
      <c r="J285" s="18">
        <v>0</v>
      </c>
      <c r="K285" s="18">
        <v>0</v>
      </c>
      <c r="L285" s="18">
        <v>0</v>
      </c>
      <c r="M285" s="18">
        <v>0</v>
      </c>
      <c r="N285" s="18">
        <v>0</v>
      </c>
      <c r="O285" s="18">
        <v>0</v>
      </c>
      <c r="P285" s="18">
        <v>0</v>
      </c>
      <c r="Q285" s="18">
        <v>0</v>
      </c>
      <c r="R285" s="18">
        <v>0</v>
      </c>
      <c r="S285" s="18">
        <v>0</v>
      </c>
      <c r="V285" s="18">
        <v>0</v>
      </c>
      <c r="W285" s="18">
        <v>0</v>
      </c>
      <c r="X285" s="18">
        <v>0</v>
      </c>
      <c r="Y285" s="18">
        <v>0</v>
      </c>
      <c r="Z285" s="18">
        <v>0</v>
      </c>
      <c r="AA285" s="18">
        <v>0</v>
      </c>
      <c r="AB285" s="18">
        <v>0</v>
      </c>
      <c r="AC285" s="18">
        <v>0</v>
      </c>
      <c r="AD285" s="18">
        <v>0</v>
      </c>
      <c r="AE285" s="18">
        <v>0</v>
      </c>
      <c r="AF285" s="52">
        <v>0</v>
      </c>
      <c r="AG285" s="55">
        <v>0</v>
      </c>
      <c r="AH285" s="54">
        <v>0</v>
      </c>
    </row>
    <row r="286" spans="1:34" s="10" customFormat="1" ht="14.4" x14ac:dyDescent="0.3">
      <c r="A286" s="13">
        <v>867</v>
      </c>
      <c r="B286" s="14" t="s">
        <v>398</v>
      </c>
      <c r="D286"/>
      <c r="E286"/>
      <c r="F286"/>
      <c r="H286" s="18">
        <v>0</v>
      </c>
      <c r="I286" s="18"/>
      <c r="J286" s="18">
        <v>0</v>
      </c>
      <c r="K286" s="18">
        <v>0</v>
      </c>
      <c r="L286" s="18">
        <v>0</v>
      </c>
      <c r="M286" s="18">
        <v>0</v>
      </c>
      <c r="N286" s="18">
        <v>0</v>
      </c>
      <c r="O286" s="18">
        <v>0</v>
      </c>
      <c r="P286" s="18">
        <v>0</v>
      </c>
      <c r="Q286" s="18">
        <v>0</v>
      </c>
      <c r="R286" s="18">
        <v>0</v>
      </c>
      <c r="S286" s="18">
        <v>0</v>
      </c>
      <c r="V286" s="18">
        <v>0</v>
      </c>
      <c r="W286" s="18">
        <v>0</v>
      </c>
      <c r="X286" s="18">
        <v>0</v>
      </c>
      <c r="Y286" s="18">
        <v>0</v>
      </c>
      <c r="Z286" s="18">
        <v>0</v>
      </c>
      <c r="AA286" s="18">
        <v>0</v>
      </c>
      <c r="AB286" s="18">
        <v>0</v>
      </c>
      <c r="AC286" s="18">
        <v>0</v>
      </c>
      <c r="AD286" s="18">
        <v>0</v>
      </c>
      <c r="AE286" s="18">
        <v>0</v>
      </c>
      <c r="AF286" s="52">
        <v>0</v>
      </c>
      <c r="AG286" s="55">
        <v>0</v>
      </c>
      <c r="AH286" s="54">
        <v>0</v>
      </c>
    </row>
    <row r="287" spans="1:34" s="10" customFormat="1" ht="14.4" x14ac:dyDescent="0.3">
      <c r="A287" s="13">
        <v>868</v>
      </c>
      <c r="B287" s="14" t="s">
        <v>399</v>
      </c>
      <c r="D287"/>
      <c r="E287"/>
      <c r="F287"/>
      <c r="H287" s="18">
        <v>0</v>
      </c>
      <c r="I287" s="18"/>
      <c r="J287" s="18">
        <v>0</v>
      </c>
      <c r="K287" s="18">
        <v>0</v>
      </c>
      <c r="L287" s="18">
        <v>0</v>
      </c>
      <c r="M287" s="18">
        <v>0</v>
      </c>
      <c r="N287" s="18">
        <v>0</v>
      </c>
      <c r="O287" s="18">
        <v>0</v>
      </c>
      <c r="P287" s="18">
        <v>0</v>
      </c>
      <c r="Q287" s="18">
        <v>0</v>
      </c>
      <c r="R287" s="18">
        <v>0</v>
      </c>
      <c r="S287" s="18">
        <v>0</v>
      </c>
      <c r="V287" s="18">
        <v>0</v>
      </c>
      <c r="W287" s="18">
        <v>0</v>
      </c>
      <c r="X287" s="18">
        <v>0</v>
      </c>
      <c r="Y287" s="18">
        <v>0</v>
      </c>
      <c r="Z287" s="18">
        <v>0</v>
      </c>
      <c r="AA287" s="18">
        <v>0</v>
      </c>
      <c r="AB287" s="18">
        <v>0</v>
      </c>
      <c r="AC287" s="18">
        <v>0</v>
      </c>
      <c r="AD287" s="18">
        <v>0</v>
      </c>
      <c r="AE287" s="18">
        <v>0</v>
      </c>
      <c r="AF287" s="52">
        <v>0</v>
      </c>
      <c r="AG287" s="55">
        <v>0</v>
      </c>
      <c r="AH287" s="54">
        <v>0</v>
      </c>
    </row>
    <row r="288" spans="1:34" s="10" customFormat="1" ht="14.4" x14ac:dyDescent="0.3">
      <c r="A288" s="13">
        <v>869</v>
      </c>
      <c r="B288" s="14" t="s">
        <v>400</v>
      </c>
      <c r="D288"/>
      <c r="E288"/>
      <c r="F288"/>
      <c r="H288" s="18">
        <v>0</v>
      </c>
      <c r="I288" s="18"/>
      <c r="J288" s="18">
        <v>0</v>
      </c>
      <c r="K288" s="18">
        <v>0</v>
      </c>
      <c r="L288" s="18">
        <v>0</v>
      </c>
      <c r="M288" s="18">
        <v>0</v>
      </c>
      <c r="N288" s="18">
        <v>0</v>
      </c>
      <c r="O288" s="18">
        <v>0</v>
      </c>
      <c r="P288" s="18">
        <v>0</v>
      </c>
      <c r="Q288" s="18">
        <v>0</v>
      </c>
      <c r="R288" s="18">
        <v>0</v>
      </c>
      <c r="S288" s="18">
        <v>0</v>
      </c>
      <c r="V288" s="18">
        <v>0</v>
      </c>
      <c r="W288" s="18">
        <v>0</v>
      </c>
      <c r="X288" s="18">
        <v>0</v>
      </c>
      <c r="Y288" s="18">
        <v>0</v>
      </c>
      <c r="Z288" s="18">
        <v>0</v>
      </c>
      <c r="AA288" s="18">
        <v>0</v>
      </c>
      <c r="AB288" s="18">
        <v>0</v>
      </c>
      <c r="AC288" s="18">
        <v>0</v>
      </c>
      <c r="AD288" s="18">
        <v>0</v>
      </c>
      <c r="AE288" s="18">
        <v>0</v>
      </c>
      <c r="AF288" s="52">
        <v>0</v>
      </c>
      <c r="AG288" s="55">
        <v>0</v>
      </c>
      <c r="AH288" s="54">
        <v>0</v>
      </c>
    </row>
    <row r="289" spans="1:34" s="10" customFormat="1" ht="14.4" x14ac:dyDescent="0.3">
      <c r="A289" s="13">
        <v>876</v>
      </c>
      <c r="B289" s="14" t="s">
        <v>401</v>
      </c>
      <c r="D289"/>
      <c r="E289"/>
      <c r="F289"/>
      <c r="H289" s="18">
        <v>13527</v>
      </c>
      <c r="I289" s="18"/>
      <c r="J289" s="18">
        <v>987</v>
      </c>
      <c r="K289" s="18">
        <v>578</v>
      </c>
      <c r="L289" s="18">
        <v>0</v>
      </c>
      <c r="M289" s="18">
        <v>-510</v>
      </c>
      <c r="N289" s="18">
        <v>371</v>
      </c>
      <c r="O289" s="18">
        <v>0</v>
      </c>
      <c r="P289" s="18">
        <v>-1225</v>
      </c>
      <c r="Q289" s="18">
        <v>201</v>
      </c>
      <c r="R289" s="18">
        <v>15451</v>
      </c>
      <c r="S289" s="18">
        <v>15652</v>
      </c>
      <c r="V289" s="18"/>
      <c r="W289" s="18"/>
      <c r="X289" s="18"/>
      <c r="Y289" s="18"/>
      <c r="Z289" s="18"/>
      <c r="AA289" s="18"/>
      <c r="AB289" s="18"/>
      <c r="AC289" s="18"/>
      <c r="AD289" s="18"/>
      <c r="AE289" s="18"/>
      <c r="AF289" s="52"/>
      <c r="AG289" s="55"/>
      <c r="AH289" s="54"/>
    </row>
    <row r="290" spans="1:34" s="10" customFormat="1" ht="14.4" x14ac:dyDescent="0.3">
      <c r="A290" s="13">
        <v>879</v>
      </c>
      <c r="B290" s="14" t="s">
        <v>402</v>
      </c>
      <c r="D290"/>
      <c r="E290"/>
      <c r="F290"/>
      <c r="H290" s="18">
        <v>0</v>
      </c>
      <c r="I290" s="18"/>
      <c r="J290" s="18">
        <v>0</v>
      </c>
      <c r="K290" s="18">
        <v>0</v>
      </c>
      <c r="L290" s="18">
        <v>0</v>
      </c>
      <c r="M290" s="18">
        <v>0</v>
      </c>
      <c r="N290" s="18">
        <v>0</v>
      </c>
      <c r="O290" s="18">
        <v>0</v>
      </c>
      <c r="P290" s="18">
        <v>0</v>
      </c>
      <c r="Q290" s="18">
        <v>0</v>
      </c>
      <c r="R290" s="18">
        <v>0</v>
      </c>
      <c r="S290" s="18">
        <v>0</v>
      </c>
      <c r="V290" s="18">
        <v>0</v>
      </c>
      <c r="W290" s="18">
        <v>0</v>
      </c>
      <c r="X290" s="18">
        <v>0</v>
      </c>
      <c r="Y290" s="18">
        <v>0</v>
      </c>
      <c r="Z290" s="18">
        <v>0</v>
      </c>
      <c r="AA290" s="18">
        <v>0</v>
      </c>
      <c r="AB290" s="18">
        <v>0</v>
      </c>
      <c r="AC290" s="18">
        <v>0</v>
      </c>
      <c r="AD290" s="18">
        <v>0</v>
      </c>
      <c r="AE290" s="18">
        <v>0</v>
      </c>
      <c r="AF290" s="52">
        <v>0</v>
      </c>
      <c r="AG290" s="55">
        <v>0</v>
      </c>
      <c r="AH290" s="54">
        <v>0</v>
      </c>
    </row>
    <row r="291" spans="1:34" s="10" customFormat="1" ht="14.4" x14ac:dyDescent="0.3">
      <c r="A291" s="13">
        <v>882</v>
      </c>
      <c r="B291" s="14" t="s">
        <v>403</v>
      </c>
      <c r="D291"/>
      <c r="E291"/>
      <c r="F291"/>
      <c r="H291" s="18">
        <v>11515</v>
      </c>
      <c r="I291" s="18"/>
      <c r="J291" s="18">
        <v>676</v>
      </c>
      <c r="K291" s="18">
        <v>396</v>
      </c>
      <c r="L291" s="18">
        <v>0</v>
      </c>
      <c r="M291" s="18">
        <v>-349</v>
      </c>
      <c r="N291" s="18">
        <v>254</v>
      </c>
      <c r="O291" s="18">
        <v>0</v>
      </c>
      <c r="P291" s="18">
        <v>-839</v>
      </c>
      <c r="Q291" s="18">
        <v>138</v>
      </c>
      <c r="R291" s="18">
        <v>10589</v>
      </c>
      <c r="S291" s="18">
        <v>10727</v>
      </c>
      <c r="V291" s="18"/>
      <c r="W291" s="18"/>
      <c r="X291" s="18"/>
      <c r="Y291" s="18"/>
      <c r="Z291" s="18"/>
      <c r="AA291" s="18"/>
      <c r="AB291" s="18"/>
      <c r="AC291" s="18"/>
      <c r="AD291" s="18"/>
      <c r="AE291" s="18"/>
      <c r="AF291" s="52"/>
      <c r="AG291" s="55"/>
      <c r="AH291" s="54"/>
    </row>
    <row r="292" spans="1:34" s="10" customFormat="1" ht="14.4" x14ac:dyDescent="0.3">
      <c r="A292" s="13">
        <v>883</v>
      </c>
      <c r="B292" s="14" t="s">
        <v>25</v>
      </c>
      <c r="D292"/>
      <c r="E292"/>
      <c r="F292"/>
      <c r="H292" s="18">
        <v>0</v>
      </c>
      <c r="I292" s="18"/>
      <c r="J292" s="18">
        <v>1494</v>
      </c>
      <c r="K292" s="18">
        <v>875</v>
      </c>
      <c r="L292" s="18">
        <v>0</v>
      </c>
      <c r="M292" s="18">
        <v>-770</v>
      </c>
      <c r="N292" s="18">
        <v>561</v>
      </c>
      <c r="O292" s="18">
        <v>0</v>
      </c>
      <c r="P292" s="18">
        <v>-1855</v>
      </c>
      <c r="Q292" s="18">
        <v>305</v>
      </c>
      <c r="R292" s="18">
        <v>23392</v>
      </c>
      <c r="S292" s="18">
        <v>23697</v>
      </c>
      <c r="V292" s="18"/>
      <c r="W292" s="18"/>
      <c r="X292" s="18"/>
      <c r="Y292" s="18"/>
      <c r="Z292" s="18"/>
      <c r="AA292" s="18"/>
      <c r="AB292" s="18"/>
      <c r="AC292" s="18"/>
      <c r="AD292" s="18"/>
      <c r="AE292" s="18"/>
      <c r="AF292" s="52"/>
      <c r="AG292" s="55"/>
      <c r="AH292" s="54"/>
    </row>
    <row r="293" spans="1:34" s="10" customFormat="1" ht="14.4" x14ac:dyDescent="0.3">
      <c r="A293" s="13">
        <v>902</v>
      </c>
      <c r="B293" s="14" t="s">
        <v>404</v>
      </c>
      <c r="D293"/>
      <c r="E293"/>
      <c r="F293"/>
      <c r="H293" s="18">
        <v>21651</v>
      </c>
      <c r="I293" s="18"/>
      <c r="J293" s="18">
        <v>2581</v>
      </c>
      <c r="K293" s="18">
        <v>1511</v>
      </c>
      <c r="L293" s="18">
        <v>0</v>
      </c>
      <c r="M293" s="18">
        <v>-1334</v>
      </c>
      <c r="N293" s="18">
        <v>970</v>
      </c>
      <c r="O293" s="18">
        <v>0</v>
      </c>
      <c r="P293" s="18">
        <v>-3203</v>
      </c>
      <c r="Q293" s="18">
        <v>525</v>
      </c>
      <c r="R293" s="18">
        <v>40401</v>
      </c>
      <c r="S293" s="18">
        <v>40926</v>
      </c>
      <c r="V293" s="18"/>
      <c r="W293" s="18"/>
      <c r="X293" s="18"/>
      <c r="Y293" s="18"/>
      <c r="Z293" s="18"/>
      <c r="AA293" s="18"/>
      <c r="AB293" s="18"/>
      <c r="AC293" s="18"/>
      <c r="AD293" s="18"/>
      <c r="AE293" s="18"/>
      <c r="AF293" s="52"/>
      <c r="AG293" s="55"/>
      <c r="AH293" s="54"/>
    </row>
    <row r="294" spans="1:34" s="10" customFormat="1" ht="14.4" x14ac:dyDescent="0.3">
      <c r="A294" s="13">
        <v>903</v>
      </c>
      <c r="B294" s="14" t="s">
        <v>405</v>
      </c>
      <c r="D294"/>
      <c r="E294"/>
      <c r="F294"/>
      <c r="H294" s="18">
        <v>50377</v>
      </c>
      <c r="I294" s="18"/>
      <c r="J294" s="18">
        <v>11467</v>
      </c>
      <c r="K294" s="18">
        <v>6712</v>
      </c>
      <c r="L294" s="18">
        <v>0</v>
      </c>
      <c r="M294" s="18">
        <v>-5922</v>
      </c>
      <c r="N294" s="18">
        <v>4308</v>
      </c>
      <c r="O294" s="18">
        <v>0</v>
      </c>
      <c r="P294" s="18">
        <v>-14229</v>
      </c>
      <c r="Q294" s="18">
        <v>2336</v>
      </c>
      <c r="R294" s="18">
        <v>179480</v>
      </c>
      <c r="S294" s="18">
        <v>181816</v>
      </c>
      <c r="V294" s="18"/>
      <c r="W294" s="18"/>
      <c r="X294" s="18"/>
      <c r="Y294" s="18"/>
      <c r="Z294" s="18"/>
      <c r="AA294" s="18"/>
      <c r="AB294" s="18"/>
      <c r="AC294" s="18"/>
      <c r="AD294" s="18"/>
      <c r="AE294" s="18"/>
      <c r="AF294" s="52"/>
      <c r="AG294" s="55"/>
      <c r="AH294" s="54"/>
    </row>
    <row r="295" spans="1:34" s="10" customFormat="1" ht="14.4" x14ac:dyDescent="0.3">
      <c r="A295" s="13">
        <v>911</v>
      </c>
      <c r="B295" s="14" t="s">
        <v>406</v>
      </c>
      <c r="D295"/>
      <c r="E295"/>
      <c r="F295"/>
      <c r="H295" s="18">
        <v>0</v>
      </c>
      <c r="I295" s="18"/>
      <c r="J295" s="18">
        <v>0</v>
      </c>
      <c r="K295" s="18">
        <v>0</v>
      </c>
      <c r="L295" s="18">
        <v>0</v>
      </c>
      <c r="M295" s="18">
        <v>0</v>
      </c>
      <c r="N295" s="18">
        <v>0</v>
      </c>
      <c r="O295" s="18">
        <v>0</v>
      </c>
      <c r="P295" s="18">
        <v>0</v>
      </c>
      <c r="Q295" s="18">
        <v>0</v>
      </c>
      <c r="R295" s="18">
        <v>0</v>
      </c>
      <c r="S295" s="18">
        <v>0</v>
      </c>
      <c r="V295" s="18">
        <v>0</v>
      </c>
      <c r="W295" s="18">
        <v>0</v>
      </c>
      <c r="X295" s="18">
        <v>0</v>
      </c>
      <c r="Y295" s="18">
        <v>0</v>
      </c>
      <c r="Z295" s="18">
        <v>0</v>
      </c>
      <c r="AA295" s="18">
        <v>0</v>
      </c>
      <c r="AB295" s="18">
        <v>0</v>
      </c>
      <c r="AC295" s="18">
        <v>0</v>
      </c>
      <c r="AD295" s="18">
        <v>0</v>
      </c>
      <c r="AE295" s="18">
        <v>0</v>
      </c>
      <c r="AF295" s="52">
        <v>0</v>
      </c>
      <c r="AG295" s="55">
        <v>0</v>
      </c>
      <c r="AH295" s="54">
        <v>0</v>
      </c>
    </row>
    <row r="296" spans="1:34" s="10" customFormat="1" ht="14.4" x14ac:dyDescent="0.3">
      <c r="A296" s="13">
        <v>912</v>
      </c>
      <c r="B296" s="14" t="s">
        <v>407</v>
      </c>
      <c r="D296"/>
      <c r="E296"/>
      <c r="F296"/>
      <c r="H296" s="18">
        <v>718417</v>
      </c>
      <c r="I296" s="18"/>
      <c r="J296" s="18">
        <v>49227</v>
      </c>
      <c r="K296" s="18">
        <v>28816</v>
      </c>
      <c r="L296" s="18">
        <v>0</v>
      </c>
      <c r="M296" s="18">
        <v>-25421</v>
      </c>
      <c r="N296" s="18">
        <v>18494</v>
      </c>
      <c r="O296" s="18">
        <v>0</v>
      </c>
      <c r="P296" s="18">
        <v>-61087</v>
      </c>
      <c r="Q296" s="18">
        <v>10029</v>
      </c>
      <c r="R296" s="18">
        <v>770526</v>
      </c>
      <c r="S296" s="18">
        <v>780555</v>
      </c>
      <c r="V296" s="18">
        <v>0</v>
      </c>
      <c r="W296" s="18">
        <v>0</v>
      </c>
      <c r="X296" s="18">
        <v>0</v>
      </c>
      <c r="Y296" s="18">
        <v>-60822</v>
      </c>
      <c r="Z296" s="18">
        <v>0</v>
      </c>
      <c r="AA296" s="18">
        <v>0</v>
      </c>
      <c r="AB296" s="18">
        <v>-60822</v>
      </c>
      <c r="AC296" s="18">
        <v>0</v>
      </c>
      <c r="AD296" s="18">
        <v>0</v>
      </c>
      <c r="AE296" s="18">
        <v>0</v>
      </c>
      <c r="AF296" s="52">
        <v>0</v>
      </c>
      <c r="AG296" s="55">
        <v>0</v>
      </c>
      <c r="AH296" s="54">
        <v>0</v>
      </c>
    </row>
    <row r="297" spans="1:34" s="10" customFormat="1" ht="14.4" x14ac:dyDescent="0.3">
      <c r="A297" s="13">
        <v>913</v>
      </c>
      <c r="B297" s="14" t="s">
        <v>408</v>
      </c>
      <c r="D297"/>
      <c r="E297"/>
      <c r="F297"/>
      <c r="H297" s="18">
        <v>2497</v>
      </c>
      <c r="I297" s="18"/>
      <c r="J297" s="18">
        <v>65</v>
      </c>
      <c r="K297" s="18">
        <v>38</v>
      </c>
      <c r="L297" s="18">
        <v>0</v>
      </c>
      <c r="M297" s="18">
        <v>-34</v>
      </c>
      <c r="N297" s="18">
        <v>24</v>
      </c>
      <c r="O297" s="18">
        <v>0</v>
      </c>
      <c r="P297" s="18">
        <v>-80</v>
      </c>
      <c r="Q297" s="18">
        <v>13</v>
      </c>
      <c r="R297" s="18">
        <v>1013</v>
      </c>
      <c r="S297" s="18">
        <v>1026</v>
      </c>
      <c r="V297" s="18">
        <v>0</v>
      </c>
      <c r="W297" s="18">
        <v>0</v>
      </c>
      <c r="X297" s="18">
        <v>0</v>
      </c>
      <c r="Y297" s="18">
        <v>-80</v>
      </c>
      <c r="Z297" s="18">
        <v>0</v>
      </c>
      <c r="AA297" s="18">
        <v>0</v>
      </c>
      <c r="AB297" s="18">
        <v>-80</v>
      </c>
      <c r="AC297" s="18">
        <v>0</v>
      </c>
      <c r="AD297" s="18">
        <v>0</v>
      </c>
      <c r="AE297" s="18">
        <v>0</v>
      </c>
      <c r="AF297" s="52">
        <v>0</v>
      </c>
      <c r="AG297" s="55">
        <v>0</v>
      </c>
      <c r="AH297" s="54">
        <v>0</v>
      </c>
    </row>
    <row r="298" spans="1:34" s="10" customFormat="1" ht="14.4" x14ac:dyDescent="0.3">
      <c r="A298" s="13">
        <v>916</v>
      </c>
      <c r="B298" s="14" t="s">
        <v>409</v>
      </c>
      <c r="D298"/>
      <c r="E298"/>
      <c r="F298"/>
      <c r="H298" s="18">
        <v>0</v>
      </c>
      <c r="I298" s="18"/>
      <c r="J298" s="18">
        <v>0</v>
      </c>
      <c r="K298" s="18">
        <v>0</v>
      </c>
      <c r="L298" s="18">
        <v>0</v>
      </c>
      <c r="M298" s="18">
        <v>0</v>
      </c>
      <c r="N298" s="18">
        <v>0</v>
      </c>
      <c r="O298" s="18">
        <v>0</v>
      </c>
      <c r="P298" s="18">
        <v>0</v>
      </c>
      <c r="Q298" s="18">
        <v>0</v>
      </c>
      <c r="R298" s="18">
        <v>0</v>
      </c>
      <c r="S298" s="18">
        <v>0</v>
      </c>
      <c r="V298" s="18">
        <v>0</v>
      </c>
      <c r="W298" s="18">
        <v>0</v>
      </c>
      <c r="X298" s="18">
        <v>0</v>
      </c>
      <c r="Y298" s="18">
        <v>0</v>
      </c>
      <c r="Z298" s="18">
        <v>0</v>
      </c>
      <c r="AA298" s="18">
        <v>0</v>
      </c>
      <c r="AB298" s="18">
        <v>0</v>
      </c>
      <c r="AC298" s="18">
        <v>0</v>
      </c>
      <c r="AD298" s="18">
        <v>0</v>
      </c>
      <c r="AE298" s="18">
        <v>0</v>
      </c>
      <c r="AF298" s="52">
        <v>0</v>
      </c>
      <c r="AG298" s="55">
        <v>0</v>
      </c>
      <c r="AH298" s="54">
        <v>0</v>
      </c>
    </row>
    <row r="299" spans="1:34" s="10" customFormat="1" ht="14.4" x14ac:dyDescent="0.3">
      <c r="A299" s="13">
        <v>920</v>
      </c>
      <c r="B299" s="14" t="s">
        <v>410</v>
      </c>
      <c r="D299"/>
      <c r="E299"/>
      <c r="F299"/>
      <c r="H299" s="18">
        <v>0</v>
      </c>
      <c r="I299" s="18"/>
      <c r="J299" s="18">
        <v>0</v>
      </c>
      <c r="K299" s="18">
        <v>0</v>
      </c>
      <c r="L299" s="18">
        <v>0</v>
      </c>
      <c r="M299" s="18">
        <v>0</v>
      </c>
      <c r="N299" s="18">
        <v>0</v>
      </c>
      <c r="O299" s="18">
        <v>0</v>
      </c>
      <c r="P299" s="18">
        <v>0</v>
      </c>
      <c r="Q299" s="18">
        <v>0</v>
      </c>
      <c r="R299" s="18">
        <v>0</v>
      </c>
      <c r="S299" s="18">
        <v>0</v>
      </c>
      <c r="V299" s="18">
        <v>0</v>
      </c>
      <c r="W299" s="18">
        <v>0</v>
      </c>
      <c r="X299" s="18">
        <v>0</v>
      </c>
      <c r="Y299" s="18">
        <v>0</v>
      </c>
      <c r="Z299" s="18">
        <v>0</v>
      </c>
      <c r="AA299" s="18">
        <v>0</v>
      </c>
      <c r="AB299" s="18">
        <v>0</v>
      </c>
      <c r="AC299" s="18">
        <v>0</v>
      </c>
      <c r="AD299" s="18">
        <v>0</v>
      </c>
      <c r="AE299" s="18">
        <v>0</v>
      </c>
      <c r="AF299" s="52">
        <v>0</v>
      </c>
      <c r="AG299" s="55">
        <v>0</v>
      </c>
      <c r="AH299" s="54">
        <v>0</v>
      </c>
    </row>
    <row r="300" spans="1:34" s="10" customFormat="1" ht="14.4" x14ac:dyDescent="0.3">
      <c r="A300" s="13">
        <v>922</v>
      </c>
      <c r="B300" s="14" t="s">
        <v>411</v>
      </c>
      <c r="D300"/>
      <c r="E300"/>
      <c r="F300"/>
      <c r="H300" s="18">
        <v>813959</v>
      </c>
      <c r="I300" s="18"/>
      <c r="J300" s="18">
        <v>52121</v>
      </c>
      <c r="K300" s="18">
        <v>30510</v>
      </c>
      <c r="L300" s="18">
        <v>0</v>
      </c>
      <c r="M300" s="18">
        <v>-26915</v>
      </c>
      <c r="N300" s="18">
        <v>19581</v>
      </c>
      <c r="O300" s="18">
        <v>0</v>
      </c>
      <c r="P300" s="18">
        <v>-64678</v>
      </c>
      <c r="Q300" s="18">
        <v>10619</v>
      </c>
      <c r="R300" s="18">
        <v>815814</v>
      </c>
      <c r="S300" s="18">
        <v>826433</v>
      </c>
      <c r="V300" s="18">
        <v>0</v>
      </c>
      <c r="W300" s="18">
        <v>0</v>
      </c>
      <c r="X300" s="18">
        <v>0</v>
      </c>
      <c r="Y300" s="18">
        <v>-64396</v>
      </c>
      <c r="Z300" s="18">
        <v>0</v>
      </c>
      <c r="AA300" s="18">
        <v>0</v>
      </c>
      <c r="AB300" s="18">
        <v>-64396</v>
      </c>
      <c r="AC300" s="18">
        <v>0</v>
      </c>
      <c r="AD300" s="18">
        <v>0</v>
      </c>
      <c r="AE300" s="18">
        <v>0</v>
      </c>
      <c r="AF300" s="52">
        <v>0</v>
      </c>
      <c r="AG300" s="55">
        <v>0</v>
      </c>
      <c r="AH300" s="54">
        <v>0</v>
      </c>
    </row>
    <row r="301" spans="1:34" s="10" customFormat="1" ht="14.4" x14ac:dyDescent="0.3">
      <c r="A301" s="13">
        <v>937</v>
      </c>
      <c r="B301" s="14" t="s">
        <v>412</v>
      </c>
      <c r="D301"/>
      <c r="E301"/>
      <c r="F301"/>
      <c r="H301" s="18">
        <v>143257</v>
      </c>
      <c r="I301" s="18"/>
      <c r="J301" s="18">
        <v>9779</v>
      </c>
      <c r="K301" s="18">
        <v>5725</v>
      </c>
      <c r="L301" s="18">
        <v>0</v>
      </c>
      <c r="M301" s="18">
        <v>-5049</v>
      </c>
      <c r="N301" s="18">
        <v>3674</v>
      </c>
      <c r="O301" s="18">
        <v>0</v>
      </c>
      <c r="P301" s="18">
        <v>-12136</v>
      </c>
      <c r="Q301" s="18">
        <v>1993</v>
      </c>
      <c r="R301" s="18">
        <v>153072</v>
      </c>
      <c r="S301" s="18">
        <v>155065</v>
      </c>
      <c r="V301" s="18">
        <v>0</v>
      </c>
      <c r="W301" s="18">
        <v>0</v>
      </c>
      <c r="X301" s="18">
        <v>0</v>
      </c>
      <c r="Y301" s="18">
        <v>-12083</v>
      </c>
      <c r="Z301" s="18">
        <v>0</v>
      </c>
      <c r="AA301" s="18">
        <v>0</v>
      </c>
      <c r="AB301" s="18">
        <v>-12083</v>
      </c>
      <c r="AC301" s="18">
        <v>0</v>
      </c>
      <c r="AD301" s="18">
        <v>0</v>
      </c>
      <c r="AE301" s="18">
        <v>0</v>
      </c>
      <c r="AF301" s="52">
        <v>0</v>
      </c>
      <c r="AG301" s="55">
        <v>0</v>
      </c>
      <c r="AH301" s="54">
        <v>0</v>
      </c>
    </row>
    <row r="302" spans="1:34" s="10" customFormat="1" ht="14.4" x14ac:dyDescent="0.3">
      <c r="A302" s="13">
        <v>938</v>
      </c>
      <c r="B302" s="14" t="s">
        <v>413</v>
      </c>
      <c r="D302"/>
      <c r="E302"/>
      <c r="F302"/>
      <c r="H302" s="18">
        <v>48623</v>
      </c>
      <c r="I302" s="18"/>
      <c r="J302" s="18">
        <v>3437</v>
      </c>
      <c r="K302" s="18">
        <v>2012</v>
      </c>
      <c r="L302" s="18">
        <v>0</v>
      </c>
      <c r="M302" s="18">
        <v>-1774</v>
      </c>
      <c r="N302" s="18">
        <v>1291</v>
      </c>
      <c r="O302" s="18">
        <v>0</v>
      </c>
      <c r="P302" s="18">
        <v>-4265</v>
      </c>
      <c r="Q302" s="18">
        <v>701</v>
      </c>
      <c r="R302" s="18">
        <v>53799</v>
      </c>
      <c r="S302" s="18">
        <v>54500</v>
      </c>
      <c r="V302" s="18">
        <v>0</v>
      </c>
      <c r="W302" s="18">
        <v>0</v>
      </c>
      <c r="X302" s="18">
        <v>0</v>
      </c>
      <c r="Y302" s="18">
        <v>-4247</v>
      </c>
      <c r="Z302" s="18">
        <v>0</v>
      </c>
      <c r="AA302" s="18">
        <v>0</v>
      </c>
      <c r="AB302" s="18">
        <v>-4247</v>
      </c>
      <c r="AC302" s="18">
        <v>0</v>
      </c>
      <c r="AD302" s="18">
        <v>0</v>
      </c>
      <c r="AE302" s="18">
        <v>0</v>
      </c>
      <c r="AF302" s="52">
        <v>0</v>
      </c>
      <c r="AG302" s="55">
        <v>0</v>
      </c>
      <c r="AH302" s="54">
        <v>0</v>
      </c>
    </row>
    <row r="303" spans="1:34" s="10" customFormat="1" ht="14.4" x14ac:dyDescent="0.3">
      <c r="A303" s="13">
        <v>942</v>
      </c>
      <c r="B303" s="14" t="s">
        <v>414</v>
      </c>
      <c r="D303"/>
      <c r="E303"/>
      <c r="F303"/>
      <c r="H303" s="18">
        <v>105661</v>
      </c>
      <c r="I303" s="18"/>
      <c r="J303" s="18">
        <v>7208</v>
      </c>
      <c r="K303" s="18">
        <v>4219</v>
      </c>
      <c r="L303" s="18">
        <v>0</v>
      </c>
      <c r="M303" s="18">
        <v>-3722</v>
      </c>
      <c r="N303" s="18">
        <v>2708</v>
      </c>
      <c r="O303" s="18">
        <v>0</v>
      </c>
      <c r="P303" s="18">
        <v>-8944</v>
      </c>
      <c r="Q303" s="18">
        <v>1469</v>
      </c>
      <c r="R303" s="18">
        <v>112820</v>
      </c>
      <c r="S303" s="18">
        <v>114289</v>
      </c>
      <c r="V303" s="18">
        <v>0</v>
      </c>
      <c r="W303" s="18">
        <v>0</v>
      </c>
      <c r="X303" s="18">
        <v>0</v>
      </c>
      <c r="Y303" s="18">
        <v>-8905</v>
      </c>
      <c r="Z303" s="18">
        <v>0</v>
      </c>
      <c r="AA303" s="18">
        <v>0</v>
      </c>
      <c r="AB303" s="18">
        <v>-8905</v>
      </c>
      <c r="AC303" s="18">
        <v>0</v>
      </c>
      <c r="AD303" s="18">
        <v>0</v>
      </c>
      <c r="AE303" s="18">
        <v>0</v>
      </c>
      <c r="AF303" s="52">
        <v>0</v>
      </c>
      <c r="AG303" s="55">
        <v>0</v>
      </c>
      <c r="AH303" s="54">
        <v>0</v>
      </c>
    </row>
    <row r="304" spans="1:34" s="10" customFormat="1" ht="14.4" x14ac:dyDescent="0.3">
      <c r="A304" s="13">
        <v>946</v>
      </c>
      <c r="B304" s="14" t="s">
        <v>415</v>
      </c>
      <c r="D304"/>
      <c r="E304"/>
      <c r="F304"/>
      <c r="H304" s="18">
        <v>0</v>
      </c>
      <c r="I304" s="18"/>
      <c r="J304" s="18">
        <v>0</v>
      </c>
      <c r="K304" s="18">
        <v>0</v>
      </c>
      <c r="L304" s="18">
        <v>0</v>
      </c>
      <c r="M304" s="18">
        <v>0</v>
      </c>
      <c r="N304" s="18">
        <v>0</v>
      </c>
      <c r="O304" s="18">
        <v>0</v>
      </c>
      <c r="P304" s="18">
        <v>0</v>
      </c>
      <c r="Q304" s="18">
        <v>0</v>
      </c>
      <c r="R304" s="18">
        <v>0</v>
      </c>
      <c r="S304" s="18">
        <v>0</v>
      </c>
      <c r="V304" s="18">
        <v>0</v>
      </c>
      <c r="W304" s="18">
        <v>0</v>
      </c>
      <c r="X304" s="18">
        <v>0</v>
      </c>
      <c r="Y304" s="18">
        <v>0</v>
      </c>
      <c r="Z304" s="18">
        <v>0</v>
      </c>
      <c r="AA304" s="18">
        <v>0</v>
      </c>
      <c r="AB304" s="18">
        <v>0</v>
      </c>
      <c r="AC304" s="18">
        <v>0</v>
      </c>
      <c r="AD304" s="18">
        <v>0</v>
      </c>
      <c r="AE304" s="18">
        <v>0</v>
      </c>
      <c r="AF304" s="52">
        <v>0</v>
      </c>
      <c r="AG304" s="55">
        <v>0</v>
      </c>
      <c r="AH304" s="54">
        <v>0</v>
      </c>
    </row>
    <row r="305" spans="1:34" s="10" customFormat="1" ht="14.4" x14ac:dyDescent="0.3">
      <c r="A305" s="13">
        <v>948</v>
      </c>
      <c r="B305" s="14" t="s">
        <v>416</v>
      </c>
      <c r="D305"/>
      <c r="E305"/>
      <c r="F305"/>
      <c r="H305" s="18">
        <v>65170</v>
      </c>
      <c r="I305" s="18"/>
      <c r="J305" s="18">
        <v>4047</v>
      </c>
      <c r="K305" s="18">
        <v>2369</v>
      </c>
      <c r="L305" s="18">
        <v>0</v>
      </c>
      <c r="M305" s="18">
        <v>-2090</v>
      </c>
      <c r="N305" s="18">
        <v>1520</v>
      </c>
      <c r="O305" s="18">
        <v>0</v>
      </c>
      <c r="P305" s="18">
        <v>-5022</v>
      </c>
      <c r="Q305" s="18">
        <v>824</v>
      </c>
      <c r="R305" s="18">
        <v>63348</v>
      </c>
      <c r="S305" s="18">
        <v>64172</v>
      </c>
      <c r="V305" s="18">
        <v>0</v>
      </c>
      <c r="W305" s="18">
        <v>0</v>
      </c>
      <c r="X305" s="18">
        <v>0</v>
      </c>
      <c r="Y305" s="18">
        <v>-5000</v>
      </c>
      <c r="Z305" s="18">
        <v>0</v>
      </c>
      <c r="AA305" s="18">
        <v>0</v>
      </c>
      <c r="AB305" s="18">
        <v>-5000</v>
      </c>
      <c r="AC305" s="18">
        <v>0</v>
      </c>
      <c r="AD305" s="18">
        <v>0</v>
      </c>
      <c r="AE305" s="18">
        <v>0</v>
      </c>
      <c r="AF305" s="52">
        <v>0</v>
      </c>
      <c r="AG305" s="55">
        <v>0</v>
      </c>
      <c r="AH305" s="54">
        <v>0</v>
      </c>
    </row>
    <row r="306" spans="1:34" s="10" customFormat="1" ht="14.4" x14ac:dyDescent="0.3">
      <c r="A306" s="13">
        <v>957</v>
      </c>
      <c r="B306" s="14" t="s">
        <v>417</v>
      </c>
      <c r="D306"/>
      <c r="E306"/>
      <c r="F306"/>
      <c r="H306" s="18">
        <v>22367</v>
      </c>
      <c r="I306" s="18"/>
      <c r="J306" s="18">
        <v>1288</v>
      </c>
      <c r="K306" s="18">
        <v>754</v>
      </c>
      <c r="L306" s="18">
        <v>0</v>
      </c>
      <c r="M306" s="18">
        <v>-666</v>
      </c>
      <c r="N306" s="18">
        <v>484</v>
      </c>
      <c r="O306" s="18">
        <v>0</v>
      </c>
      <c r="P306" s="18">
        <v>-1598</v>
      </c>
      <c r="Q306" s="18">
        <v>262</v>
      </c>
      <c r="R306" s="18">
        <v>20153</v>
      </c>
      <c r="S306" s="18">
        <v>20415</v>
      </c>
      <c r="V306" s="18">
        <v>0</v>
      </c>
      <c r="W306" s="18">
        <v>0</v>
      </c>
      <c r="X306" s="18">
        <v>0</v>
      </c>
      <c r="Y306" s="18">
        <v>-1591</v>
      </c>
      <c r="Z306" s="18">
        <v>0</v>
      </c>
      <c r="AA306" s="18">
        <v>0</v>
      </c>
      <c r="AB306" s="18">
        <v>-1591</v>
      </c>
      <c r="AC306" s="18">
        <v>0</v>
      </c>
      <c r="AD306" s="18">
        <v>0</v>
      </c>
      <c r="AE306" s="18">
        <v>0</v>
      </c>
      <c r="AF306" s="52">
        <v>0</v>
      </c>
      <c r="AG306" s="55">
        <v>0</v>
      </c>
      <c r="AH306" s="54">
        <v>0</v>
      </c>
    </row>
    <row r="307" spans="1:34" s="10" customFormat="1" ht="14.4" x14ac:dyDescent="0.3">
      <c r="A307" s="13">
        <v>960</v>
      </c>
      <c r="B307" s="14" t="s">
        <v>418</v>
      </c>
      <c r="D307"/>
      <c r="E307"/>
      <c r="F307"/>
      <c r="H307" s="18">
        <v>286594</v>
      </c>
      <c r="I307" s="18"/>
      <c r="J307" s="18">
        <v>18560</v>
      </c>
      <c r="K307" s="18">
        <v>10865</v>
      </c>
      <c r="L307" s="18">
        <v>0</v>
      </c>
      <c r="M307" s="18">
        <v>-9585</v>
      </c>
      <c r="N307" s="18">
        <v>6973</v>
      </c>
      <c r="O307" s="18">
        <v>0</v>
      </c>
      <c r="P307" s="18">
        <v>-23032</v>
      </c>
      <c r="Q307" s="18">
        <v>3781</v>
      </c>
      <c r="R307" s="18">
        <v>290517</v>
      </c>
      <c r="S307" s="18">
        <v>294298</v>
      </c>
      <c r="V307" s="18">
        <v>0</v>
      </c>
      <c r="W307" s="18">
        <v>0</v>
      </c>
      <c r="X307" s="18">
        <v>0</v>
      </c>
      <c r="Y307" s="18">
        <v>-22932</v>
      </c>
      <c r="Z307" s="18">
        <v>0</v>
      </c>
      <c r="AA307" s="18">
        <v>0</v>
      </c>
      <c r="AB307" s="18">
        <v>-22932</v>
      </c>
      <c r="AC307" s="18">
        <v>0</v>
      </c>
      <c r="AD307" s="18">
        <v>0</v>
      </c>
      <c r="AE307" s="18">
        <v>0</v>
      </c>
      <c r="AF307" s="52">
        <v>0</v>
      </c>
      <c r="AG307" s="55">
        <v>0</v>
      </c>
      <c r="AH307" s="54">
        <v>0</v>
      </c>
    </row>
    <row r="308" spans="1:34" s="10" customFormat="1" ht="14.4" x14ac:dyDescent="0.3">
      <c r="A308" s="13">
        <v>961</v>
      </c>
      <c r="B308" s="14" t="s">
        <v>419</v>
      </c>
      <c r="D308"/>
      <c r="E308"/>
      <c r="F308"/>
      <c r="H308" s="18">
        <v>282739</v>
      </c>
      <c r="I308" s="18"/>
      <c r="J308" s="18">
        <v>17539</v>
      </c>
      <c r="K308" s="18">
        <v>10267</v>
      </c>
      <c r="L308" s="18">
        <v>0</v>
      </c>
      <c r="M308" s="18">
        <v>-9058</v>
      </c>
      <c r="N308" s="18">
        <v>6589</v>
      </c>
      <c r="O308" s="18">
        <v>0</v>
      </c>
      <c r="P308" s="18">
        <v>-21764</v>
      </c>
      <c r="Q308" s="18">
        <v>3573</v>
      </c>
      <c r="R308" s="18">
        <v>274524</v>
      </c>
      <c r="S308" s="18">
        <v>278097</v>
      </c>
      <c r="V308" s="18">
        <v>0</v>
      </c>
      <c r="W308" s="18">
        <v>0</v>
      </c>
      <c r="X308" s="18">
        <v>0</v>
      </c>
      <c r="Y308" s="18">
        <v>-21670</v>
      </c>
      <c r="Z308" s="18">
        <v>0</v>
      </c>
      <c r="AA308" s="18">
        <v>0</v>
      </c>
      <c r="AB308" s="18">
        <v>-21670</v>
      </c>
      <c r="AC308" s="18">
        <v>0</v>
      </c>
      <c r="AD308" s="18">
        <v>0</v>
      </c>
      <c r="AE308" s="18">
        <v>0</v>
      </c>
      <c r="AF308" s="52">
        <v>0</v>
      </c>
      <c r="AG308" s="55">
        <v>0</v>
      </c>
      <c r="AH308" s="54">
        <v>0</v>
      </c>
    </row>
    <row r="309" spans="1:34" s="10" customFormat="1" ht="14.4" x14ac:dyDescent="0.3">
      <c r="A309" s="13">
        <v>962</v>
      </c>
      <c r="B309" s="14" t="s">
        <v>420</v>
      </c>
      <c r="D309"/>
      <c r="E309"/>
      <c r="F309"/>
      <c r="H309" s="18">
        <v>0</v>
      </c>
      <c r="I309" s="18"/>
      <c r="J309" s="18">
        <v>0</v>
      </c>
      <c r="K309" s="18">
        <v>0</v>
      </c>
      <c r="L309" s="18">
        <v>0</v>
      </c>
      <c r="M309" s="18">
        <v>0</v>
      </c>
      <c r="N309" s="18">
        <v>0</v>
      </c>
      <c r="O309" s="18">
        <v>0</v>
      </c>
      <c r="P309" s="18">
        <v>0</v>
      </c>
      <c r="Q309" s="18">
        <v>0</v>
      </c>
      <c r="R309" s="18">
        <v>0</v>
      </c>
      <c r="S309" s="18">
        <v>0</v>
      </c>
      <c r="V309" s="18">
        <v>0</v>
      </c>
      <c r="W309" s="18">
        <v>0</v>
      </c>
      <c r="X309" s="18">
        <v>0</v>
      </c>
      <c r="Y309" s="18">
        <v>0</v>
      </c>
      <c r="Z309" s="18">
        <v>0</v>
      </c>
      <c r="AA309" s="18">
        <v>0</v>
      </c>
      <c r="AB309" s="18">
        <v>0</v>
      </c>
      <c r="AC309" s="18">
        <v>0</v>
      </c>
      <c r="AD309" s="18">
        <v>0</v>
      </c>
      <c r="AE309" s="18">
        <v>0</v>
      </c>
      <c r="AF309" s="52">
        <v>0</v>
      </c>
      <c r="AG309" s="55">
        <v>0</v>
      </c>
      <c r="AH309" s="54">
        <v>0</v>
      </c>
    </row>
    <row r="310" spans="1:34" s="10" customFormat="1" ht="14.4" x14ac:dyDescent="0.3">
      <c r="A310" s="13">
        <v>963</v>
      </c>
      <c r="B310" s="14" t="s">
        <v>421</v>
      </c>
      <c r="D310"/>
      <c r="E310"/>
      <c r="F310"/>
      <c r="H310" s="18">
        <v>0</v>
      </c>
      <c r="I310" s="18"/>
      <c r="J310" s="18">
        <v>0</v>
      </c>
      <c r="K310" s="18">
        <v>0</v>
      </c>
      <c r="L310" s="18">
        <v>0</v>
      </c>
      <c r="M310" s="18">
        <v>0</v>
      </c>
      <c r="N310" s="18">
        <v>0</v>
      </c>
      <c r="O310" s="18">
        <v>0</v>
      </c>
      <c r="P310" s="18">
        <v>0</v>
      </c>
      <c r="Q310" s="18">
        <v>0</v>
      </c>
      <c r="R310" s="18">
        <v>0</v>
      </c>
      <c r="S310" s="18">
        <v>0</v>
      </c>
      <c r="V310" s="18">
        <v>0</v>
      </c>
      <c r="W310" s="18">
        <v>0</v>
      </c>
      <c r="X310" s="18">
        <v>0</v>
      </c>
      <c r="Y310" s="18">
        <v>0</v>
      </c>
      <c r="Z310" s="18">
        <v>0</v>
      </c>
      <c r="AA310" s="18">
        <v>0</v>
      </c>
      <c r="AB310" s="18">
        <v>0</v>
      </c>
      <c r="AC310" s="18">
        <v>0</v>
      </c>
      <c r="AD310" s="18">
        <v>0</v>
      </c>
      <c r="AE310" s="18">
        <v>0</v>
      </c>
      <c r="AF310" s="52">
        <v>0</v>
      </c>
      <c r="AG310" s="55">
        <v>0</v>
      </c>
      <c r="AH310" s="54">
        <v>0</v>
      </c>
    </row>
    <row r="311" spans="1:34" s="10" customFormat="1" ht="14.4" x14ac:dyDescent="0.3">
      <c r="A311" s="13">
        <v>964</v>
      </c>
      <c r="B311" s="14" t="s">
        <v>422</v>
      </c>
      <c r="D311"/>
      <c r="E311"/>
      <c r="F311"/>
      <c r="H311" s="18">
        <v>0</v>
      </c>
      <c r="I311" s="18"/>
      <c r="J311" s="18">
        <v>0</v>
      </c>
      <c r="K311" s="18">
        <v>0</v>
      </c>
      <c r="L311" s="18">
        <v>0</v>
      </c>
      <c r="M311" s="18">
        <v>0</v>
      </c>
      <c r="N311" s="18">
        <v>0</v>
      </c>
      <c r="O311" s="18">
        <v>0</v>
      </c>
      <c r="P311" s="18">
        <v>0</v>
      </c>
      <c r="Q311" s="18">
        <v>0</v>
      </c>
      <c r="R311" s="18">
        <v>0</v>
      </c>
      <c r="S311" s="18">
        <v>0</v>
      </c>
      <c r="V311" s="18">
        <v>0</v>
      </c>
      <c r="W311" s="18">
        <v>0</v>
      </c>
      <c r="X311" s="18">
        <v>0</v>
      </c>
      <c r="Y311" s="18">
        <v>0</v>
      </c>
      <c r="Z311" s="18">
        <v>0</v>
      </c>
      <c r="AA311" s="18">
        <v>0</v>
      </c>
      <c r="AB311" s="18">
        <v>0</v>
      </c>
      <c r="AC311" s="18">
        <v>0</v>
      </c>
      <c r="AD311" s="18">
        <v>0</v>
      </c>
      <c r="AE311" s="18">
        <v>0</v>
      </c>
      <c r="AF311" s="52">
        <v>0</v>
      </c>
      <c r="AG311" s="55">
        <v>0</v>
      </c>
      <c r="AH311" s="54">
        <v>0</v>
      </c>
    </row>
    <row r="312" spans="1:34" s="10" customFormat="1" ht="14.4" x14ac:dyDescent="0.3">
      <c r="A312" s="13">
        <v>968</v>
      </c>
      <c r="B312" s="14" t="s">
        <v>423</v>
      </c>
      <c r="D312"/>
      <c r="E312"/>
      <c r="F312"/>
      <c r="H312" s="18">
        <v>0</v>
      </c>
      <c r="I312" s="18"/>
      <c r="J312" s="18">
        <v>0</v>
      </c>
      <c r="K312" s="18">
        <v>0</v>
      </c>
      <c r="L312" s="18">
        <v>0</v>
      </c>
      <c r="M312" s="18">
        <v>0</v>
      </c>
      <c r="N312" s="18">
        <v>0</v>
      </c>
      <c r="O312" s="18">
        <v>0</v>
      </c>
      <c r="P312" s="18">
        <v>0</v>
      </c>
      <c r="Q312" s="18">
        <v>0</v>
      </c>
      <c r="R312" s="18">
        <v>0</v>
      </c>
      <c r="S312" s="18">
        <v>0</v>
      </c>
      <c r="V312" s="18">
        <v>0</v>
      </c>
      <c r="W312" s="18">
        <v>0</v>
      </c>
      <c r="X312" s="18">
        <v>0</v>
      </c>
      <c r="Y312" s="18">
        <v>0</v>
      </c>
      <c r="Z312" s="18">
        <v>0</v>
      </c>
      <c r="AA312" s="18">
        <v>0</v>
      </c>
      <c r="AB312" s="18">
        <v>0</v>
      </c>
      <c r="AC312" s="18">
        <v>0</v>
      </c>
      <c r="AD312" s="18">
        <v>0</v>
      </c>
      <c r="AE312" s="18">
        <v>0</v>
      </c>
      <c r="AF312" s="52">
        <v>0</v>
      </c>
      <c r="AG312" s="55">
        <v>0</v>
      </c>
      <c r="AH312" s="54">
        <v>0</v>
      </c>
    </row>
    <row r="313" spans="1:34" s="10" customFormat="1" ht="14.4" x14ac:dyDescent="0.3">
      <c r="A313" s="13">
        <v>972</v>
      </c>
      <c r="B313" s="14" t="s">
        <v>424</v>
      </c>
      <c r="D313"/>
      <c r="E313"/>
      <c r="F313"/>
      <c r="H313" s="18">
        <v>0</v>
      </c>
      <c r="I313" s="18"/>
      <c r="J313" s="18">
        <v>0</v>
      </c>
      <c r="K313" s="18">
        <v>0</v>
      </c>
      <c r="L313" s="18">
        <v>0</v>
      </c>
      <c r="M313" s="18">
        <v>0</v>
      </c>
      <c r="N313" s="18">
        <v>0</v>
      </c>
      <c r="O313" s="18">
        <v>0</v>
      </c>
      <c r="P313" s="18">
        <v>0</v>
      </c>
      <c r="Q313" s="18">
        <v>0</v>
      </c>
      <c r="R313" s="18">
        <v>0</v>
      </c>
      <c r="S313" s="18">
        <v>0</v>
      </c>
      <c r="V313" s="18">
        <v>0</v>
      </c>
      <c r="W313" s="18">
        <v>0</v>
      </c>
      <c r="X313" s="18">
        <v>0</v>
      </c>
      <c r="Y313" s="18">
        <v>0</v>
      </c>
      <c r="Z313" s="18">
        <v>0</v>
      </c>
      <c r="AA313" s="18">
        <v>0</v>
      </c>
      <c r="AB313" s="18">
        <v>0</v>
      </c>
      <c r="AC313" s="18">
        <v>0</v>
      </c>
      <c r="AD313" s="18">
        <v>0</v>
      </c>
      <c r="AE313" s="18">
        <v>0</v>
      </c>
      <c r="AF313" s="52">
        <v>0</v>
      </c>
      <c r="AG313" s="55">
        <v>0</v>
      </c>
      <c r="AH313" s="54">
        <v>0</v>
      </c>
    </row>
    <row r="314" spans="1:34" s="10" customFormat="1" ht="14.4" x14ac:dyDescent="0.3">
      <c r="A314" s="13">
        <v>977</v>
      </c>
      <c r="B314" s="14" t="s">
        <v>425</v>
      </c>
      <c r="D314"/>
      <c r="E314"/>
      <c r="F314"/>
      <c r="H314" s="18">
        <v>29821</v>
      </c>
      <c r="I314" s="18"/>
      <c r="J314" s="18">
        <v>4136</v>
      </c>
      <c r="K314" s="18">
        <v>2421</v>
      </c>
      <c r="L314" s="18">
        <v>0</v>
      </c>
      <c r="M314" s="18">
        <v>-2135</v>
      </c>
      <c r="N314" s="18">
        <v>1554</v>
      </c>
      <c r="O314" s="18">
        <v>0</v>
      </c>
      <c r="P314" s="18">
        <v>-5133</v>
      </c>
      <c r="Q314" s="18">
        <v>843</v>
      </c>
      <c r="R314" s="18">
        <v>64742</v>
      </c>
      <c r="S314" s="18">
        <v>65585</v>
      </c>
      <c r="V314" s="18"/>
      <c r="W314" s="18"/>
      <c r="X314" s="18"/>
      <c r="Y314" s="18"/>
      <c r="Z314" s="18"/>
      <c r="AA314" s="18"/>
      <c r="AB314" s="18"/>
      <c r="AC314" s="18"/>
      <c r="AD314" s="18"/>
      <c r="AE314" s="18"/>
      <c r="AF314" s="52"/>
      <c r="AG314" s="55"/>
      <c r="AH314" s="54"/>
    </row>
    <row r="315" spans="1:34" s="10" customFormat="1" ht="14.4" x14ac:dyDescent="0.3">
      <c r="A315" s="13">
        <v>980</v>
      </c>
      <c r="B315" s="14" t="s">
        <v>426</v>
      </c>
      <c r="D315"/>
      <c r="E315"/>
      <c r="F315"/>
      <c r="H315" s="18">
        <v>0</v>
      </c>
      <c r="I315" s="18"/>
      <c r="J315" s="18">
        <v>0</v>
      </c>
      <c r="K315" s="18">
        <v>0</v>
      </c>
      <c r="L315" s="18">
        <v>0</v>
      </c>
      <c r="M315" s="18">
        <v>0</v>
      </c>
      <c r="N315" s="18">
        <v>0</v>
      </c>
      <c r="O315" s="18">
        <v>0</v>
      </c>
      <c r="P315" s="18">
        <v>0</v>
      </c>
      <c r="Q315" s="18">
        <v>0</v>
      </c>
      <c r="R315" s="18">
        <v>0</v>
      </c>
      <c r="S315" s="18">
        <v>0</v>
      </c>
      <c r="V315" s="18">
        <v>0</v>
      </c>
      <c r="W315" s="18">
        <v>0</v>
      </c>
      <c r="X315" s="18">
        <v>0</v>
      </c>
      <c r="Y315" s="18">
        <v>0</v>
      </c>
      <c r="Z315" s="18">
        <v>0</v>
      </c>
      <c r="AA315" s="18">
        <v>0</v>
      </c>
      <c r="AB315" s="18">
        <v>0</v>
      </c>
      <c r="AC315" s="18">
        <v>0</v>
      </c>
      <c r="AD315" s="18">
        <v>0</v>
      </c>
      <c r="AE315" s="18">
        <v>0</v>
      </c>
      <c r="AF315" s="52">
        <v>0</v>
      </c>
      <c r="AG315" s="55">
        <v>0</v>
      </c>
      <c r="AH315" s="54">
        <v>0</v>
      </c>
    </row>
    <row r="316" spans="1:34" s="10" customFormat="1" ht="14.4" x14ac:dyDescent="0.3">
      <c r="A316" s="13">
        <v>986</v>
      </c>
      <c r="B316" s="14" t="s">
        <v>427</v>
      </c>
      <c r="D316"/>
      <c r="E316"/>
      <c r="F316"/>
      <c r="H316" s="18">
        <v>0</v>
      </c>
      <c r="I316" s="18"/>
      <c r="J316" s="18">
        <v>0</v>
      </c>
      <c r="K316" s="18">
        <v>0</v>
      </c>
      <c r="L316" s="18">
        <v>0</v>
      </c>
      <c r="M316" s="18">
        <v>0</v>
      </c>
      <c r="N316" s="18">
        <v>0</v>
      </c>
      <c r="O316" s="18">
        <v>0</v>
      </c>
      <c r="P316" s="18">
        <v>0</v>
      </c>
      <c r="Q316" s="18">
        <v>0</v>
      </c>
      <c r="R316" s="18">
        <v>0</v>
      </c>
      <c r="S316" s="18">
        <v>0</v>
      </c>
      <c r="V316" s="18">
        <v>0</v>
      </c>
      <c r="W316" s="18">
        <v>0</v>
      </c>
      <c r="X316" s="18">
        <v>0</v>
      </c>
      <c r="Y316" s="18">
        <v>0</v>
      </c>
      <c r="Z316" s="18">
        <v>0</v>
      </c>
      <c r="AA316" s="18">
        <v>0</v>
      </c>
      <c r="AB316" s="18">
        <v>0</v>
      </c>
      <c r="AC316" s="18">
        <v>0</v>
      </c>
      <c r="AD316" s="18">
        <v>0</v>
      </c>
      <c r="AE316" s="18">
        <v>0</v>
      </c>
      <c r="AF316" s="52">
        <v>0</v>
      </c>
      <c r="AG316" s="55">
        <v>0</v>
      </c>
      <c r="AH316" s="54">
        <v>0</v>
      </c>
    </row>
    <row r="317" spans="1:34" s="10" customFormat="1" ht="14.4" x14ac:dyDescent="0.3">
      <c r="A317" s="13">
        <v>989</v>
      </c>
      <c r="B317" s="14" t="s">
        <v>428</v>
      </c>
      <c r="D317"/>
      <c r="E317"/>
      <c r="F317"/>
      <c r="H317" s="18">
        <v>0</v>
      </c>
      <c r="I317" s="18"/>
      <c r="J317" s="18">
        <v>0</v>
      </c>
      <c r="K317" s="18">
        <v>0</v>
      </c>
      <c r="L317" s="18">
        <v>0</v>
      </c>
      <c r="M317" s="18">
        <v>0</v>
      </c>
      <c r="N317" s="18">
        <v>0</v>
      </c>
      <c r="O317" s="18">
        <v>0</v>
      </c>
      <c r="P317" s="18">
        <v>0</v>
      </c>
      <c r="Q317" s="18">
        <v>0</v>
      </c>
      <c r="R317" s="18">
        <v>0</v>
      </c>
      <c r="S317" s="18">
        <v>0</v>
      </c>
      <c r="V317" s="18">
        <v>0</v>
      </c>
      <c r="W317" s="18">
        <v>0</v>
      </c>
      <c r="X317" s="18">
        <v>0</v>
      </c>
      <c r="Y317" s="18">
        <v>0</v>
      </c>
      <c r="Z317" s="18">
        <v>0</v>
      </c>
      <c r="AA317" s="18">
        <v>0</v>
      </c>
      <c r="AB317" s="18">
        <v>0</v>
      </c>
      <c r="AC317" s="18">
        <v>0</v>
      </c>
      <c r="AD317" s="18">
        <v>0</v>
      </c>
      <c r="AE317" s="18">
        <v>0</v>
      </c>
      <c r="AF317" s="52">
        <v>0</v>
      </c>
      <c r="AG317" s="55">
        <v>0</v>
      </c>
      <c r="AH317" s="54">
        <v>0</v>
      </c>
    </row>
    <row r="318" spans="1:34" s="10" customFormat="1" ht="14.4" x14ac:dyDescent="0.3">
      <c r="A318" s="13">
        <v>992</v>
      </c>
      <c r="B318" s="14" t="s">
        <v>429</v>
      </c>
      <c r="D318"/>
      <c r="E318"/>
      <c r="F318"/>
      <c r="H318" s="18">
        <v>0</v>
      </c>
      <c r="I318" s="18"/>
      <c r="J318" s="18">
        <v>0</v>
      </c>
      <c r="K318" s="18">
        <v>0</v>
      </c>
      <c r="L318" s="18">
        <v>0</v>
      </c>
      <c r="M318" s="18">
        <v>0</v>
      </c>
      <c r="N318" s="18">
        <v>0</v>
      </c>
      <c r="O318" s="18">
        <v>0</v>
      </c>
      <c r="P318" s="18">
        <v>0</v>
      </c>
      <c r="Q318" s="18">
        <v>0</v>
      </c>
      <c r="R318" s="18">
        <v>0</v>
      </c>
      <c r="S318" s="18">
        <v>0</v>
      </c>
      <c r="V318" s="18">
        <v>0</v>
      </c>
      <c r="W318" s="18">
        <v>0</v>
      </c>
      <c r="X318" s="18">
        <v>0</v>
      </c>
      <c r="Y318" s="18">
        <v>0</v>
      </c>
      <c r="Z318" s="18">
        <v>0</v>
      </c>
      <c r="AA318" s="18">
        <v>0</v>
      </c>
      <c r="AB318" s="18">
        <v>0</v>
      </c>
      <c r="AC318" s="18">
        <v>0</v>
      </c>
      <c r="AD318" s="18">
        <v>0</v>
      </c>
      <c r="AE318" s="18">
        <v>0</v>
      </c>
      <c r="AF318" s="52">
        <v>0</v>
      </c>
      <c r="AG318" s="55">
        <v>0</v>
      </c>
      <c r="AH318" s="54">
        <v>0</v>
      </c>
    </row>
    <row r="319" spans="1:34" s="10" customFormat="1" ht="14.4" x14ac:dyDescent="0.3">
      <c r="A319" s="13">
        <v>993</v>
      </c>
      <c r="B319" s="14" t="s">
        <v>430</v>
      </c>
      <c r="D319"/>
      <c r="E319"/>
      <c r="F319"/>
      <c r="H319" s="18">
        <v>0</v>
      </c>
      <c r="I319" s="18"/>
      <c r="J319" s="18">
        <v>0</v>
      </c>
      <c r="K319" s="18">
        <v>0</v>
      </c>
      <c r="L319" s="18">
        <v>0</v>
      </c>
      <c r="M319" s="18">
        <v>0</v>
      </c>
      <c r="N319" s="18">
        <v>0</v>
      </c>
      <c r="O319" s="18">
        <v>0</v>
      </c>
      <c r="P319" s="18">
        <v>0</v>
      </c>
      <c r="Q319" s="18">
        <v>0</v>
      </c>
      <c r="R319" s="18">
        <v>0</v>
      </c>
      <c r="S319" s="18">
        <v>0</v>
      </c>
      <c r="V319" s="18">
        <v>0</v>
      </c>
      <c r="W319" s="18">
        <v>0</v>
      </c>
      <c r="X319" s="18">
        <v>0</v>
      </c>
      <c r="Y319" s="18">
        <v>0</v>
      </c>
      <c r="Z319" s="18">
        <v>0</v>
      </c>
      <c r="AA319" s="18">
        <v>0</v>
      </c>
      <c r="AB319" s="18">
        <v>0</v>
      </c>
      <c r="AC319" s="18">
        <v>0</v>
      </c>
      <c r="AD319" s="18">
        <v>0</v>
      </c>
      <c r="AE319" s="18">
        <v>0</v>
      </c>
      <c r="AF319" s="52">
        <v>0</v>
      </c>
      <c r="AG319" s="55">
        <v>0</v>
      </c>
      <c r="AH319" s="54">
        <v>0</v>
      </c>
    </row>
    <row r="320" spans="1:34" s="10" customFormat="1" ht="14.4" x14ac:dyDescent="0.3">
      <c r="A320" s="13">
        <v>995</v>
      </c>
      <c r="B320" s="14" t="s">
        <v>431</v>
      </c>
      <c r="D320"/>
      <c r="E320"/>
      <c r="F320"/>
      <c r="H320" s="18">
        <v>0</v>
      </c>
      <c r="I320" s="18"/>
      <c r="J320" s="18">
        <v>0</v>
      </c>
      <c r="K320" s="18">
        <v>0</v>
      </c>
      <c r="L320" s="18">
        <v>0</v>
      </c>
      <c r="M320" s="18">
        <v>0</v>
      </c>
      <c r="N320" s="18">
        <v>0</v>
      </c>
      <c r="O320" s="18">
        <v>0</v>
      </c>
      <c r="P320" s="18">
        <v>0</v>
      </c>
      <c r="Q320" s="18">
        <v>0</v>
      </c>
      <c r="R320" s="18">
        <v>0</v>
      </c>
      <c r="S320" s="18">
        <v>0</v>
      </c>
      <c r="V320" s="18">
        <v>0</v>
      </c>
      <c r="W320" s="18">
        <v>0</v>
      </c>
      <c r="X320" s="18">
        <v>0</v>
      </c>
      <c r="Y320" s="18">
        <v>0</v>
      </c>
      <c r="Z320" s="18">
        <v>0</v>
      </c>
      <c r="AA320" s="18">
        <v>0</v>
      </c>
      <c r="AB320" s="18">
        <v>0</v>
      </c>
      <c r="AC320" s="18">
        <v>0</v>
      </c>
      <c r="AD320" s="18">
        <v>0</v>
      </c>
      <c r="AE320" s="18">
        <v>0</v>
      </c>
      <c r="AF320" s="52">
        <v>0</v>
      </c>
      <c r="AG320" s="55">
        <v>0</v>
      </c>
      <c r="AH320" s="54">
        <v>0</v>
      </c>
    </row>
    <row r="321" spans="1:34" s="10" customFormat="1" ht="15.6" x14ac:dyDescent="0.4">
      <c r="A321" s="13">
        <v>999</v>
      </c>
      <c r="B321" s="14" t="s">
        <v>432</v>
      </c>
      <c r="D321"/>
      <c r="E321"/>
      <c r="F321"/>
      <c r="H321" s="57">
        <v>4920502</v>
      </c>
      <c r="I321" s="57"/>
      <c r="J321" s="57">
        <v>312139</v>
      </c>
      <c r="K321" s="57">
        <v>182717</v>
      </c>
      <c r="L321" s="57">
        <v>0</v>
      </c>
      <c r="M321" s="57">
        <v>-161192</v>
      </c>
      <c r="N321" s="57">
        <v>117267</v>
      </c>
      <c r="O321" s="57">
        <v>0</v>
      </c>
      <c r="P321" s="57">
        <v>-387340</v>
      </c>
      <c r="Q321" s="57">
        <v>63591</v>
      </c>
      <c r="R321" s="57">
        <v>4885745</v>
      </c>
      <c r="S321" s="57">
        <v>4949336</v>
      </c>
      <c r="V321" s="18">
        <v>0</v>
      </c>
      <c r="W321" s="18">
        <v>0</v>
      </c>
      <c r="X321" s="18">
        <v>0</v>
      </c>
      <c r="Y321" s="18">
        <v>-385657</v>
      </c>
      <c r="Z321" s="18">
        <v>0</v>
      </c>
      <c r="AA321" s="18">
        <v>0</v>
      </c>
      <c r="AB321" s="18">
        <v>-385657</v>
      </c>
      <c r="AC321" s="18">
        <v>0</v>
      </c>
      <c r="AD321" s="18">
        <v>0</v>
      </c>
      <c r="AE321" s="18">
        <v>0</v>
      </c>
      <c r="AF321" s="52">
        <v>0</v>
      </c>
      <c r="AG321" s="55">
        <v>0</v>
      </c>
      <c r="AH321" s="54">
        <v>0</v>
      </c>
    </row>
    <row r="322" spans="1:34" ht="14.4" x14ac:dyDescent="0.3">
      <c r="D322"/>
      <c r="E322"/>
      <c r="F322"/>
    </row>
    <row r="323" spans="1:34" s="45" customFormat="1" ht="15.6" x14ac:dyDescent="0.4">
      <c r="A323" s="41" t="s">
        <v>26</v>
      </c>
      <c r="B323" s="58"/>
      <c r="C323" s="59"/>
      <c r="D323"/>
      <c r="E323"/>
      <c r="F323"/>
      <c r="G323" s="59"/>
      <c r="H323" s="44">
        <v>351919761</v>
      </c>
      <c r="I323" s="60">
        <v>0</v>
      </c>
      <c r="J323" s="44">
        <v>22483364</v>
      </c>
      <c r="K323" s="44">
        <v>13161101</v>
      </c>
      <c r="L323" s="44">
        <v>0</v>
      </c>
      <c r="M323" s="44">
        <v>-11610663</v>
      </c>
      <c r="N323" s="44">
        <v>8446717</v>
      </c>
      <c r="O323" s="44">
        <v>0</v>
      </c>
      <c r="P323" s="44">
        <v>-27900092</v>
      </c>
      <c r="Q323" s="44">
        <v>4580427</v>
      </c>
      <c r="R323" s="44">
        <v>351919761</v>
      </c>
      <c r="S323" s="44">
        <v>356500188</v>
      </c>
      <c r="T323" s="40"/>
      <c r="U323" s="42"/>
      <c r="V323" s="44">
        <v>0</v>
      </c>
      <c r="W323" s="44">
        <v>0</v>
      </c>
      <c r="X323" s="44">
        <v>0</v>
      </c>
      <c r="Y323" s="44">
        <v>-27900092</v>
      </c>
      <c r="Z323" s="44">
        <v>0</v>
      </c>
      <c r="AA323" s="44">
        <v>0.25</v>
      </c>
      <c r="AB323" s="44">
        <v>-27900091.75</v>
      </c>
      <c r="AC323" s="44">
        <v>0.25</v>
      </c>
      <c r="AD323" s="44">
        <v>1.3399999999999999</v>
      </c>
      <c r="AE323" s="44">
        <v>0</v>
      </c>
      <c r="AF323" s="61">
        <v>0</v>
      </c>
      <c r="AG323" s="44">
        <v>2.37</v>
      </c>
      <c r="AH323" s="61">
        <v>0</v>
      </c>
    </row>
  </sheetData>
  <mergeCells count="2">
    <mergeCell ref="J2:S2"/>
    <mergeCell ref="V2:AH2"/>
  </mergeCells>
  <printOptions horizontalCentered="1"/>
  <pageMargins left="0.2" right="0.2" top="0.25" bottom="0.5" header="0.3" footer="0.3"/>
  <pageSetup scale="80" fitToHeight="0" pageOrder="overThenDown" orientation="landscape" r:id="rId1"/>
  <headerFooter scaleWithDoc="0">
    <oddFooter>&amp;L&amp;Z&amp;F&amp;R&amp;D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0EF1B-4E48-462D-B99A-B40F9215CFB7}">
  <sheetPr>
    <tabColor theme="6" tint="-0.249977111117893"/>
  </sheetPr>
  <dimension ref="A1:L323"/>
  <sheetViews>
    <sheetView showGridLines="0" zoomScaleNormal="100" zoomScaleSheetLayoutView="70" workbookViewId="0">
      <pane xSplit="2" ySplit="4" topLeftCell="C292" activePane="bottomRight" state="frozen"/>
      <selection sqref="A1:Y330"/>
      <selection pane="topRight" sqref="A1:Y330"/>
      <selection pane="bottomLeft" sqref="A1:Y330"/>
      <selection pane="bottomRight" activeCell="A169" sqref="A169:XFD169"/>
    </sheetView>
  </sheetViews>
  <sheetFormatPr defaultColWidth="9.109375" defaultRowHeight="13.2" x14ac:dyDescent="0.25"/>
  <cols>
    <col min="1" max="1" width="11.6640625" style="2" bestFit="1" customWidth="1"/>
    <col min="2" max="2" width="46.6640625" style="14" customWidth="1"/>
    <col min="3" max="3" width="15" style="2" bestFit="1" customWidth="1"/>
    <col min="4" max="4" width="12.109375" style="2" customWidth="1"/>
    <col min="5" max="5" width="15" style="2" bestFit="1" customWidth="1"/>
    <col min="6" max="6" width="12.88671875" style="2" bestFit="1" customWidth="1"/>
    <col min="7" max="7" width="13.5546875" style="2" customWidth="1"/>
    <col min="8" max="8" width="15" style="2" customWidth="1"/>
    <col min="9" max="9" width="13.5546875" style="2" customWidth="1"/>
    <col min="10" max="10" width="14.5546875" style="2" customWidth="1"/>
    <col min="11" max="11" width="13" style="2" customWidth="1"/>
    <col min="12" max="12" width="16" style="2" customWidth="1"/>
    <col min="13" max="16384" width="9.109375" style="2"/>
  </cols>
  <sheetData>
    <row r="1" spans="1:12" ht="15.6" x14ac:dyDescent="0.3">
      <c r="A1" s="1" t="s">
        <v>65</v>
      </c>
      <c r="C1" s="3" t="s">
        <v>1</v>
      </c>
      <c r="D1" s="3" t="s">
        <v>2</v>
      </c>
      <c r="E1" s="3" t="s">
        <v>3</v>
      </c>
      <c r="F1" s="3" t="s">
        <v>4</v>
      </c>
      <c r="G1" s="3" t="s">
        <v>5</v>
      </c>
      <c r="H1" s="3" t="s">
        <v>6</v>
      </c>
      <c r="I1" s="3" t="s">
        <v>7</v>
      </c>
      <c r="J1" s="3" t="s">
        <v>8</v>
      </c>
      <c r="K1" s="3" t="s">
        <v>9</v>
      </c>
      <c r="L1" s="3" t="s">
        <v>10</v>
      </c>
    </row>
    <row r="2" spans="1:12" x14ac:dyDescent="0.25">
      <c r="C2" s="201" t="s">
        <v>43</v>
      </c>
      <c r="D2" s="201"/>
      <c r="E2" s="201"/>
      <c r="F2" s="201"/>
      <c r="G2" s="201"/>
      <c r="H2" s="201"/>
      <c r="I2" s="201"/>
      <c r="J2" s="201"/>
      <c r="K2" s="201"/>
      <c r="L2" s="201"/>
    </row>
    <row r="3" spans="1:12" s="10" customFormat="1" ht="52.8" x14ac:dyDescent="0.25">
      <c r="A3" s="46" t="s">
        <v>18</v>
      </c>
      <c r="B3" s="27" t="s">
        <v>13</v>
      </c>
      <c r="C3" s="48" t="s">
        <v>53</v>
      </c>
      <c r="D3" s="48" t="s">
        <v>54</v>
      </c>
      <c r="E3" s="48" t="s">
        <v>55</v>
      </c>
      <c r="F3" s="48" t="s">
        <v>49</v>
      </c>
      <c r="G3" s="48" t="s">
        <v>56</v>
      </c>
      <c r="H3" s="48" t="s">
        <v>57</v>
      </c>
      <c r="I3" s="50" t="s">
        <v>58</v>
      </c>
      <c r="J3" s="50" t="s">
        <v>59</v>
      </c>
      <c r="K3" s="50" t="s">
        <v>60</v>
      </c>
      <c r="L3" s="50" t="s">
        <v>61</v>
      </c>
    </row>
    <row r="4" spans="1:12" s="10" customFormat="1" x14ac:dyDescent="0.25">
      <c r="A4" s="11"/>
      <c r="B4" s="29"/>
      <c r="C4" s="11"/>
      <c r="D4" s="11"/>
      <c r="E4" s="11"/>
      <c r="F4" s="11"/>
      <c r="G4" s="11"/>
      <c r="H4" s="11"/>
      <c r="I4" s="11"/>
      <c r="J4" s="11"/>
      <c r="K4" s="11"/>
      <c r="L4" s="11"/>
    </row>
    <row r="5" spans="1:12" s="10" customFormat="1" x14ac:dyDescent="0.25">
      <c r="A5" s="13">
        <v>5</v>
      </c>
      <c r="B5" s="14" t="s">
        <v>117</v>
      </c>
      <c r="C5" s="15">
        <v>0</v>
      </c>
      <c r="D5" s="15">
        <v>0</v>
      </c>
      <c r="E5" s="15">
        <v>0</v>
      </c>
      <c r="F5" s="15">
        <v>0</v>
      </c>
      <c r="G5" s="15">
        <v>0</v>
      </c>
      <c r="H5" s="15">
        <v>0</v>
      </c>
      <c r="I5" s="15">
        <v>0</v>
      </c>
      <c r="J5" s="15">
        <v>0</v>
      </c>
      <c r="K5" s="15">
        <v>0</v>
      </c>
      <c r="L5" s="15">
        <v>0</v>
      </c>
    </row>
    <row r="6" spans="1:12" s="10" customFormat="1" x14ac:dyDescent="0.25">
      <c r="A6" s="13">
        <v>6</v>
      </c>
      <c r="B6" s="14" t="s">
        <v>118</v>
      </c>
      <c r="C6" s="18">
        <v>0</v>
      </c>
      <c r="D6" s="18">
        <v>0</v>
      </c>
      <c r="E6" s="18">
        <v>0</v>
      </c>
      <c r="F6" s="18">
        <v>0</v>
      </c>
      <c r="G6" s="18">
        <v>0</v>
      </c>
      <c r="H6" s="18">
        <v>0</v>
      </c>
      <c r="I6" s="18">
        <v>0</v>
      </c>
      <c r="J6" s="18">
        <v>0</v>
      </c>
      <c r="K6" s="18">
        <v>0</v>
      </c>
      <c r="L6" s="18">
        <v>0</v>
      </c>
    </row>
    <row r="7" spans="1:12" s="10" customFormat="1" x14ac:dyDescent="0.25">
      <c r="A7" s="13">
        <v>7</v>
      </c>
      <c r="B7" s="14" t="s">
        <v>119</v>
      </c>
      <c r="C7" s="18">
        <v>0</v>
      </c>
      <c r="D7" s="18">
        <v>0</v>
      </c>
      <c r="E7" s="18">
        <v>0</v>
      </c>
      <c r="F7" s="18">
        <v>0</v>
      </c>
      <c r="G7" s="18">
        <v>0</v>
      </c>
      <c r="H7" s="18">
        <v>0</v>
      </c>
      <c r="I7" s="18">
        <v>0</v>
      </c>
      <c r="J7" s="18">
        <v>0</v>
      </c>
      <c r="K7" s="18">
        <v>0</v>
      </c>
      <c r="L7" s="18">
        <v>0</v>
      </c>
    </row>
    <row r="8" spans="1:12" s="10" customFormat="1" x14ac:dyDescent="0.25">
      <c r="A8" s="13">
        <v>47</v>
      </c>
      <c r="B8" s="14" t="s">
        <v>120</v>
      </c>
      <c r="C8" s="18">
        <v>0</v>
      </c>
      <c r="D8" s="18">
        <v>0</v>
      </c>
      <c r="E8" s="18">
        <v>0</v>
      </c>
      <c r="F8" s="18">
        <v>0</v>
      </c>
      <c r="G8" s="18">
        <v>0</v>
      </c>
      <c r="H8" s="18">
        <v>0</v>
      </c>
      <c r="I8" s="18">
        <v>0</v>
      </c>
      <c r="J8" s="18">
        <v>0</v>
      </c>
      <c r="K8" s="18">
        <v>0</v>
      </c>
      <c r="L8" s="18">
        <v>0</v>
      </c>
    </row>
    <row r="9" spans="1:12" s="10" customFormat="1" x14ac:dyDescent="0.25">
      <c r="A9" s="13">
        <v>48</v>
      </c>
      <c r="B9" s="14" t="s">
        <v>121</v>
      </c>
      <c r="C9" s="18">
        <v>0</v>
      </c>
      <c r="D9" s="18">
        <v>0</v>
      </c>
      <c r="E9" s="18">
        <v>0</v>
      </c>
      <c r="F9" s="18">
        <v>0</v>
      </c>
      <c r="G9" s="18">
        <v>0</v>
      </c>
      <c r="H9" s="18">
        <v>0</v>
      </c>
      <c r="I9" s="18">
        <v>0</v>
      </c>
      <c r="J9" s="18">
        <v>0</v>
      </c>
      <c r="K9" s="18">
        <v>0</v>
      </c>
      <c r="L9" s="18">
        <v>0</v>
      </c>
    </row>
    <row r="10" spans="1:12" s="10" customFormat="1" x14ac:dyDescent="0.25">
      <c r="A10" s="13">
        <v>90</v>
      </c>
      <c r="B10" s="14" t="s">
        <v>122</v>
      </c>
      <c r="C10" s="18">
        <v>1375</v>
      </c>
      <c r="D10" s="18">
        <v>0</v>
      </c>
      <c r="E10" s="18">
        <v>0</v>
      </c>
      <c r="F10" s="18">
        <v>-1375</v>
      </c>
      <c r="G10" s="18">
        <v>0</v>
      </c>
      <c r="H10" s="18">
        <v>0</v>
      </c>
      <c r="I10" s="18">
        <v>0</v>
      </c>
      <c r="J10" s="18">
        <v>0</v>
      </c>
      <c r="K10" s="18">
        <v>0</v>
      </c>
      <c r="L10" s="18">
        <v>17569</v>
      </c>
    </row>
    <row r="11" spans="1:12" s="10" customFormat="1" x14ac:dyDescent="0.25">
      <c r="A11" s="13">
        <v>91</v>
      </c>
      <c r="B11" s="14" t="s">
        <v>123</v>
      </c>
      <c r="C11" s="18">
        <v>1019</v>
      </c>
      <c r="D11" s="18">
        <v>0</v>
      </c>
      <c r="E11" s="18">
        <v>0</v>
      </c>
      <c r="F11" s="18">
        <v>-1019</v>
      </c>
      <c r="G11" s="18">
        <v>0</v>
      </c>
      <c r="H11" s="18">
        <v>0</v>
      </c>
      <c r="I11" s="18">
        <v>0</v>
      </c>
      <c r="J11" s="18">
        <v>0</v>
      </c>
      <c r="K11" s="18">
        <v>0</v>
      </c>
      <c r="L11" s="18">
        <v>13018</v>
      </c>
    </row>
    <row r="12" spans="1:12" s="10" customFormat="1" x14ac:dyDescent="0.25">
      <c r="A12" s="13">
        <v>100</v>
      </c>
      <c r="B12" s="14" t="s">
        <v>124</v>
      </c>
      <c r="C12" s="18">
        <v>32185</v>
      </c>
      <c r="D12" s="18">
        <v>0</v>
      </c>
      <c r="E12" s="18">
        <v>0</v>
      </c>
      <c r="F12" s="18">
        <v>-32185</v>
      </c>
      <c r="G12" s="18">
        <v>0</v>
      </c>
      <c r="H12" s="18">
        <v>0</v>
      </c>
      <c r="I12" s="18">
        <v>0</v>
      </c>
      <c r="J12" s="18">
        <v>0</v>
      </c>
      <c r="K12" s="18">
        <v>0</v>
      </c>
      <c r="L12" s="18">
        <v>411253</v>
      </c>
    </row>
    <row r="13" spans="1:12" s="10" customFormat="1" x14ac:dyDescent="0.25">
      <c r="A13" s="13">
        <v>101</v>
      </c>
      <c r="B13" s="14" t="s">
        <v>125</v>
      </c>
      <c r="C13" s="18">
        <v>63516</v>
      </c>
      <c r="D13" s="18">
        <v>0</v>
      </c>
      <c r="E13" s="18">
        <v>0</v>
      </c>
      <c r="F13" s="18">
        <v>-63516</v>
      </c>
      <c r="G13" s="18">
        <v>0</v>
      </c>
      <c r="H13" s="18">
        <v>0</v>
      </c>
      <c r="I13" s="18">
        <v>0</v>
      </c>
      <c r="J13" s="18">
        <v>0</v>
      </c>
      <c r="K13" s="18">
        <v>0</v>
      </c>
      <c r="L13" s="18">
        <v>811591</v>
      </c>
    </row>
    <row r="14" spans="1:12" s="10" customFormat="1" x14ac:dyDescent="0.25">
      <c r="A14" s="13">
        <v>102</v>
      </c>
      <c r="B14" s="14" t="s">
        <v>126</v>
      </c>
      <c r="C14" s="18">
        <v>0</v>
      </c>
      <c r="D14" s="18">
        <v>0</v>
      </c>
      <c r="E14" s="18">
        <v>0</v>
      </c>
      <c r="F14" s="18">
        <v>0</v>
      </c>
      <c r="G14" s="18">
        <v>0</v>
      </c>
      <c r="H14" s="18">
        <v>0</v>
      </c>
      <c r="I14" s="18">
        <v>0</v>
      </c>
      <c r="J14" s="18">
        <v>0</v>
      </c>
      <c r="K14" s="18">
        <v>0</v>
      </c>
      <c r="L14" s="18">
        <v>0</v>
      </c>
    </row>
    <row r="15" spans="1:12" s="10" customFormat="1" x14ac:dyDescent="0.25">
      <c r="A15" s="13">
        <v>103</v>
      </c>
      <c r="B15" s="14" t="s">
        <v>127</v>
      </c>
      <c r="C15" s="18">
        <v>107656</v>
      </c>
      <c r="D15" s="18">
        <v>0</v>
      </c>
      <c r="E15" s="18">
        <v>0</v>
      </c>
      <c r="F15" s="18">
        <v>-107656</v>
      </c>
      <c r="G15" s="18">
        <v>0</v>
      </c>
      <c r="H15" s="18">
        <v>0</v>
      </c>
      <c r="I15" s="18">
        <v>0</v>
      </c>
      <c r="J15" s="18">
        <v>0</v>
      </c>
      <c r="K15" s="18">
        <v>0</v>
      </c>
      <c r="L15" s="18">
        <v>1375605</v>
      </c>
    </row>
    <row r="16" spans="1:12" s="10" customFormat="1" x14ac:dyDescent="0.25">
      <c r="A16" s="13">
        <v>107</v>
      </c>
      <c r="B16" s="14" t="s">
        <v>128</v>
      </c>
      <c r="C16" s="18">
        <v>15810</v>
      </c>
      <c r="D16" s="18">
        <v>0</v>
      </c>
      <c r="E16" s="18">
        <v>0</v>
      </c>
      <c r="F16" s="18">
        <v>-15810</v>
      </c>
      <c r="G16" s="18">
        <v>0</v>
      </c>
      <c r="H16" s="18">
        <v>0</v>
      </c>
      <c r="I16" s="18">
        <v>0</v>
      </c>
      <c r="J16" s="18">
        <v>0</v>
      </c>
      <c r="K16" s="18">
        <v>0</v>
      </c>
      <c r="L16" s="18">
        <v>202017</v>
      </c>
    </row>
    <row r="17" spans="1:12" s="10" customFormat="1" x14ac:dyDescent="0.25">
      <c r="A17" s="13">
        <v>109</v>
      </c>
      <c r="B17" s="14" t="s">
        <v>129</v>
      </c>
      <c r="C17" s="18">
        <v>8882</v>
      </c>
      <c r="D17" s="18">
        <v>0</v>
      </c>
      <c r="E17" s="18">
        <v>0</v>
      </c>
      <c r="F17" s="18">
        <v>-8882</v>
      </c>
      <c r="G17" s="18">
        <v>0</v>
      </c>
      <c r="H17" s="18">
        <v>0</v>
      </c>
      <c r="I17" s="18">
        <v>0</v>
      </c>
      <c r="J17" s="18">
        <v>0</v>
      </c>
      <c r="K17" s="18">
        <v>0</v>
      </c>
      <c r="L17" s="18">
        <v>113486</v>
      </c>
    </row>
    <row r="18" spans="1:12" s="10" customFormat="1" x14ac:dyDescent="0.25">
      <c r="A18" s="13">
        <v>110</v>
      </c>
      <c r="B18" s="14" t="s">
        <v>130</v>
      </c>
      <c r="C18" s="18">
        <v>9736</v>
      </c>
      <c r="D18" s="18">
        <v>0</v>
      </c>
      <c r="E18" s="18">
        <v>0</v>
      </c>
      <c r="F18" s="18">
        <v>-9736</v>
      </c>
      <c r="G18" s="18">
        <v>0</v>
      </c>
      <c r="H18" s="18">
        <v>0</v>
      </c>
      <c r="I18" s="18">
        <v>0</v>
      </c>
      <c r="J18" s="18">
        <v>0</v>
      </c>
      <c r="K18" s="18">
        <v>0</v>
      </c>
      <c r="L18" s="18">
        <v>124409</v>
      </c>
    </row>
    <row r="19" spans="1:12" s="10" customFormat="1" x14ac:dyDescent="0.25">
      <c r="A19" s="13">
        <v>111</v>
      </c>
      <c r="B19" s="14" t="s">
        <v>131</v>
      </c>
      <c r="C19" s="18">
        <v>92677</v>
      </c>
      <c r="D19" s="18">
        <v>0</v>
      </c>
      <c r="E19" s="18">
        <v>0</v>
      </c>
      <c r="F19" s="18">
        <v>-92677</v>
      </c>
      <c r="G19" s="18">
        <v>0</v>
      </c>
      <c r="H19" s="18">
        <v>0</v>
      </c>
      <c r="I19" s="18">
        <v>0</v>
      </c>
      <c r="J19" s="18">
        <v>0</v>
      </c>
      <c r="K19" s="18">
        <v>0</v>
      </c>
      <c r="L19" s="18">
        <v>1184198</v>
      </c>
    </row>
    <row r="20" spans="1:12" s="10" customFormat="1" x14ac:dyDescent="0.25">
      <c r="A20" s="13">
        <v>112</v>
      </c>
      <c r="B20" s="14" t="s">
        <v>132</v>
      </c>
      <c r="C20" s="18">
        <v>857</v>
      </c>
      <c r="D20" s="18">
        <v>0</v>
      </c>
      <c r="E20" s="18">
        <v>0</v>
      </c>
      <c r="F20" s="18">
        <v>-857</v>
      </c>
      <c r="G20" s="18">
        <v>0</v>
      </c>
      <c r="H20" s="18">
        <v>0</v>
      </c>
      <c r="I20" s="18">
        <v>0</v>
      </c>
      <c r="J20" s="18">
        <v>0</v>
      </c>
      <c r="K20" s="18">
        <v>0</v>
      </c>
      <c r="L20" s="18">
        <v>10949</v>
      </c>
    </row>
    <row r="21" spans="1:12" s="10" customFormat="1" x14ac:dyDescent="0.25">
      <c r="A21" s="13">
        <v>113</v>
      </c>
      <c r="B21" s="14" t="s">
        <v>133</v>
      </c>
      <c r="C21" s="18">
        <v>63027</v>
      </c>
      <c r="D21" s="18">
        <v>0</v>
      </c>
      <c r="E21" s="18">
        <v>0</v>
      </c>
      <c r="F21" s="18">
        <v>-63027</v>
      </c>
      <c r="G21" s="18">
        <v>0</v>
      </c>
      <c r="H21" s="18">
        <v>0</v>
      </c>
      <c r="I21" s="18">
        <v>0</v>
      </c>
      <c r="J21" s="18">
        <v>0</v>
      </c>
      <c r="K21" s="18">
        <v>0</v>
      </c>
      <c r="L21" s="18">
        <v>805348</v>
      </c>
    </row>
    <row r="22" spans="1:12" s="10" customFormat="1" x14ac:dyDescent="0.25">
      <c r="A22" s="13">
        <v>114</v>
      </c>
      <c r="B22" s="14" t="s">
        <v>134</v>
      </c>
      <c r="C22" s="18">
        <v>285470</v>
      </c>
      <c r="D22" s="18">
        <v>0</v>
      </c>
      <c r="E22" s="18">
        <v>0</v>
      </c>
      <c r="F22" s="18">
        <v>-285470</v>
      </c>
      <c r="G22" s="18">
        <v>0</v>
      </c>
      <c r="H22" s="18">
        <v>0</v>
      </c>
      <c r="I22" s="18">
        <v>0</v>
      </c>
      <c r="J22" s="18">
        <v>0</v>
      </c>
      <c r="K22" s="18">
        <v>0</v>
      </c>
      <c r="L22" s="18">
        <v>3647657</v>
      </c>
    </row>
    <row r="23" spans="1:12" s="10" customFormat="1" x14ac:dyDescent="0.25">
      <c r="A23" s="13">
        <v>115</v>
      </c>
      <c r="B23" s="14" t="s">
        <v>135</v>
      </c>
      <c r="C23" s="18">
        <v>191069</v>
      </c>
      <c r="D23" s="18">
        <v>0</v>
      </c>
      <c r="E23" s="18">
        <v>0</v>
      </c>
      <c r="F23" s="18">
        <v>-191069</v>
      </c>
      <c r="G23" s="18">
        <v>0</v>
      </c>
      <c r="H23" s="18">
        <v>0</v>
      </c>
      <c r="I23" s="18">
        <v>0</v>
      </c>
      <c r="J23" s="18">
        <v>0</v>
      </c>
      <c r="K23" s="18">
        <v>0</v>
      </c>
      <c r="L23" s="18">
        <v>2441433</v>
      </c>
    </row>
    <row r="24" spans="1:12" s="10" customFormat="1" x14ac:dyDescent="0.25">
      <c r="A24" s="13">
        <v>116</v>
      </c>
      <c r="B24" s="14" t="s">
        <v>136</v>
      </c>
      <c r="C24" s="18">
        <v>47040</v>
      </c>
      <c r="D24" s="18">
        <v>0</v>
      </c>
      <c r="E24" s="18">
        <v>0</v>
      </c>
      <c r="F24" s="18">
        <v>-47040</v>
      </c>
      <c r="G24" s="18">
        <v>0</v>
      </c>
      <c r="H24" s="18">
        <v>0</v>
      </c>
      <c r="I24" s="18">
        <v>0</v>
      </c>
      <c r="J24" s="18">
        <v>0</v>
      </c>
      <c r="K24" s="18">
        <v>0</v>
      </c>
      <c r="L24" s="18">
        <v>601069</v>
      </c>
    </row>
    <row r="25" spans="1:12" s="10" customFormat="1" x14ac:dyDescent="0.25">
      <c r="A25" s="13">
        <v>117</v>
      </c>
      <c r="B25" s="14" t="s">
        <v>137</v>
      </c>
      <c r="C25" s="18">
        <v>24165</v>
      </c>
      <c r="D25" s="18">
        <v>0</v>
      </c>
      <c r="E25" s="18">
        <v>0</v>
      </c>
      <c r="F25" s="18">
        <v>-24165</v>
      </c>
      <c r="G25" s="18">
        <v>0</v>
      </c>
      <c r="H25" s="18">
        <v>0</v>
      </c>
      <c r="I25" s="18">
        <v>0</v>
      </c>
      <c r="J25" s="18">
        <v>0</v>
      </c>
      <c r="K25" s="18">
        <v>0</v>
      </c>
      <c r="L25" s="18">
        <v>308780</v>
      </c>
    </row>
    <row r="26" spans="1:12" s="10" customFormat="1" x14ac:dyDescent="0.25">
      <c r="A26" s="13">
        <v>119</v>
      </c>
      <c r="B26" s="14" t="s">
        <v>138</v>
      </c>
      <c r="C26" s="18">
        <v>1264</v>
      </c>
      <c r="D26" s="18">
        <v>0</v>
      </c>
      <c r="E26" s="18">
        <v>0</v>
      </c>
      <c r="F26" s="18">
        <v>-1264</v>
      </c>
      <c r="G26" s="18">
        <v>0</v>
      </c>
      <c r="H26" s="18">
        <v>0</v>
      </c>
      <c r="I26" s="18">
        <v>0</v>
      </c>
      <c r="J26" s="18">
        <v>0</v>
      </c>
      <c r="K26" s="18">
        <v>0</v>
      </c>
      <c r="L26" s="18">
        <v>16155</v>
      </c>
    </row>
    <row r="27" spans="1:12" s="10" customFormat="1" x14ac:dyDescent="0.25">
      <c r="A27" s="13">
        <v>121</v>
      </c>
      <c r="B27" s="14" t="s">
        <v>139</v>
      </c>
      <c r="C27" s="18">
        <v>14672</v>
      </c>
      <c r="D27" s="18">
        <v>0</v>
      </c>
      <c r="E27" s="18">
        <v>0</v>
      </c>
      <c r="F27" s="18">
        <v>-14672</v>
      </c>
      <c r="G27" s="18">
        <v>0</v>
      </c>
      <c r="H27" s="18">
        <v>0</v>
      </c>
      <c r="I27" s="18">
        <v>0</v>
      </c>
      <c r="J27" s="18">
        <v>0</v>
      </c>
      <c r="K27" s="18">
        <v>0</v>
      </c>
      <c r="L27" s="18">
        <v>187478</v>
      </c>
    </row>
    <row r="28" spans="1:12" s="10" customFormat="1" x14ac:dyDescent="0.25">
      <c r="A28" s="13">
        <v>122</v>
      </c>
      <c r="B28" s="14" t="s">
        <v>140</v>
      </c>
      <c r="C28" s="18">
        <v>14177</v>
      </c>
      <c r="D28" s="18">
        <v>0</v>
      </c>
      <c r="E28" s="18">
        <v>0</v>
      </c>
      <c r="F28" s="18">
        <v>-14177</v>
      </c>
      <c r="G28" s="18">
        <v>0</v>
      </c>
      <c r="H28" s="18">
        <v>0</v>
      </c>
      <c r="I28" s="18">
        <v>0</v>
      </c>
      <c r="J28" s="18">
        <v>0</v>
      </c>
      <c r="K28" s="18">
        <v>0</v>
      </c>
      <c r="L28" s="18">
        <v>181145</v>
      </c>
    </row>
    <row r="29" spans="1:12" s="10" customFormat="1" x14ac:dyDescent="0.25">
      <c r="A29" s="13">
        <v>123</v>
      </c>
      <c r="B29" s="14" t="s">
        <v>141</v>
      </c>
      <c r="C29" s="18">
        <v>80582</v>
      </c>
      <c r="D29" s="18">
        <v>0</v>
      </c>
      <c r="E29" s="18">
        <v>0</v>
      </c>
      <c r="F29" s="18">
        <v>-80582</v>
      </c>
      <c r="G29" s="18">
        <v>0</v>
      </c>
      <c r="H29" s="18">
        <v>0</v>
      </c>
      <c r="I29" s="18">
        <v>0</v>
      </c>
      <c r="J29" s="18">
        <v>0</v>
      </c>
      <c r="K29" s="18">
        <v>0</v>
      </c>
      <c r="L29" s="18">
        <v>1029660</v>
      </c>
    </row>
    <row r="30" spans="1:12" s="10" customFormat="1" x14ac:dyDescent="0.25">
      <c r="A30" s="13">
        <v>124</v>
      </c>
      <c r="B30" s="14" t="s">
        <v>142</v>
      </c>
      <c r="C30" s="18">
        <v>0</v>
      </c>
      <c r="D30" s="18">
        <v>0</v>
      </c>
      <c r="E30" s="18">
        <v>0</v>
      </c>
      <c r="F30" s="18">
        <v>0</v>
      </c>
      <c r="G30" s="18">
        <v>0</v>
      </c>
      <c r="H30" s="18">
        <v>0</v>
      </c>
      <c r="I30" s="18">
        <v>0</v>
      </c>
      <c r="J30" s="18">
        <v>0</v>
      </c>
      <c r="K30" s="18">
        <v>0</v>
      </c>
      <c r="L30" s="18">
        <v>0</v>
      </c>
    </row>
    <row r="31" spans="1:12" s="10" customFormat="1" x14ac:dyDescent="0.25">
      <c r="A31" s="13">
        <v>125</v>
      </c>
      <c r="B31" s="14" t="s">
        <v>143</v>
      </c>
      <c r="C31" s="18">
        <v>33085</v>
      </c>
      <c r="D31" s="18">
        <v>0</v>
      </c>
      <c r="E31" s="18">
        <v>0</v>
      </c>
      <c r="F31" s="18">
        <v>-33085</v>
      </c>
      <c r="G31" s="18">
        <v>0</v>
      </c>
      <c r="H31" s="18">
        <v>0</v>
      </c>
      <c r="I31" s="18">
        <v>0</v>
      </c>
      <c r="J31" s="18">
        <v>0</v>
      </c>
      <c r="K31" s="18">
        <v>0</v>
      </c>
      <c r="L31" s="18">
        <v>422757</v>
      </c>
    </row>
    <row r="32" spans="1:12" s="10" customFormat="1" x14ac:dyDescent="0.25">
      <c r="A32" s="13">
        <v>126</v>
      </c>
      <c r="B32" s="14" t="s">
        <v>144</v>
      </c>
      <c r="C32" s="18">
        <v>0</v>
      </c>
      <c r="D32" s="18">
        <v>0</v>
      </c>
      <c r="E32" s="18">
        <v>0</v>
      </c>
      <c r="F32" s="18">
        <v>0</v>
      </c>
      <c r="G32" s="18">
        <v>0</v>
      </c>
      <c r="H32" s="18">
        <v>0</v>
      </c>
      <c r="I32" s="18">
        <v>0</v>
      </c>
      <c r="J32" s="18">
        <v>0</v>
      </c>
      <c r="K32" s="18">
        <v>0</v>
      </c>
      <c r="L32" s="18">
        <v>0</v>
      </c>
    </row>
    <row r="33" spans="1:12" s="10" customFormat="1" x14ac:dyDescent="0.25">
      <c r="A33" s="13">
        <v>127</v>
      </c>
      <c r="B33" s="14" t="s">
        <v>145</v>
      </c>
      <c r="C33" s="18">
        <v>50601</v>
      </c>
      <c r="D33" s="18">
        <v>0</v>
      </c>
      <c r="E33" s="18">
        <v>0</v>
      </c>
      <c r="F33" s="18">
        <v>-50601</v>
      </c>
      <c r="G33" s="18">
        <v>0</v>
      </c>
      <c r="H33" s="18">
        <v>0</v>
      </c>
      <c r="I33" s="18">
        <v>0</v>
      </c>
      <c r="J33" s="18">
        <v>0</v>
      </c>
      <c r="K33" s="18">
        <v>0</v>
      </c>
      <c r="L33" s="18">
        <v>646569</v>
      </c>
    </row>
    <row r="34" spans="1:12" s="10" customFormat="1" x14ac:dyDescent="0.25">
      <c r="A34" s="13">
        <v>128</v>
      </c>
      <c r="B34" s="14" t="s">
        <v>146</v>
      </c>
      <c r="C34" s="18">
        <v>66654</v>
      </c>
      <c r="D34" s="18">
        <v>0</v>
      </c>
      <c r="E34" s="18">
        <v>0</v>
      </c>
      <c r="F34" s="18">
        <v>-66654</v>
      </c>
      <c r="G34" s="18">
        <v>0</v>
      </c>
      <c r="H34" s="18">
        <v>0</v>
      </c>
      <c r="I34" s="18">
        <v>0</v>
      </c>
      <c r="J34" s="18">
        <v>0</v>
      </c>
      <c r="K34" s="18">
        <v>0</v>
      </c>
      <c r="L34" s="18">
        <v>851686</v>
      </c>
    </row>
    <row r="35" spans="1:12" s="10" customFormat="1" x14ac:dyDescent="0.25">
      <c r="A35" s="13">
        <v>129</v>
      </c>
      <c r="B35" s="14" t="s">
        <v>147</v>
      </c>
      <c r="C35" s="18">
        <v>30512</v>
      </c>
      <c r="D35" s="18">
        <v>0</v>
      </c>
      <c r="E35" s="18">
        <v>0</v>
      </c>
      <c r="F35" s="18">
        <v>-30512</v>
      </c>
      <c r="G35" s="18">
        <v>0</v>
      </c>
      <c r="H35" s="18">
        <v>0</v>
      </c>
      <c r="I35" s="18">
        <v>0</v>
      </c>
      <c r="J35" s="18">
        <v>0</v>
      </c>
      <c r="K35" s="18">
        <v>0</v>
      </c>
      <c r="L35" s="18">
        <v>389878</v>
      </c>
    </row>
    <row r="36" spans="1:12" s="10" customFormat="1" x14ac:dyDescent="0.25">
      <c r="A36" s="13">
        <v>131</v>
      </c>
      <c r="B36" s="14" t="s">
        <v>148</v>
      </c>
      <c r="C36" s="18">
        <v>0</v>
      </c>
      <c r="D36" s="18">
        <v>0</v>
      </c>
      <c r="E36" s="18">
        <v>0</v>
      </c>
      <c r="F36" s="18">
        <v>0</v>
      </c>
      <c r="G36" s="18">
        <v>0</v>
      </c>
      <c r="H36" s="18">
        <v>0</v>
      </c>
      <c r="I36" s="18">
        <v>0</v>
      </c>
      <c r="J36" s="18">
        <v>0</v>
      </c>
      <c r="K36" s="18">
        <v>0</v>
      </c>
      <c r="L36" s="18">
        <v>0</v>
      </c>
    </row>
    <row r="37" spans="1:12" s="10" customFormat="1" x14ac:dyDescent="0.25">
      <c r="A37" s="13">
        <v>132</v>
      </c>
      <c r="B37" s="14" t="s">
        <v>149</v>
      </c>
      <c r="C37" s="18">
        <v>18325</v>
      </c>
      <c r="D37" s="18">
        <v>0</v>
      </c>
      <c r="E37" s="18">
        <v>0</v>
      </c>
      <c r="F37" s="18">
        <v>-18325</v>
      </c>
      <c r="G37" s="18">
        <v>0</v>
      </c>
      <c r="H37" s="18">
        <v>0</v>
      </c>
      <c r="I37" s="18">
        <v>0</v>
      </c>
      <c r="J37" s="18">
        <v>0</v>
      </c>
      <c r="K37" s="18">
        <v>0</v>
      </c>
      <c r="L37" s="18">
        <v>234146</v>
      </c>
    </row>
    <row r="38" spans="1:12" s="10" customFormat="1" x14ac:dyDescent="0.25">
      <c r="A38" s="13">
        <v>133</v>
      </c>
      <c r="B38" s="14" t="s">
        <v>150</v>
      </c>
      <c r="C38" s="18">
        <v>32911</v>
      </c>
      <c r="D38" s="18">
        <v>0</v>
      </c>
      <c r="E38" s="18">
        <v>0</v>
      </c>
      <c r="F38" s="18">
        <v>-32911</v>
      </c>
      <c r="G38" s="18">
        <v>0</v>
      </c>
      <c r="H38" s="18">
        <v>0</v>
      </c>
      <c r="I38" s="18">
        <v>0</v>
      </c>
      <c r="J38" s="18">
        <v>0</v>
      </c>
      <c r="K38" s="18">
        <v>0</v>
      </c>
      <c r="L38" s="18">
        <v>420528</v>
      </c>
    </row>
    <row r="39" spans="1:12" s="10" customFormat="1" x14ac:dyDescent="0.25">
      <c r="A39" s="13">
        <v>135</v>
      </c>
      <c r="B39" s="14" t="s">
        <v>151</v>
      </c>
      <c r="C39" s="18">
        <v>0</v>
      </c>
      <c r="D39" s="18">
        <v>0</v>
      </c>
      <c r="E39" s="18">
        <v>0</v>
      </c>
      <c r="F39" s="18">
        <v>0</v>
      </c>
      <c r="G39" s="18">
        <v>0</v>
      </c>
      <c r="H39" s="18">
        <v>0</v>
      </c>
      <c r="I39" s="18">
        <v>0</v>
      </c>
      <c r="J39" s="18">
        <v>0</v>
      </c>
      <c r="K39" s="18">
        <v>0</v>
      </c>
      <c r="L39" s="18">
        <v>0</v>
      </c>
    </row>
    <row r="40" spans="1:12" s="10" customFormat="1" x14ac:dyDescent="0.25">
      <c r="A40" s="13">
        <v>136</v>
      </c>
      <c r="B40" s="14" t="s">
        <v>152</v>
      </c>
      <c r="C40" s="18">
        <v>90664</v>
      </c>
      <c r="D40" s="18">
        <v>0</v>
      </c>
      <c r="E40" s="18">
        <v>0</v>
      </c>
      <c r="F40" s="18">
        <v>-90664</v>
      </c>
      <c r="G40" s="18">
        <v>0</v>
      </c>
      <c r="H40" s="18">
        <v>0</v>
      </c>
      <c r="I40" s="18">
        <v>0</v>
      </c>
      <c r="J40" s="18">
        <v>0</v>
      </c>
      <c r="K40" s="18">
        <v>0</v>
      </c>
      <c r="L40" s="18">
        <v>1158483</v>
      </c>
    </row>
    <row r="41" spans="1:12" s="10" customFormat="1" x14ac:dyDescent="0.25">
      <c r="A41" s="13">
        <v>137</v>
      </c>
      <c r="B41" s="14" t="s">
        <v>153</v>
      </c>
      <c r="C41" s="18">
        <v>0</v>
      </c>
      <c r="D41" s="18">
        <v>0</v>
      </c>
      <c r="E41" s="18">
        <v>0</v>
      </c>
      <c r="F41" s="18">
        <v>0</v>
      </c>
      <c r="G41" s="18">
        <v>0</v>
      </c>
      <c r="H41" s="18">
        <v>0</v>
      </c>
      <c r="I41" s="18">
        <v>0</v>
      </c>
      <c r="J41" s="18">
        <v>0</v>
      </c>
      <c r="K41" s="18">
        <v>0</v>
      </c>
      <c r="L41" s="18">
        <v>0</v>
      </c>
    </row>
    <row r="42" spans="1:12" s="10" customFormat="1" x14ac:dyDescent="0.25">
      <c r="A42" s="13">
        <v>138</v>
      </c>
      <c r="B42" s="14" t="s">
        <v>154</v>
      </c>
      <c r="C42" s="18">
        <v>0</v>
      </c>
      <c r="D42" s="18">
        <v>0</v>
      </c>
      <c r="E42" s="18">
        <v>0</v>
      </c>
      <c r="F42" s="18">
        <v>0</v>
      </c>
      <c r="G42" s="18">
        <v>0</v>
      </c>
      <c r="H42" s="18">
        <v>0</v>
      </c>
      <c r="I42" s="18">
        <v>0</v>
      </c>
      <c r="J42" s="18">
        <v>0</v>
      </c>
      <c r="K42" s="18">
        <v>0</v>
      </c>
      <c r="L42" s="18">
        <v>0</v>
      </c>
    </row>
    <row r="43" spans="1:12" s="10" customFormat="1" x14ac:dyDescent="0.25">
      <c r="A43" s="13">
        <v>140</v>
      </c>
      <c r="B43" s="14" t="s">
        <v>155</v>
      </c>
      <c r="C43" s="18">
        <v>49227</v>
      </c>
      <c r="D43" s="18">
        <v>0</v>
      </c>
      <c r="E43" s="18">
        <v>0</v>
      </c>
      <c r="F43" s="18">
        <v>-49227</v>
      </c>
      <c r="G43" s="18">
        <v>0</v>
      </c>
      <c r="H43" s="18">
        <v>0</v>
      </c>
      <c r="I43" s="18">
        <v>0</v>
      </c>
      <c r="J43" s="18">
        <v>0</v>
      </c>
      <c r="K43" s="18">
        <v>0</v>
      </c>
      <c r="L43" s="18">
        <v>629012</v>
      </c>
    </row>
    <row r="44" spans="1:12" s="10" customFormat="1" x14ac:dyDescent="0.25">
      <c r="A44" s="13">
        <v>141</v>
      </c>
      <c r="B44" s="14" t="s">
        <v>156</v>
      </c>
      <c r="C44" s="18">
        <v>150924</v>
      </c>
      <c r="D44" s="18">
        <v>0</v>
      </c>
      <c r="E44" s="18">
        <v>0</v>
      </c>
      <c r="F44" s="18">
        <v>-150924</v>
      </c>
      <c r="G44" s="18">
        <v>0</v>
      </c>
      <c r="H44" s="18">
        <v>0</v>
      </c>
      <c r="I44" s="18">
        <v>0</v>
      </c>
      <c r="J44" s="18">
        <v>0</v>
      </c>
      <c r="K44" s="18">
        <v>0</v>
      </c>
      <c r="L44" s="18">
        <v>1928468</v>
      </c>
    </row>
    <row r="45" spans="1:12" s="10" customFormat="1" x14ac:dyDescent="0.25">
      <c r="A45" s="13">
        <v>142</v>
      </c>
      <c r="B45" s="14" t="s">
        <v>157</v>
      </c>
      <c r="C45" s="18">
        <v>2612</v>
      </c>
      <c r="D45" s="18">
        <v>0</v>
      </c>
      <c r="E45" s="18">
        <v>0</v>
      </c>
      <c r="F45" s="18">
        <v>-2612</v>
      </c>
      <c r="G45" s="18">
        <v>0</v>
      </c>
      <c r="H45" s="18">
        <v>0</v>
      </c>
      <c r="I45" s="18">
        <v>0</v>
      </c>
      <c r="J45" s="18">
        <v>0</v>
      </c>
      <c r="K45" s="18">
        <v>0</v>
      </c>
      <c r="L45" s="18">
        <v>33373</v>
      </c>
    </row>
    <row r="46" spans="1:12" s="10" customFormat="1" x14ac:dyDescent="0.25">
      <c r="A46" s="13">
        <v>143</v>
      </c>
      <c r="B46" s="14" t="s">
        <v>158</v>
      </c>
      <c r="C46" s="18">
        <v>7035</v>
      </c>
      <c r="D46" s="18">
        <v>0</v>
      </c>
      <c r="E46" s="18">
        <v>0</v>
      </c>
      <c r="F46" s="18">
        <v>-7035</v>
      </c>
      <c r="G46" s="18">
        <v>0</v>
      </c>
      <c r="H46" s="18">
        <v>0</v>
      </c>
      <c r="I46" s="18">
        <v>0</v>
      </c>
      <c r="J46" s="18">
        <v>0</v>
      </c>
      <c r="K46" s="18">
        <v>0</v>
      </c>
      <c r="L46" s="18">
        <v>89891</v>
      </c>
    </row>
    <row r="47" spans="1:12" s="10" customFormat="1" x14ac:dyDescent="0.25">
      <c r="A47" s="13">
        <v>146</v>
      </c>
      <c r="B47" s="14" t="s">
        <v>159</v>
      </c>
      <c r="C47" s="18">
        <v>15633</v>
      </c>
      <c r="D47" s="18">
        <v>0</v>
      </c>
      <c r="E47" s="18">
        <v>0</v>
      </c>
      <c r="F47" s="18">
        <v>-15633</v>
      </c>
      <c r="G47" s="18">
        <v>0</v>
      </c>
      <c r="H47" s="18">
        <v>0</v>
      </c>
      <c r="I47" s="18">
        <v>0</v>
      </c>
      <c r="J47" s="18">
        <v>0</v>
      </c>
      <c r="K47" s="18">
        <v>0</v>
      </c>
      <c r="L47" s="18">
        <v>199758</v>
      </c>
    </row>
    <row r="48" spans="1:12" s="10" customFormat="1" x14ac:dyDescent="0.25">
      <c r="A48" s="13">
        <v>147</v>
      </c>
      <c r="B48" s="14" t="s">
        <v>160</v>
      </c>
      <c r="C48" s="18">
        <v>11372</v>
      </c>
      <c r="D48" s="18">
        <v>0</v>
      </c>
      <c r="E48" s="18">
        <v>0</v>
      </c>
      <c r="F48" s="18">
        <v>-11372</v>
      </c>
      <c r="G48" s="18">
        <v>0</v>
      </c>
      <c r="H48" s="18">
        <v>0</v>
      </c>
      <c r="I48" s="18">
        <v>0</v>
      </c>
      <c r="J48" s="18">
        <v>0</v>
      </c>
      <c r="K48" s="18">
        <v>0</v>
      </c>
      <c r="L48" s="18">
        <v>145311</v>
      </c>
    </row>
    <row r="49" spans="1:12" s="10" customFormat="1" x14ac:dyDescent="0.25">
      <c r="A49" s="13">
        <v>148</v>
      </c>
      <c r="B49" s="14" t="s">
        <v>161</v>
      </c>
      <c r="C49" s="18">
        <v>1969</v>
      </c>
      <c r="D49" s="18">
        <v>0</v>
      </c>
      <c r="E49" s="18">
        <v>0</v>
      </c>
      <c r="F49" s="18">
        <v>-1969</v>
      </c>
      <c r="G49" s="18">
        <v>0</v>
      </c>
      <c r="H49" s="18">
        <v>0</v>
      </c>
      <c r="I49" s="18">
        <v>0</v>
      </c>
      <c r="J49" s="18">
        <v>0</v>
      </c>
      <c r="K49" s="18">
        <v>0</v>
      </c>
      <c r="L49" s="18">
        <v>25154</v>
      </c>
    </row>
    <row r="50" spans="1:12" s="10" customFormat="1" x14ac:dyDescent="0.25">
      <c r="A50" s="13">
        <v>149</v>
      </c>
      <c r="B50" s="14" t="s">
        <v>162</v>
      </c>
      <c r="C50" s="18">
        <v>0</v>
      </c>
      <c r="D50" s="18">
        <v>0</v>
      </c>
      <c r="E50" s="18">
        <v>0</v>
      </c>
      <c r="F50" s="18">
        <v>0</v>
      </c>
      <c r="G50" s="18">
        <v>0</v>
      </c>
      <c r="H50" s="18">
        <v>0</v>
      </c>
      <c r="I50" s="18">
        <v>0</v>
      </c>
      <c r="J50" s="18">
        <v>0</v>
      </c>
      <c r="K50" s="18">
        <v>0</v>
      </c>
      <c r="L50" s="18">
        <v>0</v>
      </c>
    </row>
    <row r="51" spans="1:12" s="10" customFormat="1" x14ac:dyDescent="0.25">
      <c r="A51" s="13">
        <v>150</v>
      </c>
      <c r="B51" s="14" t="s">
        <v>163</v>
      </c>
      <c r="C51" s="18">
        <v>0</v>
      </c>
      <c r="D51" s="18">
        <v>0</v>
      </c>
      <c r="E51" s="18">
        <v>0</v>
      </c>
      <c r="F51" s="18">
        <v>0</v>
      </c>
      <c r="G51" s="18">
        <v>0</v>
      </c>
      <c r="H51" s="18">
        <v>0</v>
      </c>
      <c r="I51" s="18">
        <v>0</v>
      </c>
      <c r="J51" s="18">
        <v>0</v>
      </c>
      <c r="K51" s="18">
        <v>0</v>
      </c>
      <c r="L51" s="18">
        <v>0</v>
      </c>
    </row>
    <row r="52" spans="1:12" s="10" customFormat="1" x14ac:dyDescent="0.25">
      <c r="A52" s="13">
        <v>151</v>
      </c>
      <c r="B52" s="14" t="s">
        <v>164</v>
      </c>
      <c r="C52" s="18">
        <v>45362</v>
      </c>
      <c r="D52" s="18">
        <v>0</v>
      </c>
      <c r="E52" s="18">
        <v>0</v>
      </c>
      <c r="F52" s="18">
        <v>-45362</v>
      </c>
      <c r="G52" s="18">
        <v>0</v>
      </c>
      <c r="H52" s="18">
        <v>0</v>
      </c>
      <c r="I52" s="18">
        <v>0</v>
      </c>
      <c r="J52" s="18">
        <v>0</v>
      </c>
      <c r="K52" s="18">
        <v>0</v>
      </c>
      <c r="L52" s="18">
        <v>579630</v>
      </c>
    </row>
    <row r="53" spans="1:12" s="10" customFormat="1" x14ac:dyDescent="0.25">
      <c r="A53" s="13">
        <v>152</v>
      </c>
      <c r="B53" s="14" t="s">
        <v>165</v>
      </c>
      <c r="C53" s="18">
        <v>33764</v>
      </c>
      <c r="D53" s="18">
        <v>0</v>
      </c>
      <c r="E53" s="18">
        <v>0</v>
      </c>
      <c r="F53" s="18">
        <v>-33764</v>
      </c>
      <c r="G53" s="18">
        <v>0</v>
      </c>
      <c r="H53" s="18">
        <v>0</v>
      </c>
      <c r="I53" s="18">
        <v>0</v>
      </c>
      <c r="J53" s="18">
        <v>0</v>
      </c>
      <c r="K53" s="18">
        <v>0</v>
      </c>
      <c r="L53" s="18">
        <v>431428</v>
      </c>
    </row>
    <row r="54" spans="1:12" s="10" customFormat="1" x14ac:dyDescent="0.25">
      <c r="A54" s="13">
        <v>154</v>
      </c>
      <c r="B54" s="14" t="s">
        <v>166</v>
      </c>
      <c r="C54" s="18">
        <v>516295</v>
      </c>
      <c r="D54" s="18">
        <v>0</v>
      </c>
      <c r="E54" s="18">
        <v>0</v>
      </c>
      <c r="F54" s="18">
        <v>-516295</v>
      </c>
      <c r="G54" s="18">
        <v>0</v>
      </c>
      <c r="H54" s="18">
        <v>0</v>
      </c>
      <c r="I54" s="18">
        <v>0</v>
      </c>
      <c r="J54" s="18">
        <v>0</v>
      </c>
      <c r="K54" s="18">
        <v>0</v>
      </c>
      <c r="L54" s="18">
        <v>6597091</v>
      </c>
    </row>
    <row r="55" spans="1:12" s="10" customFormat="1" x14ac:dyDescent="0.25">
      <c r="A55" s="13">
        <v>156</v>
      </c>
      <c r="B55" s="14" t="s">
        <v>167</v>
      </c>
      <c r="C55" s="18">
        <v>912268</v>
      </c>
      <c r="D55" s="18">
        <v>0</v>
      </c>
      <c r="E55" s="18">
        <v>0</v>
      </c>
      <c r="F55" s="18">
        <v>-912268</v>
      </c>
      <c r="G55" s="18">
        <v>0</v>
      </c>
      <c r="H55" s="18">
        <v>0</v>
      </c>
      <c r="I55" s="18">
        <v>0</v>
      </c>
      <c r="J55" s="18">
        <v>0</v>
      </c>
      <c r="K55" s="18">
        <v>0</v>
      </c>
      <c r="L55" s="18">
        <v>11656721</v>
      </c>
    </row>
    <row r="56" spans="1:12" s="10" customFormat="1" x14ac:dyDescent="0.25">
      <c r="A56" s="13">
        <v>157</v>
      </c>
      <c r="B56" s="14" t="s">
        <v>168</v>
      </c>
      <c r="C56" s="18">
        <v>3921</v>
      </c>
      <c r="D56" s="18">
        <v>0</v>
      </c>
      <c r="E56" s="18">
        <v>0</v>
      </c>
      <c r="F56" s="18">
        <v>-3921</v>
      </c>
      <c r="G56" s="18">
        <v>0</v>
      </c>
      <c r="H56" s="18">
        <v>0</v>
      </c>
      <c r="I56" s="18">
        <v>0</v>
      </c>
      <c r="J56" s="18">
        <v>0</v>
      </c>
      <c r="K56" s="18">
        <v>0</v>
      </c>
      <c r="L56" s="18">
        <v>50099</v>
      </c>
    </row>
    <row r="57" spans="1:12" s="10" customFormat="1" x14ac:dyDescent="0.25">
      <c r="A57" s="13">
        <v>158</v>
      </c>
      <c r="B57" s="14" t="s">
        <v>169</v>
      </c>
      <c r="C57" s="18">
        <v>0</v>
      </c>
      <c r="D57" s="18">
        <v>0</v>
      </c>
      <c r="E57" s="18">
        <v>0</v>
      </c>
      <c r="F57" s="18">
        <v>0</v>
      </c>
      <c r="G57" s="18">
        <v>0</v>
      </c>
      <c r="H57" s="18">
        <v>0</v>
      </c>
      <c r="I57" s="18">
        <v>0</v>
      </c>
      <c r="J57" s="18">
        <v>0</v>
      </c>
      <c r="K57" s="18">
        <v>0</v>
      </c>
      <c r="L57" s="18">
        <v>0</v>
      </c>
    </row>
    <row r="58" spans="1:12" s="10" customFormat="1" x14ac:dyDescent="0.25">
      <c r="A58" s="13">
        <v>160</v>
      </c>
      <c r="B58" s="14" t="s">
        <v>170</v>
      </c>
      <c r="C58" s="18">
        <v>3033</v>
      </c>
      <c r="D58" s="18">
        <v>0</v>
      </c>
      <c r="E58" s="18">
        <v>0</v>
      </c>
      <c r="F58" s="18">
        <v>-3033</v>
      </c>
      <c r="G58" s="18">
        <v>0</v>
      </c>
      <c r="H58" s="18">
        <v>0</v>
      </c>
      <c r="I58" s="18">
        <v>0</v>
      </c>
      <c r="J58" s="18">
        <v>0</v>
      </c>
      <c r="K58" s="18">
        <v>0</v>
      </c>
      <c r="L58" s="18">
        <v>38752</v>
      </c>
    </row>
    <row r="59" spans="1:12" s="10" customFormat="1" x14ac:dyDescent="0.25">
      <c r="A59" s="13">
        <v>161</v>
      </c>
      <c r="B59" s="14" t="s">
        <v>171</v>
      </c>
      <c r="C59" s="18">
        <v>232080</v>
      </c>
      <c r="D59" s="18">
        <v>0</v>
      </c>
      <c r="E59" s="18">
        <v>0</v>
      </c>
      <c r="F59" s="18">
        <v>-232080</v>
      </c>
      <c r="G59" s="18">
        <v>0</v>
      </c>
      <c r="H59" s="18">
        <v>0</v>
      </c>
      <c r="I59" s="18">
        <v>0</v>
      </c>
      <c r="J59" s="18">
        <v>0</v>
      </c>
      <c r="K59" s="18">
        <v>0</v>
      </c>
      <c r="L59" s="18">
        <v>2965460</v>
      </c>
    </row>
    <row r="60" spans="1:12" s="10" customFormat="1" x14ac:dyDescent="0.25">
      <c r="A60" s="13">
        <v>162</v>
      </c>
      <c r="B60" s="14" t="s">
        <v>172</v>
      </c>
      <c r="C60" s="18">
        <v>754</v>
      </c>
      <c r="D60" s="18">
        <v>0</v>
      </c>
      <c r="E60" s="18">
        <v>0</v>
      </c>
      <c r="F60" s="18">
        <v>-754</v>
      </c>
      <c r="G60" s="18">
        <v>0</v>
      </c>
      <c r="H60" s="18">
        <v>0</v>
      </c>
      <c r="I60" s="18">
        <v>0</v>
      </c>
      <c r="J60" s="18">
        <v>0</v>
      </c>
      <c r="K60" s="18">
        <v>0</v>
      </c>
      <c r="L60" s="18">
        <v>9635</v>
      </c>
    </row>
    <row r="61" spans="1:12" s="10" customFormat="1" x14ac:dyDescent="0.25">
      <c r="A61" s="13">
        <v>163</v>
      </c>
      <c r="B61" s="14" t="s">
        <v>173</v>
      </c>
      <c r="C61" s="18">
        <v>0</v>
      </c>
      <c r="D61" s="18">
        <v>0</v>
      </c>
      <c r="E61" s="18">
        <v>0</v>
      </c>
      <c r="F61" s="18">
        <v>0</v>
      </c>
      <c r="G61" s="18">
        <v>0</v>
      </c>
      <c r="H61" s="18">
        <v>0</v>
      </c>
      <c r="I61" s="18">
        <v>0</v>
      </c>
      <c r="J61" s="18">
        <v>0</v>
      </c>
      <c r="K61" s="18">
        <v>0</v>
      </c>
      <c r="L61" s="18">
        <v>0</v>
      </c>
    </row>
    <row r="62" spans="1:12" s="10" customFormat="1" x14ac:dyDescent="0.25">
      <c r="A62" s="13">
        <v>164</v>
      </c>
      <c r="B62" s="14" t="s">
        <v>174</v>
      </c>
      <c r="C62" s="18">
        <v>2483</v>
      </c>
      <c r="D62" s="18">
        <v>0</v>
      </c>
      <c r="E62" s="18">
        <v>0</v>
      </c>
      <c r="F62" s="18">
        <v>-2483</v>
      </c>
      <c r="G62" s="18">
        <v>0</v>
      </c>
      <c r="H62" s="18">
        <v>0</v>
      </c>
      <c r="I62" s="18">
        <v>0</v>
      </c>
      <c r="J62" s="18">
        <v>0</v>
      </c>
      <c r="K62" s="18">
        <v>0</v>
      </c>
      <c r="L62" s="18">
        <v>31729</v>
      </c>
    </row>
    <row r="63" spans="1:12" s="10" customFormat="1" x14ac:dyDescent="0.25">
      <c r="A63" s="13">
        <v>165</v>
      </c>
      <c r="B63" s="14" t="s">
        <v>175</v>
      </c>
      <c r="C63" s="18">
        <v>44477</v>
      </c>
      <c r="D63" s="18">
        <v>0</v>
      </c>
      <c r="E63" s="18">
        <v>0</v>
      </c>
      <c r="F63" s="18">
        <v>-44477</v>
      </c>
      <c r="G63" s="18">
        <v>0</v>
      </c>
      <c r="H63" s="18">
        <v>0</v>
      </c>
      <c r="I63" s="18">
        <v>0</v>
      </c>
      <c r="J63" s="18">
        <v>0</v>
      </c>
      <c r="K63" s="18">
        <v>0</v>
      </c>
      <c r="L63" s="18">
        <v>568311</v>
      </c>
    </row>
    <row r="64" spans="1:12" s="10" customFormat="1" x14ac:dyDescent="0.25">
      <c r="A64" s="13">
        <v>166</v>
      </c>
      <c r="B64" s="14" t="s">
        <v>176</v>
      </c>
      <c r="C64" s="18">
        <v>5134</v>
      </c>
      <c r="D64" s="18">
        <v>0</v>
      </c>
      <c r="E64" s="18">
        <v>0</v>
      </c>
      <c r="F64" s="18">
        <v>-5134</v>
      </c>
      <c r="G64" s="18">
        <v>0</v>
      </c>
      <c r="H64" s="18">
        <v>0</v>
      </c>
      <c r="I64" s="18">
        <v>0</v>
      </c>
      <c r="J64" s="18">
        <v>0</v>
      </c>
      <c r="K64" s="18">
        <v>0</v>
      </c>
      <c r="L64" s="18">
        <v>65607</v>
      </c>
    </row>
    <row r="65" spans="1:12" s="10" customFormat="1" x14ac:dyDescent="0.25">
      <c r="A65" s="13">
        <v>169</v>
      </c>
      <c r="B65" s="14" t="s">
        <v>177</v>
      </c>
      <c r="C65" s="18">
        <v>0</v>
      </c>
      <c r="D65" s="18">
        <v>0</v>
      </c>
      <c r="E65" s="18">
        <v>0</v>
      </c>
      <c r="F65" s="18">
        <v>0</v>
      </c>
      <c r="G65" s="18">
        <v>0</v>
      </c>
      <c r="H65" s="18">
        <v>0</v>
      </c>
      <c r="I65" s="18">
        <v>0</v>
      </c>
      <c r="J65" s="18">
        <v>0</v>
      </c>
      <c r="K65" s="18">
        <v>0</v>
      </c>
      <c r="L65" s="18">
        <v>0</v>
      </c>
    </row>
    <row r="66" spans="1:12" s="10" customFormat="1" x14ac:dyDescent="0.25">
      <c r="A66" s="13">
        <v>170</v>
      </c>
      <c r="B66" s="14" t="s">
        <v>178</v>
      </c>
      <c r="C66" s="18">
        <v>0</v>
      </c>
      <c r="D66" s="18">
        <v>0</v>
      </c>
      <c r="E66" s="18">
        <v>0</v>
      </c>
      <c r="F66" s="18">
        <v>0</v>
      </c>
      <c r="G66" s="18">
        <v>0</v>
      </c>
      <c r="H66" s="18">
        <v>0</v>
      </c>
      <c r="I66" s="18">
        <v>0</v>
      </c>
      <c r="J66" s="18">
        <v>0</v>
      </c>
      <c r="K66" s="18">
        <v>0</v>
      </c>
      <c r="L66" s="18">
        <v>0</v>
      </c>
    </row>
    <row r="67" spans="1:12" s="10" customFormat="1" x14ac:dyDescent="0.25">
      <c r="A67" s="13">
        <v>171</v>
      </c>
      <c r="B67" s="14" t="s">
        <v>179</v>
      </c>
      <c r="C67" s="18">
        <v>217075</v>
      </c>
      <c r="D67" s="18">
        <v>0</v>
      </c>
      <c r="E67" s="18">
        <v>0</v>
      </c>
      <c r="F67" s="18">
        <v>-217075</v>
      </c>
      <c r="G67" s="18">
        <v>0</v>
      </c>
      <c r="H67" s="18">
        <v>0</v>
      </c>
      <c r="I67" s="18">
        <v>0</v>
      </c>
      <c r="J67" s="18">
        <v>0</v>
      </c>
      <c r="K67" s="18">
        <v>0</v>
      </c>
      <c r="L67" s="18">
        <v>2773733</v>
      </c>
    </row>
    <row r="68" spans="1:12" s="10" customFormat="1" x14ac:dyDescent="0.25">
      <c r="A68" s="13">
        <v>172</v>
      </c>
      <c r="B68" s="14" t="s">
        <v>180</v>
      </c>
      <c r="C68" s="18">
        <v>116267</v>
      </c>
      <c r="D68" s="18">
        <v>0</v>
      </c>
      <c r="E68" s="18">
        <v>0</v>
      </c>
      <c r="F68" s="18">
        <v>-116267</v>
      </c>
      <c r="G68" s="18">
        <v>0</v>
      </c>
      <c r="H68" s="18">
        <v>0</v>
      </c>
      <c r="I68" s="18">
        <v>0</v>
      </c>
      <c r="J68" s="18">
        <v>0</v>
      </c>
      <c r="K68" s="18">
        <v>0</v>
      </c>
      <c r="L68" s="18">
        <v>1485629</v>
      </c>
    </row>
    <row r="69" spans="1:12" s="10" customFormat="1" x14ac:dyDescent="0.25">
      <c r="A69" s="13">
        <v>173</v>
      </c>
      <c r="B69" s="14" t="s">
        <v>181</v>
      </c>
      <c r="C69" s="18">
        <v>0</v>
      </c>
      <c r="D69" s="18">
        <v>0</v>
      </c>
      <c r="E69" s="18">
        <v>0</v>
      </c>
      <c r="F69" s="18">
        <v>0</v>
      </c>
      <c r="G69" s="18">
        <v>0</v>
      </c>
      <c r="H69" s="18">
        <v>0</v>
      </c>
      <c r="I69" s="18">
        <v>0</v>
      </c>
      <c r="J69" s="18">
        <v>0</v>
      </c>
      <c r="K69" s="18">
        <v>0</v>
      </c>
      <c r="L69" s="18">
        <v>0</v>
      </c>
    </row>
    <row r="70" spans="1:12" s="10" customFormat="1" x14ac:dyDescent="0.25">
      <c r="A70" s="13">
        <v>174</v>
      </c>
      <c r="B70" s="14" t="s">
        <v>182</v>
      </c>
      <c r="C70" s="18">
        <v>47984</v>
      </c>
      <c r="D70" s="18">
        <v>0</v>
      </c>
      <c r="E70" s="18">
        <v>0</v>
      </c>
      <c r="F70" s="18">
        <v>-47984</v>
      </c>
      <c r="G70" s="18">
        <v>0</v>
      </c>
      <c r="H70" s="18">
        <v>0</v>
      </c>
      <c r="I70" s="18">
        <v>0</v>
      </c>
      <c r="J70" s="18">
        <v>0</v>
      </c>
      <c r="K70" s="18">
        <v>0</v>
      </c>
      <c r="L70" s="18">
        <v>613132</v>
      </c>
    </row>
    <row r="71" spans="1:12" s="10" customFormat="1" x14ac:dyDescent="0.25">
      <c r="A71" s="13">
        <v>175</v>
      </c>
      <c r="B71" s="14" t="s">
        <v>183</v>
      </c>
      <c r="C71" s="18">
        <v>0</v>
      </c>
      <c r="D71" s="18">
        <v>0</v>
      </c>
      <c r="E71" s="18">
        <v>0</v>
      </c>
      <c r="F71" s="18">
        <v>0</v>
      </c>
      <c r="G71" s="18">
        <v>0</v>
      </c>
      <c r="H71" s="18">
        <v>0</v>
      </c>
      <c r="I71" s="18">
        <v>0</v>
      </c>
      <c r="J71" s="18">
        <v>0</v>
      </c>
      <c r="K71" s="18">
        <v>0</v>
      </c>
      <c r="L71" s="18">
        <v>0</v>
      </c>
    </row>
    <row r="72" spans="1:12" s="10" customFormat="1" x14ac:dyDescent="0.25">
      <c r="A72" s="13">
        <v>180</v>
      </c>
      <c r="B72" s="14" t="s">
        <v>184</v>
      </c>
      <c r="C72" s="18">
        <v>6608</v>
      </c>
      <c r="D72" s="18">
        <v>0</v>
      </c>
      <c r="E72" s="18">
        <v>0</v>
      </c>
      <c r="F72" s="18">
        <v>-6608</v>
      </c>
      <c r="G72" s="18">
        <v>0</v>
      </c>
      <c r="H72" s="18">
        <v>0</v>
      </c>
      <c r="I72" s="18">
        <v>0</v>
      </c>
      <c r="J72" s="18">
        <v>0</v>
      </c>
      <c r="K72" s="18">
        <v>0</v>
      </c>
      <c r="L72" s="18">
        <v>84438</v>
      </c>
    </row>
    <row r="73" spans="1:12" s="10" customFormat="1" x14ac:dyDescent="0.25">
      <c r="A73" s="13">
        <v>181</v>
      </c>
      <c r="B73" s="14" t="s">
        <v>185</v>
      </c>
      <c r="C73" s="18">
        <v>41779</v>
      </c>
      <c r="D73" s="18">
        <v>0</v>
      </c>
      <c r="E73" s="18">
        <v>0</v>
      </c>
      <c r="F73" s="18">
        <v>-41779</v>
      </c>
      <c r="G73" s="18">
        <v>0</v>
      </c>
      <c r="H73" s="18">
        <v>0</v>
      </c>
      <c r="I73" s="18">
        <v>0</v>
      </c>
      <c r="J73" s="18">
        <v>0</v>
      </c>
      <c r="K73" s="18">
        <v>0</v>
      </c>
      <c r="L73" s="18">
        <v>533839</v>
      </c>
    </row>
    <row r="74" spans="1:12" s="10" customFormat="1" x14ac:dyDescent="0.25">
      <c r="A74" s="13">
        <v>182</v>
      </c>
      <c r="B74" s="14" t="s">
        <v>186</v>
      </c>
      <c r="C74" s="18">
        <v>198070</v>
      </c>
      <c r="D74" s="18">
        <v>0</v>
      </c>
      <c r="E74" s="18">
        <v>0</v>
      </c>
      <c r="F74" s="18">
        <v>-198070</v>
      </c>
      <c r="G74" s="18">
        <v>0</v>
      </c>
      <c r="H74" s="18">
        <v>0</v>
      </c>
      <c r="I74" s="18">
        <v>0</v>
      </c>
      <c r="J74" s="18">
        <v>0</v>
      </c>
      <c r="K74" s="18">
        <v>0</v>
      </c>
      <c r="L74" s="18">
        <v>2530894</v>
      </c>
    </row>
    <row r="75" spans="1:12" s="10" customFormat="1" x14ac:dyDescent="0.25">
      <c r="A75" s="13">
        <v>183</v>
      </c>
      <c r="B75" s="14" t="s">
        <v>187</v>
      </c>
      <c r="C75" s="18">
        <v>752</v>
      </c>
      <c r="D75" s="18">
        <v>0</v>
      </c>
      <c r="E75" s="18">
        <v>0</v>
      </c>
      <c r="F75" s="18">
        <v>-752</v>
      </c>
      <c r="G75" s="18">
        <v>0</v>
      </c>
      <c r="H75" s="18">
        <v>0</v>
      </c>
      <c r="I75" s="18">
        <v>0</v>
      </c>
      <c r="J75" s="18">
        <v>0</v>
      </c>
      <c r="K75" s="18">
        <v>0</v>
      </c>
      <c r="L75" s="18">
        <v>9612</v>
      </c>
    </row>
    <row r="76" spans="1:12" s="10" customFormat="1" x14ac:dyDescent="0.25">
      <c r="A76" s="13">
        <v>184</v>
      </c>
      <c r="B76" s="14" t="s">
        <v>188</v>
      </c>
      <c r="C76" s="18">
        <v>0</v>
      </c>
      <c r="D76" s="18">
        <v>0</v>
      </c>
      <c r="E76" s="18">
        <v>0</v>
      </c>
      <c r="F76" s="18">
        <v>0</v>
      </c>
      <c r="G76" s="18">
        <v>0</v>
      </c>
      <c r="H76" s="18">
        <v>0</v>
      </c>
      <c r="I76" s="18">
        <v>0</v>
      </c>
      <c r="J76" s="18">
        <v>0</v>
      </c>
      <c r="K76" s="18">
        <v>0</v>
      </c>
      <c r="L76" s="18">
        <v>0</v>
      </c>
    </row>
    <row r="77" spans="1:12" s="10" customFormat="1" x14ac:dyDescent="0.25">
      <c r="A77" s="13">
        <v>185</v>
      </c>
      <c r="B77" s="14" t="s">
        <v>189</v>
      </c>
      <c r="C77" s="18">
        <v>1772</v>
      </c>
      <c r="D77" s="18">
        <v>0</v>
      </c>
      <c r="E77" s="18">
        <v>0</v>
      </c>
      <c r="F77" s="18">
        <v>-1772</v>
      </c>
      <c r="G77" s="18">
        <v>0</v>
      </c>
      <c r="H77" s="18">
        <v>0</v>
      </c>
      <c r="I77" s="18">
        <v>0</v>
      </c>
      <c r="J77" s="18">
        <v>0</v>
      </c>
      <c r="K77" s="18">
        <v>0</v>
      </c>
      <c r="L77" s="18">
        <v>22640</v>
      </c>
    </row>
    <row r="78" spans="1:12" s="10" customFormat="1" x14ac:dyDescent="0.25">
      <c r="A78" s="13">
        <v>186</v>
      </c>
      <c r="B78" s="14" t="s">
        <v>190</v>
      </c>
      <c r="C78" s="18">
        <v>1746</v>
      </c>
      <c r="D78" s="18">
        <v>0</v>
      </c>
      <c r="E78" s="18">
        <v>0</v>
      </c>
      <c r="F78" s="18">
        <v>-1746</v>
      </c>
      <c r="G78" s="18">
        <v>0</v>
      </c>
      <c r="H78" s="18">
        <v>0</v>
      </c>
      <c r="I78" s="18">
        <v>0</v>
      </c>
      <c r="J78" s="18">
        <v>0</v>
      </c>
      <c r="K78" s="18">
        <v>0</v>
      </c>
      <c r="L78" s="18">
        <v>22304</v>
      </c>
    </row>
    <row r="79" spans="1:12" s="10" customFormat="1" x14ac:dyDescent="0.25">
      <c r="A79" s="13">
        <v>187</v>
      </c>
      <c r="B79" s="14" t="s">
        <v>191</v>
      </c>
      <c r="C79" s="18">
        <v>1371</v>
      </c>
      <c r="D79" s="18">
        <v>0</v>
      </c>
      <c r="E79" s="18">
        <v>0</v>
      </c>
      <c r="F79" s="18">
        <v>-1371</v>
      </c>
      <c r="G79" s="18">
        <v>0</v>
      </c>
      <c r="H79" s="18">
        <v>0</v>
      </c>
      <c r="I79" s="18">
        <v>0</v>
      </c>
      <c r="J79" s="18">
        <v>0</v>
      </c>
      <c r="K79" s="18">
        <v>0</v>
      </c>
      <c r="L79" s="18">
        <v>17514</v>
      </c>
    </row>
    <row r="80" spans="1:12" s="10" customFormat="1" x14ac:dyDescent="0.25">
      <c r="A80" s="13">
        <v>188</v>
      </c>
      <c r="B80" s="14" t="s">
        <v>192</v>
      </c>
      <c r="C80" s="18">
        <v>2004</v>
      </c>
      <c r="D80" s="18">
        <v>0</v>
      </c>
      <c r="E80" s="18">
        <v>0</v>
      </c>
      <c r="F80" s="18">
        <v>-2004</v>
      </c>
      <c r="G80" s="18">
        <v>0</v>
      </c>
      <c r="H80" s="18">
        <v>0</v>
      </c>
      <c r="I80" s="18">
        <v>0</v>
      </c>
      <c r="J80" s="18">
        <v>0</v>
      </c>
      <c r="K80" s="18">
        <v>0</v>
      </c>
      <c r="L80" s="18">
        <v>25603</v>
      </c>
    </row>
    <row r="81" spans="1:12" s="10" customFormat="1" x14ac:dyDescent="0.25">
      <c r="A81" s="13">
        <v>190</v>
      </c>
      <c r="B81" s="14" t="s">
        <v>193</v>
      </c>
      <c r="C81" s="18">
        <v>1112</v>
      </c>
      <c r="D81" s="18">
        <v>0</v>
      </c>
      <c r="E81" s="18">
        <v>0</v>
      </c>
      <c r="F81" s="18">
        <v>-1112</v>
      </c>
      <c r="G81" s="18">
        <v>0</v>
      </c>
      <c r="H81" s="18">
        <v>0</v>
      </c>
      <c r="I81" s="18">
        <v>0</v>
      </c>
      <c r="J81" s="18">
        <v>0</v>
      </c>
      <c r="K81" s="18">
        <v>0</v>
      </c>
      <c r="L81" s="18">
        <v>14204</v>
      </c>
    </row>
    <row r="82" spans="1:12" s="10" customFormat="1" x14ac:dyDescent="0.25">
      <c r="A82" s="13">
        <v>191</v>
      </c>
      <c r="B82" s="14" t="s">
        <v>194</v>
      </c>
      <c r="C82" s="18">
        <v>81601</v>
      </c>
      <c r="D82" s="18">
        <v>0</v>
      </c>
      <c r="E82" s="18">
        <v>0</v>
      </c>
      <c r="F82" s="18">
        <v>-81601</v>
      </c>
      <c r="G82" s="18">
        <v>0</v>
      </c>
      <c r="H82" s="18">
        <v>0</v>
      </c>
      <c r="I82" s="18">
        <v>0</v>
      </c>
      <c r="J82" s="18">
        <v>0</v>
      </c>
      <c r="K82" s="18">
        <v>0</v>
      </c>
      <c r="L82" s="18">
        <v>1042678</v>
      </c>
    </row>
    <row r="83" spans="1:12" s="10" customFormat="1" x14ac:dyDescent="0.25">
      <c r="A83" s="13">
        <v>192</v>
      </c>
      <c r="B83" s="14" t="s">
        <v>195</v>
      </c>
      <c r="C83" s="18">
        <v>1781</v>
      </c>
      <c r="D83" s="18">
        <v>0</v>
      </c>
      <c r="E83" s="18">
        <v>0</v>
      </c>
      <c r="F83" s="18">
        <v>-1781</v>
      </c>
      <c r="G83" s="18">
        <v>0</v>
      </c>
      <c r="H83" s="18">
        <v>0</v>
      </c>
      <c r="I83" s="18">
        <v>0</v>
      </c>
      <c r="J83" s="18">
        <v>0</v>
      </c>
      <c r="K83" s="18">
        <v>0</v>
      </c>
      <c r="L83" s="18">
        <v>22759</v>
      </c>
    </row>
    <row r="84" spans="1:12" s="10" customFormat="1" x14ac:dyDescent="0.25">
      <c r="A84" s="13">
        <v>193</v>
      </c>
      <c r="B84" s="14" t="s">
        <v>196</v>
      </c>
      <c r="C84" s="18">
        <v>966</v>
      </c>
      <c r="D84" s="18">
        <v>0</v>
      </c>
      <c r="E84" s="18">
        <v>0</v>
      </c>
      <c r="F84" s="18">
        <v>-966</v>
      </c>
      <c r="G84" s="18">
        <v>0</v>
      </c>
      <c r="H84" s="18">
        <v>0</v>
      </c>
      <c r="I84" s="18">
        <v>0</v>
      </c>
      <c r="J84" s="18">
        <v>0</v>
      </c>
      <c r="K84" s="18">
        <v>0</v>
      </c>
      <c r="L84" s="18">
        <v>12347</v>
      </c>
    </row>
    <row r="85" spans="1:12" s="10" customFormat="1" x14ac:dyDescent="0.25">
      <c r="A85" s="13">
        <v>194</v>
      </c>
      <c r="B85" s="14" t="s">
        <v>197</v>
      </c>
      <c r="C85" s="18">
        <v>178279</v>
      </c>
      <c r="D85" s="18">
        <v>0</v>
      </c>
      <c r="E85" s="18">
        <v>0</v>
      </c>
      <c r="F85" s="18">
        <v>-178279</v>
      </c>
      <c r="G85" s="18">
        <v>0</v>
      </c>
      <c r="H85" s="18">
        <v>0</v>
      </c>
      <c r="I85" s="18">
        <v>0</v>
      </c>
      <c r="J85" s="18">
        <v>0</v>
      </c>
      <c r="K85" s="18">
        <v>0</v>
      </c>
      <c r="L85" s="18">
        <v>2278002</v>
      </c>
    </row>
    <row r="86" spans="1:12" s="10" customFormat="1" x14ac:dyDescent="0.25">
      <c r="A86" s="13">
        <v>195</v>
      </c>
      <c r="B86" s="14" t="s">
        <v>198</v>
      </c>
      <c r="C86" s="18">
        <v>694</v>
      </c>
      <c r="D86" s="18">
        <v>0</v>
      </c>
      <c r="E86" s="18">
        <v>0</v>
      </c>
      <c r="F86" s="18">
        <v>-694</v>
      </c>
      <c r="G86" s="18">
        <v>0</v>
      </c>
      <c r="H86" s="18">
        <v>0</v>
      </c>
      <c r="I86" s="18">
        <v>0</v>
      </c>
      <c r="J86" s="18">
        <v>0</v>
      </c>
      <c r="K86" s="18">
        <v>0</v>
      </c>
      <c r="L86" s="18">
        <v>8872</v>
      </c>
    </row>
    <row r="87" spans="1:12" s="10" customFormat="1" x14ac:dyDescent="0.25">
      <c r="A87" s="13">
        <v>197</v>
      </c>
      <c r="B87" s="14" t="s">
        <v>199</v>
      </c>
      <c r="C87" s="18">
        <v>0</v>
      </c>
      <c r="D87" s="18">
        <v>0</v>
      </c>
      <c r="E87" s="18">
        <v>0</v>
      </c>
      <c r="F87" s="18">
        <v>0</v>
      </c>
      <c r="G87" s="18">
        <v>0</v>
      </c>
      <c r="H87" s="18">
        <v>0</v>
      </c>
      <c r="I87" s="18">
        <v>0</v>
      </c>
      <c r="J87" s="18">
        <v>0</v>
      </c>
      <c r="K87" s="18">
        <v>0</v>
      </c>
      <c r="L87" s="18">
        <v>0</v>
      </c>
    </row>
    <row r="88" spans="1:12" s="10" customFormat="1" x14ac:dyDescent="0.25">
      <c r="A88" s="13">
        <v>199</v>
      </c>
      <c r="B88" s="14" t="s">
        <v>200</v>
      </c>
      <c r="C88" s="18">
        <v>144000</v>
      </c>
      <c r="D88" s="18">
        <v>0</v>
      </c>
      <c r="E88" s="18">
        <v>0</v>
      </c>
      <c r="F88" s="18">
        <v>-144000</v>
      </c>
      <c r="G88" s="18">
        <v>0</v>
      </c>
      <c r="H88" s="18">
        <v>0</v>
      </c>
      <c r="I88" s="18">
        <v>0</v>
      </c>
      <c r="J88" s="18">
        <v>0</v>
      </c>
      <c r="K88" s="18">
        <v>0</v>
      </c>
      <c r="L88" s="18">
        <v>1839989</v>
      </c>
    </row>
    <row r="89" spans="1:12" s="10" customFormat="1" x14ac:dyDescent="0.25">
      <c r="A89" s="13">
        <v>200</v>
      </c>
      <c r="B89" s="14" t="s">
        <v>201</v>
      </c>
      <c r="C89" s="18">
        <v>4401</v>
      </c>
      <c r="D89" s="18">
        <v>0</v>
      </c>
      <c r="E89" s="18">
        <v>0</v>
      </c>
      <c r="F89" s="18">
        <v>-4401</v>
      </c>
      <c r="G89" s="18">
        <v>0</v>
      </c>
      <c r="H89" s="18">
        <v>0</v>
      </c>
      <c r="I89" s="18">
        <v>0</v>
      </c>
      <c r="J89" s="18">
        <v>0</v>
      </c>
      <c r="K89" s="18">
        <v>0</v>
      </c>
      <c r="L89" s="18">
        <v>56236</v>
      </c>
    </row>
    <row r="90" spans="1:12" s="10" customFormat="1" x14ac:dyDescent="0.25">
      <c r="A90" s="13">
        <v>201</v>
      </c>
      <c r="B90" s="14" t="s">
        <v>202</v>
      </c>
      <c r="C90" s="18">
        <v>160417</v>
      </c>
      <c r="D90" s="18">
        <v>0</v>
      </c>
      <c r="E90" s="18">
        <v>0</v>
      </c>
      <c r="F90" s="18">
        <v>-160417</v>
      </c>
      <c r="G90" s="18">
        <v>0</v>
      </c>
      <c r="H90" s="18">
        <v>0</v>
      </c>
      <c r="I90" s="18">
        <v>0</v>
      </c>
      <c r="J90" s="18">
        <v>0</v>
      </c>
      <c r="K90" s="18">
        <v>0</v>
      </c>
      <c r="L90" s="18">
        <v>2049762</v>
      </c>
    </row>
    <row r="91" spans="1:12" s="10" customFormat="1" x14ac:dyDescent="0.25">
      <c r="A91" s="13">
        <v>202</v>
      </c>
      <c r="B91" s="14" t="s">
        <v>203</v>
      </c>
      <c r="C91" s="18">
        <v>33762</v>
      </c>
      <c r="D91" s="18">
        <v>0</v>
      </c>
      <c r="E91" s="18">
        <v>0</v>
      </c>
      <c r="F91" s="18">
        <v>-33762</v>
      </c>
      <c r="G91" s="18">
        <v>0</v>
      </c>
      <c r="H91" s="18">
        <v>0</v>
      </c>
      <c r="I91" s="18">
        <v>0</v>
      </c>
      <c r="J91" s="18">
        <v>0</v>
      </c>
      <c r="K91" s="18">
        <v>0</v>
      </c>
      <c r="L91" s="18">
        <v>431400</v>
      </c>
    </row>
    <row r="92" spans="1:12" s="10" customFormat="1" x14ac:dyDescent="0.25">
      <c r="A92" s="13">
        <v>203</v>
      </c>
      <c r="B92" s="14" t="s">
        <v>204</v>
      </c>
      <c r="C92" s="18">
        <v>55377</v>
      </c>
      <c r="D92" s="18">
        <v>0</v>
      </c>
      <c r="E92" s="18">
        <v>0</v>
      </c>
      <c r="F92" s="18">
        <v>-55377</v>
      </c>
      <c r="G92" s="18">
        <v>0</v>
      </c>
      <c r="H92" s="18">
        <v>0</v>
      </c>
      <c r="I92" s="18">
        <v>0</v>
      </c>
      <c r="J92" s="18">
        <v>0</v>
      </c>
      <c r="K92" s="18">
        <v>0</v>
      </c>
      <c r="L92" s="18">
        <v>707587</v>
      </c>
    </row>
    <row r="93" spans="1:12" s="10" customFormat="1" x14ac:dyDescent="0.25">
      <c r="A93" s="13">
        <v>204</v>
      </c>
      <c r="B93" s="14" t="s">
        <v>205</v>
      </c>
      <c r="C93" s="18">
        <v>638697</v>
      </c>
      <c r="D93" s="18">
        <v>0</v>
      </c>
      <c r="E93" s="18">
        <v>0</v>
      </c>
      <c r="F93" s="18">
        <v>-638697</v>
      </c>
      <c r="G93" s="18">
        <v>0</v>
      </c>
      <c r="H93" s="18">
        <v>0</v>
      </c>
      <c r="I93" s="18">
        <v>0</v>
      </c>
      <c r="J93" s="18">
        <v>0</v>
      </c>
      <c r="K93" s="18">
        <v>0</v>
      </c>
      <c r="L93" s="18">
        <v>8161103</v>
      </c>
    </row>
    <row r="94" spans="1:12" s="10" customFormat="1" x14ac:dyDescent="0.25">
      <c r="A94" s="13">
        <v>206</v>
      </c>
      <c r="B94" s="14" t="s">
        <v>206</v>
      </c>
      <c r="C94" s="18">
        <v>52084</v>
      </c>
      <c r="D94" s="18">
        <v>0</v>
      </c>
      <c r="E94" s="18">
        <v>0</v>
      </c>
      <c r="F94" s="18">
        <v>-52084</v>
      </c>
      <c r="G94" s="18">
        <v>0</v>
      </c>
      <c r="H94" s="18">
        <v>0</v>
      </c>
      <c r="I94" s="18">
        <v>0</v>
      </c>
      <c r="J94" s="18">
        <v>0</v>
      </c>
      <c r="K94" s="18">
        <v>0</v>
      </c>
      <c r="L94" s="18">
        <v>665511</v>
      </c>
    </row>
    <row r="95" spans="1:12" s="10" customFormat="1" x14ac:dyDescent="0.25">
      <c r="A95" s="13">
        <v>207</v>
      </c>
      <c r="B95" s="14" t="s">
        <v>207</v>
      </c>
      <c r="C95" s="18">
        <v>0</v>
      </c>
      <c r="D95" s="18">
        <v>0</v>
      </c>
      <c r="E95" s="18">
        <v>0</v>
      </c>
      <c r="F95" s="18">
        <v>0</v>
      </c>
      <c r="G95" s="18">
        <v>0</v>
      </c>
      <c r="H95" s="18">
        <v>0</v>
      </c>
      <c r="I95" s="18">
        <v>0</v>
      </c>
      <c r="J95" s="18">
        <v>0</v>
      </c>
      <c r="K95" s="18">
        <v>0</v>
      </c>
      <c r="L95" s="18">
        <v>0</v>
      </c>
    </row>
    <row r="96" spans="1:12" s="10" customFormat="1" x14ac:dyDescent="0.25">
      <c r="A96" s="13">
        <v>208</v>
      </c>
      <c r="B96" s="14" t="s">
        <v>208</v>
      </c>
      <c r="C96" s="18">
        <v>2362264</v>
      </c>
      <c r="D96" s="18">
        <v>0</v>
      </c>
      <c r="E96" s="18">
        <v>0</v>
      </c>
      <c r="F96" s="18">
        <v>-2362264</v>
      </c>
      <c r="G96" s="18">
        <v>0</v>
      </c>
      <c r="H96" s="18">
        <v>0</v>
      </c>
      <c r="I96" s="18">
        <v>0</v>
      </c>
      <c r="J96" s="18">
        <v>0</v>
      </c>
      <c r="K96" s="18">
        <v>0</v>
      </c>
      <c r="L96" s="18">
        <v>30184400</v>
      </c>
    </row>
    <row r="97" spans="1:12" s="10" customFormat="1" x14ac:dyDescent="0.25">
      <c r="A97" s="13">
        <v>209</v>
      </c>
      <c r="B97" s="14" t="s">
        <v>209</v>
      </c>
      <c r="C97" s="18">
        <v>0</v>
      </c>
      <c r="D97" s="18">
        <v>0</v>
      </c>
      <c r="E97" s="18">
        <v>0</v>
      </c>
      <c r="F97" s="18">
        <v>0</v>
      </c>
      <c r="G97" s="18">
        <v>0</v>
      </c>
      <c r="H97" s="18">
        <v>0</v>
      </c>
      <c r="I97" s="18">
        <v>0</v>
      </c>
      <c r="J97" s="18">
        <v>0</v>
      </c>
      <c r="K97" s="18">
        <v>0</v>
      </c>
      <c r="L97" s="18">
        <v>0</v>
      </c>
    </row>
    <row r="98" spans="1:12" s="10" customFormat="1" x14ac:dyDescent="0.25">
      <c r="A98" s="13">
        <v>211</v>
      </c>
      <c r="B98" s="14" t="s">
        <v>210</v>
      </c>
      <c r="C98" s="18">
        <v>177521</v>
      </c>
      <c r="D98" s="18">
        <v>0</v>
      </c>
      <c r="E98" s="18">
        <v>0</v>
      </c>
      <c r="F98" s="18">
        <v>-177521</v>
      </c>
      <c r="G98" s="18">
        <v>0</v>
      </c>
      <c r="H98" s="18">
        <v>0</v>
      </c>
      <c r="I98" s="18">
        <v>0</v>
      </c>
      <c r="J98" s="18">
        <v>0</v>
      </c>
      <c r="K98" s="18">
        <v>0</v>
      </c>
      <c r="L98" s="18">
        <v>2268313</v>
      </c>
    </row>
    <row r="99" spans="1:12" s="10" customFormat="1" x14ac:dyDescent="0.25">
      <c r="A99" s="13">
        <v>212</v>
      </c>
      <c r="B99" s="14" t="s">
        <v>211</v>
      </c>
      <c r="C99" s="18">
        <v>202973</v>
      </c>
      <c r="D99" s="18">
        <v>0</v>
      </c>
      <c r="E99" s="18">
        <v>0</v>
      </c>
      <c r="F99" s="18">
        <v>-202973</v>
      </c>
      <c r="G99" s="18">
        <v>0</v>
      </c>
      <c r="H99" s="18">
        <v>0</v>
      </c>
      <c r="I99" s="18">
        <v>0</v>
      </c>
      <c r="J99" s="18">
        <v>0</v>
      </c>
      <c r="K99" s="18">
        <v>0</v>
      </c>
      <c r="L99" s="18">
        <v>2593531</v>
      </c>
    </row>
    <row r="100" spans="1:12" s="10" customFormat="1" x14ac:dyDescent="0.25">
      <c r="A100" s="13">
        <v>213</v>
      </c>
      <c r="B100" s="14" t="s">
        <v>212</v>
      </c>
      <c r="C100" s="18">
        <v>228466</v>
      </c>
      <c r="D100" s="18">
        <v>0</v>
      </c>
      <c r="E100" s="18">
        <v>0</v>
      </c>
      <c r="F100" s="18">
        <v>-228466</v>
      </c>
      <c r="G100" s="18">
        <v>0</v>
      </c>
      <c r="H100" s="18">
        <v>0</v>
      </c>
      <c r="I100" s="18">
        <v>0</v>
      </c>
      <c r="J100" s="18">
        <v>0</v>
      </c>
      <c r="K100" s="18">
        <v>0</v>
      </c>
      <c r="L100" s="18">
        <v>2919282</v>
      </c>
    </row>
    <row r="101" spans="1:12" s="10" customFormat="1" x14ac:dyDescent="0.25">
      <c r="A101" s="13">
        <v>214</v>
      </c>
      <c r="B101" s="14" t="s">
        <v>213</v>
      </c>
      <c r="C101" s="18">
        <v>219567</v>
      </c>
      <c r="D101" s="18">
        <v>0</v>
      </c>
      <c r="E101" s="18">
        <v>0</v>
      </c>
      <c r="F101" s="18">
        <v>-219567</v>
      </c>
      <c r="G101" s="18">
        <v>0</v>
      </c>
      <c r="H101" s="18">
        <v>0</v>
      </c>
      <c r="I101" s="18">
        <v>0</v>
      </c>
      <c r="J101" s="18">
        <v>0</v>
      </c>
      <c r="K101" s="18">
        <v>0</v>
      </c>
      <c r="L101" s="18">
        <v>2805571</v>
      </c>
    </row>
    <row r="102" spans="1:12" s="10" customFormat="1" x14ac:dyDescent="0.25">
      <c r="A102" s="13">
        <v>215</v>
      </c>
      <c r="B102" s="14" t="s">
        <v>214</v>
      </c>
      <c r="C102" s="18">
        <v>186445</v>
      </c>
      <c r="D102" s="18">
        <v>0</v>
      </c>
      <c r="E102" s="18">
        <v>0</v>
      </c>
      <c r="F102" s="18">
        <v>-186445</v>
      </c>
      <c r="G102" s="18">
        <v>0</v>
      </c>
      <c r="H102" s="18">
        <v>0</v>
      </c>
      <c r="I102" s="18">
        <v>0</v>
      </c>
      <c r="J102" s="18">
        <v>0</v>
      </c>
      <c r="K102" s="18">
        <v>0</v>
      </c>
      <c r="L102" s="18">
        <v>2382348</v>
      </c>
    </row>
    <row r="103" spans="1:12" s="10" customFormat="1" x14ac:dyDescent="0.25">
      <c r="A103" s="13">
        <v>216</v>
      </c>
      <c r="B103" s="14" t="s">
        <v>215</v>
      </c>
      <c r="C103" s="18">
        <v>1018073</v>
      </c>
      <c r="D103" s="18">
        <v>0</v>
      </c>
      <c r="E103" s="18">
        <v>0</v>
      </c>
      <c r="F103" s="18">
        <v>-1018073</v>
      </c>
      <c r="G103" s="18">
        <v>0</v>
      </c>
      <c r="H103" s="18">
        <v>0</v>
      </c>
      <c r="I103" s="18">
        <v>0</v>
      </c>
      <c r="J103" s="18">
        <v>0</v>
      </c>
      <c r="K103" s="18">
        <v>0</v>
      </c>
      <c r="L103" s="18">
        <v>13008674</v>
      </c>
    </row>
    <row r="104" spans="1:12" s="10" customFormat="1" x14ac:dyDescent="0.25">
      <c r="A104" s="13">
        <v>217</v>
      </c>
      <c r="B104" s="14" t="s">
        <v>216</v>
      </c>
      <c r="C104" s="18">
        <v>367725</v>
      </c>
      <c r="D104" s="18">
        <v>0</v>
      </c>
      <c r="E104" s="18">
        <v>0</v>
      </c>
      <c r="F104" s="18">
        <v>-367725</v>
      </c>
      <c r="G104" s="18">
        <v>0</v>
      </c>
      <c r="H104" s="18">
        <v>0</v>
      </c>
      <c r="I104" s="18">
        <v>0</v>
      </c>
      <c r="J104" s="18">
        <v>0</v>
      </c>
      <c r="K104" s="18">
        <v>0</v>
      </c>
      <c r="L104" s="18">
        <v>4698691</v>
      </c>
    </row>
    <row r="105" spans="1:12" s="10" customFormat="1" x14ac:dyDescent="0.25">
      <c r="A105" s="13">
        <v>218</v>
      </c>
      <c r="B105" s="14" t="s">
        <v>217</v>
      </c>
      <c r="C105" s="18">
        <v>41305</v>
      </c>
      <c r="D105" s="18">
        <v>0</v>
      </c>
      <c r="E105" s="18">
        <v>0</v>
      </c>
      <c r="F105" s="18">
        <v>-41305</v>
      </c>
      <c r="G105" s="18">
        <v>0</v>
      </c>
      <c r="H105" s="18">
        <v>0</v>
      </c>
      <c r="I105" s="18">
        <v>0</v>
      </c>
      <c r="J105" s="18">
        <v>0</v>
      </c>
      <c r="K105" s="18">
        <v>0</v>
      </c>
      <c r="L105" s="18">
        <v>527779</v>
      </c>
    </row>
    <row r="106" spans="1:12" s="10" customFormat="1" x14ac:dyDescent="0.25">
      <c r="A106" s="13">
        <v>219</v>
      </c>
      <c r="B106" s="14" t="s">
        <v>218</v>
      </c>
      <c r="C106" s="18">
        <v>0</v>
      </c>
      <c r="D106" s="18">
        <v>0</v>
      </c>
      <c r="E106" s="18">
        <v>0</v>
      </c>
      <c r="F106" s="18">
        <v>0</v>
      </c>
      <c r="G106" s="18">
        <v>0</v>
      </c>
      <c r="H106" s="18">
        <v>0</v>
      </c>
      <c r="I106" s="18">
        <v>0</v>
      </c>
      <c r="J106" s="18">
        <v>0</v>
      </c>
      <c r="K106" s="18">
        <v>0</v>
      </c>
      <c r="L106" s="18">
        <v>0</v>
      </c>
    </row>
    <row r="107" spans="1:12" s="10" customFormat="1" x14ac:dyDescent="0.25">
      <c r="A107" s="13">
        <v>220</v>
      </c>
      <c r="B107" s="14" t="s">
        <v>219</v>
      </c>
      <c r="C107" s="18">
        <v>0</v>
      </c>
      <c r="D107" s="18">
        <v>0</v>
      </c>
      <c r="E107" s="18">
        <v>0</v>
      </c>
      <c r="F107" s="18">
        <v>0</v>
      </c>
      <c r="G107" s="18">
        <v>0</v>
      </c>
      <c r="H107" s="18">
        <v>0</v>
      </c>
      <c r="I107" s="18">
        <v>0</v>
      </c>
      <c r="J107" s="18">
        <v>0</v>
      </c>
      <c r="K107" s="18">
        <v>0</v>
      </c>
      <c r="L107" s="18">
        <v>0</v>
      </c>
    </row>
    <row r="108" spans="1:12" s="10" customFormat="1" x14ac:dyDescent="0.25">
      <c r="A108" s="13">
        <v>221</v>
      </c>
      <c r="B108" s="14" t="s">
        <v>220</v>
      </c>
      <c r="C108" s="18">
        <v>697215</v>
      </c>
      <c r="D108" s="18">
        <v>0</v>
      </c>
      <c r="E108" s="18">
        <v>0</v>
      </c>
      <c r="F108" s="18">
        <v>-697215</v>
      </c>
      <c r="G108" s="18">
        <v>0</v>
      </c>
      <c r="H108" s="18">
        <v>0</v>
      </c>
      <c r="I108" s="18">
        <v>0</v>
      </c>
      <c r="J108" s="18">
        <v>0</v>
      </c>
      <c r="K108" s="18">
        <v>0</v>
      </c>
      <c r="L108" s="18">
        <v>8908834</v>
      </c>
    </row>
    <row r="109" spans="1:12" s="10" customFormat="1" x14ac:dyDescent="0.25">
      <c r="A109" s="13">
        <v>222</v>
      </c>
      <c r="B109" s="14" t="s">
        <v>221</v>
      </c>
      <c r="C109" s="18">
        <v>48771</v>
      </c>
      <c r="D109" s="18">
        <v>0</v>
      </c>
      <c r="E109" s="18">
        <v>0</v>
      </c>
      <c r="F109" s="18">
        <v>-48771</v>
      </c>
      <c r="G109" s="18">
        <v>0</v>
      </c>
      <c r="H109" s="18">
        <v>0</v>
      </c>
      <c r="I109" s="18">
        <v>0</v>
      </c>
      <c r="J109" s="18">
        <v>0</v>
      </c>
      <c r="K109" s="18">
        <v>0</v>
      </c>
      <c r="L109" s="18">
        <v>623178</v>
      </c>
    </row>
    <row r="110" spans="1:12" s="10" customFormat="1" x14ac:dyDescent="0.25">
      <c r="A110" s="13">
        <v>223</v>
      </c>
      <c r="B110" s="14" t="s">
        <v>222</v>
      </c>
      <c r="C110" s="18">
        <v>86320</v>
      </c>
      <c r="D110" s="18">
        <v>0</v>
      </c>
      <c r="E110" s="18">
        <v>0</v>
      </c>
      <c r="F110" s="18">
        <v>-86320</v>
      </c>
      <c r="G110" s="18">
        <v>0</v>
      </c>
      <c r="H110" s="18">
        <v>0</v>
      </c>
      <c r="I110" s="18">
        <v>0</v>
      </c>
      <c r="J110" s="18">
        <v>0</v>
      </c>
      <c r="K110" s="18">
        <v>0</v>
      </c>
      <c r="L110" s="18">
        <v>1102973</v>
      </c>
    </row>
    <row r="111" spans="1:12" s="10" customFormat="1" x14ac:dyDescent="0.25">
      <c r="A111" s="13">
        <v>226</v>
      </c>
      <c r="B111" s="14" t="s">
        <v>223</v>
      </c>
      <c r="C111" s="18">
        <v>2528</v>
      </c>
      <c r="D111" s="18">
        <v>0</v>
      </c>
      <c r="E111" s="18">
        <v>0</v>
      </c>
      <c r="F111" s="18">
        <v>-2528</v>
      </c>
      <c r="G111" s="18">
        <v>0</v>
      </c>
      <c r="H111" s="18">
        <v>0</v>
      </c>
      <c r="I111" s="18">
        <v>0</v>
      </c>
      <c r="J111" s="18">
        <v>0</v>
      </c>
      <c r="K111" s="18">
        <v>0</v>
      </c>
      <c r="L111" s="18">
        <v>32308</v>
      </c>
    </row>
    <row r="112" spans="1:12" s="10" customFormat="1" x14ac:dyDescent="0.25">
      <c r="A112" s="13">
        <v>229</v>
      </c>
      <c r="B112" s="14" t="s">
        <v>224</v>
      </c>
      <c r="C112" s="18">
        <v>248721</v>
      </c>
      <c r="D112" s="18">
        <v>0</v>
      </c>
      <c r="E112" s="18">
        <v>0</v>
      </c>
      <c r="F112" s="18">
        <v>-248721</v>
      </c>
      <c r="G112" s="18">
        <v>0</v>
      </c>
      <c r="H112" s="18">
        <v>0</v>
      </c>
      <c r="I112" s="18">
        <v>0</v>
      </c>
      <c r="J112" s="18">
        <v>0</v>
      </c>
      <c r="K112" s="18">
        <v>0</v>
      </c>
      <c r="L112" s="18">
        <v>3178098</v>
      </c>
    </row>
    <row r="113" spans="1:12" s="10" customFormat="1" x14ac:dyDescent="0.25">
      <c r="A113" s="13">
        <v>230</v>
      </c>
      <c r="B113" s="14" t="s">
        <v>225</v>
      </c>
      <c r="C113" s="18">
        <v>0</v>
      </c>
      <c r="D113" s="18">
        <v>0</v>
      </c>
      <c r="E113" s="18">
        <v>0</v>
      </c>
      <c r="F113" s="18">
        <v>0</v>
      </c>
      <c r="G113" s="18">
        <v>0</v>
      </c>
      <c r="H113" s="18">
        <v>0</v>
      </c>
      <c r="I113" s="18">
        <v>0</v>
      </c>
      <c r="J113" s="18">
        <v>0</v>
      </c>
      <c r="K113" s="18">
        <v>0</v>
      </c>
      <c r="L113" s="18">
        <v>0</v>
      </c>
    </row>
    <row r="114" spans="1:12" s="10" customFormat="1" x14ac:dyDescent="0.25">
      <c r="A114" s="13">
        <v>231</v>
      </c>
      <c r="B114" s="14" t="s">
        <v>226</v>
      </c>
      <c r="C114" s="18">
        <v>0</v>
      </c>
      <c r="D114" s="18">
        <v>0</v>
      </c>
      <c r="E114" s="18">
        <v>0</v>
      </c>
      <c r="F114" s="18">
        <v>0</v>
      </c>
      <c r="G114" s="18">
        <v>0</v>
      </c>
      <c r="H114" s="18">
        <v>0</v>
      </c>
      <c r="I114" s="18">
        <v>0</v>
      </c>
      <c r="J114" s="18">
        <v>0</v>
      </c>
      <c r="K114" s="18">
        <v>0</v>
      </c>
      <c r="L114" s="18">
        <v>0</v>
      </c>
    </row>
    <row r="115" spans="1:12" s="10" customFormat="1" x14ac:dyDescent="0.25">
      <c r="A115" s="13">
        <v>232</v>
      </c>
      <c r="B115" s="14" t="s">
        <v>227</v>
      </c>
      <c r="C115" s="18">
        <v>0</v>
      </c>
      <c r="D115" s="18">
        <v>0</v>
      </c>
      <c r="E115" s="18">
        <v>0</v>
      </c>
      <c r="F115" s="18">
        <v>0</v>
      </c>
      <c r="G115" s="18">
        <v>0</v>
      </c>
      <c r="H115" s="18">
        <v>0</v>
      </c>
      <c r="I115" s="18">
        <v>0</v>
      </c>
      <c r="J115" s="18">
        <v>0</v>
      </c>
      <c r="K115" s="18">
        <v>0</v>
      </c>
      <c r="L115" s="18">
        <v>0</v>
      </c>
    </row>
    <row r="116" spans="1:12" s="10" customFormat="1" x14ac:dyDescent="0.25">
      <c r="A116" s="13">
        <v>233</v>
      </c>
      <c r="B116" s="14" t="s">
        <v>228</v>
      </c>
      <c r="C116" s="18">
        <v>2262</v>
      </c>
      <c r="D116" s="18">
        <v>0</v>
      </c>
      <c r="E116" s="18">
        <v>0</v>
      </c>
      <c r="F116" s="18">
        <v>-2262</v>
      </c>
      <c r="G116" s="18">
        <v>0</v>
      </c>
      <c r="H116" s="18">
        <v>0</v>
      </c>
      <c r="I116" s="18">
        <v>0</v>
      </c>
      <c r="J116" s="18">
        <v>0</v>
      </c>
      <c r="K116" s="18">
        <v>0</v>
      </c>
      <c r="L116" s="18">
        <v>28898</v>
      </c>
    </row>
    <row r="117" spans="1:12" s="10" customFormat="1" x14ac:dyDescent="0.25">
      <c r="A117" s="13">
        <v>234</v>
      </c>
      <c r="B117" s="14" t="s">
        <v>229</v>
      </c>
      <c r="C117" s="18">
        <v>24535</v>
      </c>
      <c r="D117" s="18">
        <v>0</v>
      </c>
      <c r="E117" s="18">
        <v>0</v>
      </c>
      <c r="F117" s="18">
        <v>-24535</v>
      </c>
      <c r="G117" s="18">
        <v>0</v>
      </c>
      <c r="H117" s="18">
        <v>0</v>
      </c>
      <c r="I117" s="18">
        <v>0</v>
      </c>
      <c r="J117" s="18">
        <v>0</v>
      </c>
      <c r="K117" s="18">
        <v>0</v>
      </c>
      <c r="L117" s="18">
        <v>313504</v>
      </c>
    </row>
    <row r="118" spans="1:12" s="10" customFormat="1" x14ac:dyDescent="0.25">
      <c r="A118" s="13">
        <v>236</v>
      </c>
      <c r="B118" s="14" t="s">
        <v>230</v>
      </c>
      <c r="C118" s="18">
        <v>2046264</v>
      </c>
      <c r="D118" s="18">
        <v>0</v>
      </c>
      <c r="E118" s="18">
        <v>0</v>
      </c>
      <c r="F118" s="18">
        <v>-2046264</v>
      </c>
      <c r="G118" s="18">
        <v>0</v>
      </c>
      <c r="H118" s="18">
        <v>0</v>
      </c>
      <c r="I118" s="18">
        <v>0</v>
      </c>
      <c r="J118" s="18">
        <v>0</v>
      </c>
      <c r="K118" s="18">
        <v>0</v>
      </c>
      <c r="L118" s="18">
        <v>26146639</v>
      </c>
    </row>
    <row r="119" spans="1:12" s="10" customFormat="1" x14ac:dyDescent="0.25">
      <c r="A119" s="13">
        <v>238</v>
      </c>
      <c r="B119" s="14" t="s">
        <v>231</v>
      </c>
      <c r="C119" s="18">
        <v>64417</v>
      </c>
      <c r="D119" s="18">
        <v>0</v>
      </c>
      <c r="E119" s="18">
        <v>0</v>
      </c>
      <c r="F119" s="18">
        <v>-64417</v>
      </c>
      <c r="G119" s="18">
        <v>0</v>
      </c>
      <c r="H119" s="18">
        <v>0</v>
      </c>
      <c r="I119" s="18">
        <v>0</v>
      </c>
      <c r="J119" s="18">
        <v>0</v>
      </c>
      <c r="K119" s="18">
        <v>0</v>
      </c>
      <c r="L119" s="18">
        <v>823101</v>
      </c>
    </row>
    <row r="120" spans="1:12" s="10" customFormat="1" x14ac:dyDescent="0.25">
      <c r="A120" s="13">
        <v>239</v>
      </c>
      <c r="B120" s="14" t="s">
        <v>232</v>
      </c>
      <c r="C120" s="18">
        <v>7660</v>
      </c>
      <c r="D120" s="18">
        <v>0</v>
      </c>
      <c r="E120" s="18">
        <v>0</v>
      </c>
      <c r="F120" s="18">
        <v>-7660</v>
      </c>
      <c r="G120" s="18">
        <v>0</v>
      </c>
      <c r="H120" s="18">
        <v>0</v>
      </c>
      <c r="I120" s="18">
        <v>0</v>
      </c>
      <c r="J120" s="18">
        <v>0</v>
      </c>
      <c r="K120" s="18">
        <v>0</v>
      </c>
      <c r="L120" s="18">
        <v>97877</v>
      </c>
    </row>
    <row r="121" spans="1:12" s="10" customFormat="1" x14ac:dyDescent="0.25">
      <c r="A121" s="13">
        <v>241</v>
      </c>
      <c r="B121" s="14" t="s">
        <v>233</v>
      </c>
      <c r="C121" s="18">
        <v>34315</v>
      </c>
      <c r="D121" s="18">
        <v>0</v>
      </c>
      <c r="E121" s="18">
        <v>0</v>
      </c>
      <c r="F121" s="18">
        <v>-34315</v>
      </c>
      <c r="G121" s="18">
        <v>0</v>
      </c>
      <c r="H121" s="18">
        <v>0</v>
      </c>
      <c r="I121" s="18">
        <v>0</v>
      </c>
      <c r="J121" s="18">
        <v>0</v>
      </c>
      <c r="K121" s="18">
        <v>0</v>
      </c>
      <c r="L121" s="18">
        <v>438468</v>
      </c>
    </row>
    <row r="122" spans="1:12" s="10" customFormat="1" x14ac:dyDescent="0.25">
      <c r="A122" s="13">
        <v>242</v>
      </c>
      <c r="B122" s="14" t="s">
        <v>234</v>
      </c>
      <c r="C122" s="18">
        <v>270344</v>
      </c>
      <c r="D122" s="18">
        <v>0</v>
      </c>
      <c r="E122" s="18">
        <v>0</v>
      </c>
      <c r="F122" s="18">
        <v>-270344</v>
      </c>
      <c r="G122" s="18">
        <v>0</v>
      </c>
      <c r="H122" s="18">
        <v>0</v>
      </c>
      <c r="I122" s="18">
        <v>0</v>
      </c>
      <c r="J122" s="18">
        <v>0</v>
      </c>
      <c r="K122" s="18">
        <v>0</v>
      </c>
      <c r="L122" s="18">
        <v>3454389</v>
      </c>
    </row>
    <row r="123" spans="1:12" s="10" customFormat="1" x14ac:dyDescent="0.25">
      <c r="A123" s="13">
        <v>245</v>
      </c>
      <c r="B123" s="14" t="s">
        <v>235</v>
      </c>
      <c r="C123" s="18">
        <v>14466</v>
      </c>
      <c r="D123" s="18">
        <v>0</v>
      </c>
      <c r="E123" s="18">
        <v>0</v>
      </c>
      <c r="F123" s="18">
        <v>-14466</v>
      </c>
      <c r="G123" s="18">
        <v>0</v>
      </c>
      <c r="H123" s="18">
        <v>0</v>
      </c>
      <c r="I123" s="18">
        <v>0</v>
      </c>
      <c r="J123" s="18">
        <v>0</v>
      </c>
      <c r="K123" s="18">
        <v>0</v>
      </c>
      <c r="L123" s="18">
        <v>184845</v>
      </c>
    </row>
    <row r="124" spans="1:12" s="10" customFormat="1" x14ac:dyDescent="0.25">
      <c r="A124" s="13">
        <v>246</v>
      </c>
      <c r="B124" s="14" t="s">
        <v>236</v>
      </c>
      <c r="C124" s="18">
        <v>0</v>
      </c>
      <c r="D124" s="18">
        <v>0</v>
      </c>
      <c r="E124" s="18">
        <v>0</v>
      </c>
      <c r="F124" s="18">
        <v>0</v>
      </c>
      <c r="G124" s="18">
        <v>0</v>
      </c>
      <c r="H124" s="18">
        <v>0</v>
      </c>
      <c r="I124" s="18">
        <v>0</v>
      </c>
      <c r="J124" s="18">
        <v>0</v>
      </c>
      <c r="K124" s="18">
        <v>0</v>
      </c>
      <c r="L124" s="18">
        <v>0</v>
      </c>
    </row>
    <row r="125" spans="1:12" s="10" customFormat="1" x14ac:dyDescent="0.25">
      <c r="A125" s="13">
        <v>247</v>
      </c>
      <c r="B125" s="14" t="s">
        <v>237</v>
      </c>
      <c r="C125" s="18">
        <v>1307908</v>
      </c>
      <c r="D125" s="18">
        <v>0</v>
      </c>
      <c r="E125" s="18">
        <v>0</v>
      </c>
      <c r="F125" s="18">
        <v>-1307908</v>
      </c>
      <c r="G125" s="18">
        <v>0</v>
      </c>
      <c r="H125" s="18">
        <v>0</v>
      </c>
      <c r="I125" s="18">
        <v>0</v>
      </c>
      <c r="J125" s="18">
        <v>0</v>
      </c>
      <c r="K125" s="18">
        <v>0</v>
      </c>
      <c r="L125" s="18">
        <v>16712106</v>
      </c>
    </row>
    <row r="126" spans="1:12" s="10" customFormat="1" x14ac:dyDescent="0.25">
      <c r="A126" s="13">
        <v>261</v>
      </c>
      <c r="B126" s="14" t="s">
        <v>238</v>
      </c>
      <c r="C126" s="18">
        <v>70465</v>
      </c>
      <c r="D126" s="18">
        <v>0</v>
      </c>
      <c r="E126" s="18">
        <v>0</v>
      </c>
      <c r="F126" s="18">
        <v>-70465</v>
      </c>
      <c r="G126" s="18">
        <v>0</v>
      </c>
      <c r="H126" s="18">
        <v>0</v>
      </c>
      <c r="I126" s="18">
        <v>0</v>
      </c>
      <c r="J126" s="18">
        <v>0</v>
      </c>
      <c r="K126" s="18">
        <v>0</v>
      </c>
      <c r="L126" s="18">
        <v>900379</v>
      </c>
    </row>
    <row r="127" spans="1:12" s="10" customFormat="1" x14ac:dyDescent="0.25">
      <c r="A127" s="13">
        <v>262</v>
      </c>
      <c r="B127" s="14" t="s">
        <v>239</v>
      </c>
      <c r="C127" s="18">
        <v>272550</v>
      </c>
      <c r="D127" s="18">
        <v>0</v>
      </c>
      <c r="E127" s="18">
        <v>0</v>
      </c>
      <c r="F127" s="18">
        <v>-272550</v>
      </c>
      <c r="G127" s="18">
        <v>0</v>
      </c>
      <c r="H127" s="18">
        <v>0</v>
      </c>
      <c r="I127" s="18">
        <v>0</v>
      </c>
      <c r="J127" s="18">
        <v>0</v>
      </c>
      <c r="K127" s="18">
        <v>0</v>
      </c>
      <c r="L127" s="18">
        <v>3482576</v>
      </c>
    </row>
    <row r="128" spans="1:12" s="10" customFormat="1" x14ac:dyDescent="0.25">
      <c r="A128" s="13">
        <v>263</v>
      </c>
      <c r="B128" s="14" t="s">
        <v>240</v>
      </c>
      <c r="C128" s="18">
        <v>4376</v>
      </c>
      <c r="D128" s="18">
        <v>0</v>
      </c>
      <c r="E128" s="18">
        <v>0</v>
      </c>
      <c r="F128" s="18">
        <v>-4376</v>
      </c>
      <c r="G128" s="18">
        <v>0</v>
      </c>
      <c r="H128" s="18">
        <v>0</v>
      </c>
      <c r="I128" s="18">
        <v>0</v>
      </c>
      <c r="J128" s="18">
        <v>0</v>
      </c>
      <c r="K128" s="18">
        <v>0</v>
      </c>
      <c r="L128" s="18">
        <v>55920</v>
      </c>
    </row>
    <row r="129" spans="1:12" s="10" customFormat="1" x14ac:dyDescent="0.25">
      <c r="A129" s="13">
        <v>268</v>
      </c>
      <c r="B129" s="14" t="s">
        <v>241</v>
      </c>
      <c r="C129" s="18">
        <v>100159</v>
      </c>
      <c r="D129" s="18">
        <v>0</v>
      </c>
      <c r="E129" s="18">
        <v>0</v>
      </c>
      <c r="F129" s="18">
        <v>-100159</v>
      </c>
      <c r="G129" s="18">
        <v>0</v>
      </c>
      <c r="H129" s="18">
        <v>0</v>
      </c>
      <c r="I129" s="18">
        <v>0</v>
      </c>
      <c r="J129" s="18">
        <v>0</v>
      </c>
      <c r="K129" s="18">
        <v>0</v>
      </c>
      <c r="L129" s="18">
        <v>1279807</v>
      </c>
    </row>
    <row r="130" spans="1:12" s="10" customFormat="1" x14ac:dyDescent="0.25">
      <c r="A130" s="13">
        <v>270</v>
      </c>
      <c r="B130" s="14" t="s">
        <v>242</v>
      </c>
      <c r="C130" s="18">
        <v>29443</v>
      </c>
      <c r="D130" s="18">
        <v>0</v>
      </c>
      <c r="E130" s="18">
        <v>0</v>
      </c>
      <c r="F130" s="18">
        <v>-29443</v>
      </c>
      <c r="G130" s="18">
        <v>0</v>
      </c>
      <c r="H130" s="18">
        <v>0</v>
      </c>
      <c r="I130" s="18">
        <v>0</v>
      </c>
      <c r="J130" s="18">
        <v>0</v>
      </c>
      <c r="K130" s="18">
        <v>0</v>
      </c>
      <c r="L130" s="18">
        <v>376210</v>
      </c>
    </row>
    <row r="131" spans="1:12" s="10" customFormat="1" x14ac:dyDescent="0.25">
      <c r="A131" s="13">
        <v>275</v>
      </c>
      <c r="B131" s="14" t="s">
        <v>243</v>
      </c>
      <c r="C131" s="18">
        <v>41285</v>
      </c>
      <c r="D131" s="18">
        <v>0</v>
      </c>
      <c r="E131" s="18">
        <v>0</v>
      </c>
      <c r="F131" s="18">
        <v>-41285</v>
      </c>
      <c r="G131" s="18">
        <v>0</v>
      </c>
      <c r="H131" s="18">
        <v>0</v>
      </c>
      <c r="I131" s="18">
        <v>0</v>
      </c>
      <c r="J131" s="18">
        <v>0</v>
      </c>
      <c r="K131" s="18">
        <v>0</v>
      </c>
      <c r="L131" s="18">
        <v>527533</v>
      </c>
    </row>
    <row r="132" spans="1:12" s="10" customFormat="1" x14ac:dyDescent="0.25">
      <c r="A132" s="13">
        <v>276</v>
      </c>
      <c r="B132" s="14" t="s">
        <v>244</v>
      </c>
      <c r="C132" s="18">
        <v>48558</v>
      </c>
      <c r="D132" s="18">
        <v>0</v>
      </c>
      <c r="E132" s="18">
        <v>0</v>
      </c>
      <c r="F132" s="18">
        <v>-48558</v>
      </c>
      <c r="G132" s="18">
        <v>0</v>
      </c>
      <c r="H132" s="18">
        <v>0</v>
      </c>
      <c r="I132" s="18">
        <v>0</v>
      </c>
      <c r="J132" s="18">
        <v>0</v>
      </c>
      <c r="K132" s="18">
        <v>0</v>
      </c>
      <c r="L132" s="18">
        <v>620460</v>
      </c>
    </row>
    <row r="133" spans="1:12" s="10" customFormat="1" x14ac:dyDescent="0.25">
      <c r="A133" s="13">
        <v>277</v>
      </c>
      <c r="B133" s="14" t="s">
        <v>245</v>
      </c>
      <c r="C133" s="18">
        <v>18459</v>
      </c>
      <c r="D133" s="18">
        <v>0</v>
      </c>
      <c r="E133" s="18">
        <v>0</v>
      </c>
      <c r="F133" s="18">
        <v>-18459</v>
      </c>
      <c r="G133" s="18">
        <v>0</v>
      </c>
      <c r="H133" s="18">
        <v>0</v>
      </c>
      <c r="I133" s="18">
        <v>0</v>
      </c>
      <c r="J133" s="18">
        <v>0</v>
      </c>
      <c r="K133" s="18">
        <v>0</v>
      </c>
      <c r="L133" s="18">
        <v>235860</v>
      </c>
    </row>
    <row r="134" spans="1:12" s="10" customFormat="1" x14ac:dyDescent="0.25">
      <c r="A134" s="13">
        <v>278</v>
      </c>
      <c r="B134" s="14" t="s">
        <v>246</v>
      </c>
      <c r="C134" s="18">
        <v>37753</v>
      </c>
      <c r="D134" s="18">
        <v>0</v>
      </c>
      <c r="E134" s="18">
        <v>0</v>
      </c>
      <c r="F134" s="18">
        <v>-37753</v>
      </c>
      <c r="G134" s="18">
        <v>0</v>
      </c>
      <c r="H134" s="18">
        <v>0</v>
      </c>
      <c r="I134" s="18">
        <v>0</v>
      </c>
      <c r="J134" s="18">
        <v>0</v>
      </c>
      <c r="K134" s="18">
        <v>0</v>
      </c>
      <c r="L134" s="18">
        <v>482395</v>
      </c>
    </row>
    <row r="135" spans="1:12" s="10" customFormat="1" x14ac:dyDescent="0.25">
      <c r="A135" s="13">
        <v>279</v>
      </c>
      <c r="B135" s="14" t="s">
        <v>247</v>
      </c>
      <c r="C135" s="18">
        <v>35640</v>
      </c>
      <c r="D135" s="18">
        <v>0</v>
      </c>
      <c r="E135" s="18">
        <v>0</v>
      </c>
      <c r="F135" s="18">
        <v>-35640</v>
      </c>
      <c r="G135" s="18">
        <v>0</v>
      </c>
      <c r="H135" s="18">
        <v>0</v>
      </c>
      <c r="I135" s="18">
        <v>0</v>
      </c>
      <c r="J135" s="18">
        <v>0</v>
      </c>
      <c r="K135" s="18">
        <v>0</v>
      </c>
      <c r="L135" s="18">
        <v>455397</v>
      </c>
    </row>
    <row r="136" spans="1:12" s="10" customFormat="1" x14ac:dyDescent="0.25">
      <c r="A136" s="13">
        <v>280</v>
      </c>
      <c r="B136" s="14" t="s">
        <v>248</v>
      </c>
      <c r="C136" s="18">
        <v>421891</v>
      </c>
      <c r="D136" s="18">
        <v>0</v>
      </c>
      <c r="E136" s="18">
        <v>0</v>
      </c>
      <c r="F136" s="18">
        <v>-421891</v>
      </c>
      <c r="G136" s="18">
        <v>0</v>
      </c>
      <c r="H136" s="18">
        <v>0</v>
      </c>
      <c r="I136" s="18">
        <v>0</v>
      </c>
      <c r="J136" s="18">
        <v>0</v>
      </c>
      <c r="K136" s="18">
        <v>0</v>
      </c>
      <c r="L136" s="18">
        <v>5390815</v>
      </c>
    </row>
    <row r="137" spans="1:12" s="10" customFormat="1" x14ac:dyDescent="0.25">
      <c r="A137" s="13">
        <v>282</v>
      </c>
      <c r="B137" s="14" t="s">
        <v>249</v>
      </c>
      <c r="C137" s="18">
        <v>58777</v>
      </c>
      <c r="D137" s="18">
        <v>0</v>
      </c>
      <c r="E137" s="18">
        <v>0</v>
      </c>
      <c r="F137" s="18">
        <v>-58777</v>
      </c>
      <c r="G137" s="18">
        <v>0</v>
      </c>
      <c r="H137" s="18">
        <v>0</v>
      </c>
      <c r="I137" s="18">
        <v>0</v>
      </c>
      <c r="J137" s="18">
        <v>0</v>
      </c>
      <c r="K137" s="18">
        <v>0</v>
      </c>
      <c r="L137" s="18">
        <v>751043</v>
      </c>
    </row>
    <row r="138" spans="1:12" s="10" customFormat="1" x14ac:dyDescent="0.25">
      <c r="A138" s="13">
        <v>283</v>
      </c>
      <c r="B138" s="14" t="s">
        <v>250</v>
      </c>
      <c r="C138" s="18">
        <v>94245</v>
      </c>
      <c r="D138" s="18">
        <v>0</v>
      </c>
      <c r="E138" s="18">
        <v>0</v>
      </c>
      <c r="F138" s="18">
        <v>-94245</v>
      </c>
      <c r="G138" s="18">
        <v>0</v>
      </c>
      <c r="H138" s="18">
        <v>0</v>
      </c>
      <c r="I138" s="18">
        <v>0</v>
      </c>
      <c r="J138" s="18">
        <v>0</v>
      </c>
      <c r="K138" s="18">
        <v>0</v>
      </c>
      <c r="L138" s="18">
        <v>1204235</v>
      </c>
    </row>
    <row r="139" spans="1:12" s="10" customFormat="1" x14ac:dyDescent="0.25">
      <c r="A139" s="13">
        <v>284</v>
      </c>
      <c r="B139" s="14" t="s">
        <v>251</v>
      </c>
      <c r="C139" s="18">
        <v>15331</v>
      </c>
      <c r="D139" s="18">
        <v>0</v>
      </c>
      <c r="E139" s="18">
        <v>0</v>
      </c>
      <c r="F139" s="18">
        <v>-15331</v>
      </c>
      <c r="G139" s="18">
        <v>0</v>
      </c>
      <c r="H139" s="18">
        <v>0</v>
      </c>
      <c r="I139" s="18">
        <v>0</v>
      </c>
      <c r="J139" s="18">
        <v>0</v>
      </c>
      <c r="K139" s="18">
        <v>0</v>
      </c>
      <c r="L139" s="18">
        <v>195895</v>
      </c>
    </row>
    <row r="140" spans="1:12" s="10" customFormat="1" x14ac:dyDescent="0.25">
      <c r="A140" s="13">
        <v>285</v>
      </c>
      <c r="B140" s="14" t="s">
        <v>252</v>
      </c>
      <c r="C140" s="18">
        <v>62021</v>
      </c>
      <c r="D140" s="18">
        <v>0</v>
      </c>
      <c r="E140" s="18">
        <v>0</v>
      </c>
      <c r="F140" s="18">
        <v>-62021</v>
      </c>
      <c r="G140" s="18">
        <v>0</v>
      </c>
      <c r="H140" s="18">
        <v>0</v>
      </c>
      <c r="I140" s="18">
        <v>0</v>
      </c>
      <c r="J140" s="18">
        <v>0</v>
      </c>
      <c r="K140" s="18">
        <v>0</v>
      </c>
      <c r="L140" s="18">
        <v>792482</v>
      </c>
    </row>
    <row r="141" spans="1:12" s="10" customFormat="1" x14ac:dyDescent="0.25">
      <c r="A141" s="13">
        <v>286</v>
      </c>
      <c r="B141" s="14" t="s">
        <v>253</v>
      </c>
      <c r="C141" s="18">
        <v>74268</v>
      </c>
      <c r="D141" s="18">
        <v>0</v>
      </c>
      <c r="E141" s="18">
        <v>0</v>
      </c>
      <c r="F141" s="18">
        <v>-74268</v>
      </c>
      <c r="G141" s="18">
        <v>0</v>
      </c>
      <c r="H141" s="18">
        <v>0</v>
      </c>
      <c r="I141" s="18">
        <v>0</v>
      </c>
      <c r="J141" s="18">
        <v>0</v>
      </c>
      <c r="K141" s="18">
        <v>0</v>
      </c>
      <c r="L141" s="18">
        <v>948981</v>
      </c>
    </row>
    <row r="142" spans="1:12" s="10" customFormat="1" x14ac:dyDescent="0.25">
      <c r="A142" s="13">
        <v>287</v>
      </c>
      <c r="B142" s="14" t="s">
        <v>254</v>
      </c>
      <c r="C142" s="18">
        <v>21860</v>
      </c>
      <c r="D142" s="18">
        <v>0</v>
      </c>
      <c r="E142" s="18">
        <v>0</v>
      </c>
      <c r="F142" s="18">
        <v>-21860</v>
      </c>
      <c r="G142" s="18">
        <v>0</v>
      </c>
      <c r="H142" s="18">
        <v>0</v>
      </c>
      <c r="I142" s="18">
        <v>0</v>
      </c>
      <c r="J142" s="18">
        <v>0</v>
      </c>
      <c r="K142" s="18">
        <v>0</v>
      </c>
      <c r="L142" s="18">
        <v>279327</v>
      </c>
    </row>
    <row r="143" spans="1:12" s="10" customFormat="1" x14ac:dyDescent="0.25">
      <c r="A143" s="13">
        <v>288</v>
      </c>
      <c r="B143" s="14" t="s">
        <v>255</v>
      </c>
      <c r="C143" s="18">
        <v>33081</v>
      </c>
      <c r="D143" s="18">
        <v>0</v>
      </c>
      <c r="E143" s="18">
        <v>0</v>
      </c>
      <c r="F143" s="18">
        <v>-33081</v>
      </c>
      <c r="G143" s="18">
        <v>0</v>
      </c>
      <c r="H143" s="18">
        <v>0</v>
      </c>
      <c r="I143" s="18">
        <v>0</v>
      </c>
      <c r="J143" s="18">
        <v>0</v>
      </c>
      <c r="K143" s="18">
        <v>0</v>
      </c>
      <c r="L143" s="18">
        <v>422697</v>
      </c>
    </row>
    <row r="144" spans="1:12" s="10" customFormat="1" x14ac:dyDescent="0.25">
      <c r="A144" s="13">
        <v>290</v>
      </c>
      <c r="B144" s="14" t="s">
        <v>256</v>
      </c>
      <c r="C144" s="18">
        <v>88431</v>
      </c>
      <c r="D144" s="18">
        <v>0</v>
      </c>
      <c r="E144" s="18">
        <v>0</v>
      </c>
      <c r="F144" s="18">
        <v>-88431</v>
      </c>
      <c r="G144" s="18">
        <v>0</v>
      </c>
      <c r="H144" s="18">
        <v>0</v>
      </c>
      <c r="I144" s="18">
        <v>0</v>
      </c>
      <c r="J144" s="18">
        <v>0</v>
      </c>
      <c r="K144" s="18">
        <v>0</v>
      </c>
      <c r="L144" s="18">
        <v>1129946</v>
      </c>
    </row>
    <row r="145" spans="1:12" s="10" customFormat="1" x14ac:dyDescent="0.25">
      <c r="A145" s="13">
        <v>291</v>
      </c>
      <c r="B145" s="14" t="s">
        <v>257</v>
      </c>
      <c r="C145" s="18">
        <v>63254</v>
      </c>
      <c r="D145" s="18">
        <v>0</v>
      </c>
      <c r="E145" s="18">
        <v>0</v>
      </c>
      <c r="F145" s="18">
        <v>-63254</v>
      </c>
      <c r="G145" s="18">
        <v>0</v>
      </c>
      <c r="H145" s="18">
        <v>0</v>
      </c>
      <c r="I145" s="18">
        <v>0</v>
      </c>
      <c r="J145" s="18">
        <v>0</v>
      </c>
      <c r="K145" s="18">
        <v>0</v>
      </c>
      <c r="L145" s="18">
        <v>808240</v>
      </c>
    </row>
    <row r="146" spans="1:12" s="10" customFormat="1" x14ac:dyDescent="0.25">
      <c r="A146" s="13">
        <v>292</v>
      </c>
      <c r="B146" s="14" t="s">
        <v>258</v>
      </c>
      <c r="C146" s="18">
        <v>52035</v>
      </c>
      <c r="D146" s="18">
        <v>0</v>
      </c>
      <c r="E146" s="18">
        <v>0</v>
      </c>
      <c r="F146" s="18">
        <v>-52035</v>
      </c>
      <c r="G146" s="18">
        <v>0</v>
      </c>
      <c r="H146" s="18">
        <v>0</v>
      </c>
      <c r="I146" s="18">
        <v>0</v>
      </c>
      <c r="J146" s="18">
        <v>0</v>
      </c>
      <c r="K146" s="18">
        <v>0</v>
      </c>
      <c r="L146" s="18">
        <v>664891</v>
      </c>
    </row>
    <row r="147" spans="1:12" s="10" customFormat="1" x14ac:dyDescent="0.25">
      <c r="A147" s="13">
        <v>293</v>
      </c>
      <c r="B147" s="14" t="s">
        <v>259</v>
      </c>
      <c r="C147" s="18">
        <v>62601</v>
      </c>
      <c r="D147" s="18">
        <v>0</v>
      </c>
      <c r="E147" s="18">
        <v>0</v>
      </c>
      <c r="F147" s="18">
        <v>-62601</v>
      </c>
      <c r="G147" s="18">
        <v>0</v>
      </c>
      <c r="H147" s="18">
        <v>0</v>
      </c>
      <c r="I147" s="18">
        <v>0</v>
      </c>
      <c r="J147" s="18">
        <v>0</v>
      </c>
      <c r="K147" s="18">
        <v>0</v>
      </c>
      <c r="L147" s="18">
        <v>799897</v>
      </c>
    </row>
    <row r="148" spans="1:12" s="10" customFormat="1" x14ac:dyDescent="0.25">
      <c r="A148" s="13">
        <v>294</v>
      </c>
      <c r="B148" s="14" t="s">
        <v>260</v>
      </c>
      <c r="C148" s="18">
        <v>52294</v>
      </c>
      <c r="D148" s="18">
        <v>0</v>
      </c>
      <c r="E148" s="18">
        <v>0</v>
      </c>
      <c r="F148" s="18">
        <v>-52294</v>
      </c>
      <c r="G148" s="18">
        <v>0</v>
      </c>
      <c r="H148" s="18">
        <v>0</v>
      </c>
      <c r="I148" s="18">
        <v>0</v>
      </c>
      <c r="J148" s="18">
        <v>0</v>
      </c>
      <c r="K148" s="18">
        <v>0</v>
      </c>
      <c r="L148" s="18">
        <v>668202</v>
      </c>
    </row>
    <row r="149" spans="1:12" s="10" customFormat="1" x14ac:dyDescent="0.25">
      <c r="A149" s="13">
        <v>295</v>
      </c>
      <c r="B149" s="14" t="s">
        <v>261</v>
      </c>
      <c r="C149" s="18">
        <v>199050</v>
      </c>
      <c r="D149" s="18">
        <v>0</v>
      </c>
      <c r="E149" s="18">
        <v>0</v>
      </c>
      <c r="F149" s="18">
        <v>-199050</v>
      </c>
      <c r="G149" s="18">
        <v>0</v>
      </c>
      <c r="H149" s="18">
        <v>0</v>
      </c>
      <c r="I149" s="18">
        <v>0</v>
      </c>
      <c r="J149" s="18">
        <v>0</v>
      </c>
      <c r="K149" s="18">
        <v>0</v>
      </c>
      <c r="L149" s="18">
        <v>2543403</v>
      </c>
    </row>
    <row r="150" spans="1:12" s="10" customFormat="1" x14ac:dyDescent="0.25">
      <c r="A150" s="13">
        <v>296</v>
      </c>
      <c r="B150" s="14" t="s">
        <v>262</v>
      </c>
      <c r="C150" s="18">
        <v>36033</v>
      </c>
      <c r="D150" s="18">
        <v>0</v>
      </c>
      <c r="E150" s="18">
        <v>0</v>
      </c>
      <c r="F150" s="18">
        <v>-36033</v>
      </c>
      <c r="G150" s="18">
        <v>0</v>
      </c>
      <c r="H150" s="18">
        <v>0</v>
      </c>
      <c r="I150" s="18">
        <v>0</v>
      </c>
      <c r="J150" s="18">
        <v>0</v>
      </c>
      <c r="K150" s="18">
        <v>0</v>
      </c>
      <c r="L150" s="18">
        <v>460420</v>
      </c>
    </row>
    <row r="151" spans="1:12" s="10" customFormat="1" x14ac:dyDescent="0.25">
      <c r="A151" s="13">
        <v>297</v>
      </c>
      <c r="B151" s="14" t="s">
        <v>263</v>
      </c>
      <c r="C151" s="18">
        <v>79434</v>
      </c>
      <c r="D151" s="18">
        <v>0</v>
      </c>
      <c r="E151" s="18">
        <v>0</v>
      </c>
      <c r="F151" s="18">
        <v>-79434</v>
      </c>
      <c r="G151" s="18">
        <v>0</v>
      </c>
      <c r="H151" s="18">
        <v>0</v>
      </c>
      <c r="I151" s="18">
        <v>0</v>
      </c>
      <c r="J151" s="18">
        <v>0</v>
      </c>
      <c r="K151" s="18">
        <v>0</v>
      </c>
      <c r="L151" s="18">
        <v>1014990</v>
      </c>
    </row>
    <row r="152" spans="1:12" s="10" customFormat="1" x14ac:dyDescent="0.25">
      <c r="A152" s="13">
        <v>298</v>
      </c>
      <c r="B152" s="14" t="s">
        <v>264</v>
      </c>
      <c r="C152" s="18">
        <v>74145</v>
      </c>
      <c r="D152" s="18">
        <v>0</v>
      </c>
      <c r="E152" s="18">
        <v>0</v>
      </c>
      <c r="F152" s="18">
        <v>-74145</v>
      </c>
      <c r="G152" s="18">
        <v>0</v>
      </c>
      <c r="H152" s="18">
        <v>0</v>
      </c>
      <c r="I152" s="18">
        <v>0</v>
      </c>
      <c r="J152" s="18">
        <v>0</v>
      </c>
      <c r="K152" s="18">
        <v>0</v>
      </c>
      <c r="L152" s="18">
        <v>947405</v>
      </c>
    </row>
    <row r="153" spans="1:12" s="10" customFormat="1" x14ac:dyDescent="0.25">
      <c r="A153" s="13">
        <v>299</v>
      </c>
      <c r="B153" s="14" t="s">
        <v>265</v>
      </c>
      <c r="C153" s="18">
        <v>45792</v>
      </c>
      <c r="D153" s="18">
        <v>0</v>
      </c>
      <c r="E153" s="18">
        <v>0</v>
      </c>
      <c r="F153" s="18">
        <v>-45792</v>
      </c>
      <c r="G153" s="18">
        <v>0</v>
      </c>
      <c r="H153" s="18">
        <v>0</v>
      </c>
      <c r="I153" s="18">
        <v>0</v>
      </c>
      <c r="J153" s="18">
        <v>0</v>
      </c>
      <c r="K153" s="18">
        <v>0</v>
      </c>
      <c r="L153" s="18">
        <v>585122</v>
      </c>
    </row>
    <row r="154" spans="1:12" s="10" customFormat="1" x14ac:dyDescent="0.25">
      <c r="A154" s="13">
        <v>301</v>
      </c>
      <c r="B154" s="14" t="s">
        <v>266</v>
      </c>
      <c r="C154" s="18">
        <v>149885</v>
      </c>
      <c r="D154" s="18">
        <v>0</v>
      </c>
      <c r="E154" s="18">
        <v>0</v>
      </c>
      <c r="F154" s="18">
        <v>-149885</v>
      </c>
      <c r="G154" s="18">
        <v>0</v>
      </c>
      <c r="H154" s="18">
        <v>0</v>
      </c>
      <c r="I154" s="18">
        <v>0</v>
      </c>
      <c r="J154" s="18">
        <v>0</v>
      </c>
      <c r="K154" s="18">
        <v>0</v>
      </c>
      <c r="L154" s="18">
        <v>1915193</v>
      </c>
    </row>
    <row r="155" spans="1:12" s="10" customFormat="1" x14ac:dyDescent="0.25">
      <c r="A155" s="13">
        <v>305</v>
      </c>
      <c r="B155" s="14" t="s">
        <v>267</v>
      </c>
      <c r="C155" s="18">
        <v>0</v>
      </c>
      <c r="D155" s="18">
        <v>0</v>
      </c>
      <c r="E155" s="18">
        <v>0</v>
      </c>
      <c r="F155" s="18">
        <v>0</v>
      </c>
      <c r="G155" s="18">
        <v>0</v>
      </c>
      <c r="H155" s="18">
        <v>0</v>
      </c>
      <c r="I155" s="18">
        <v>0</v>
      </c>
      <c r="J155" s="18">
        <v>0</v>
      </c>
      <c r="K155" s="18">
        <v>0</v>
      </c>
      <c r="L155" s="18">
        <v>0</v>
      </c>
    </row>
    <row r="156" spans="1:12" s="10" customFormat="1" x14ac:dyDescent="0.25">
      <c r="A156" s="13">
        <v>310</v>
      </c>
      <c r="B156" s="14" t="s">
        <v>268</v>
      </c>
      <c r="C156" s="18">
        <v>57517</v>
      </c>
      <c r="D156" s="18">
        <v>0</v>
      </c>
      <c r="E156" s="18">
        <v>0</v>
      </c>
      <c r="F156" s="18">
        <v>-57517</v>
      </c>
      <c r="G156" s="18">
        <v>0</v>
      </c>
      <c r="H156" s="18">
        <v>0</v>
      </c>
      <c r="I156" s="18">
        <v>0</v>
      </c>
      <c r="J156" s="18">
        <v>0</v>
      </c>
      <c r="K156" s="18">
        <v>0</v>
      </c>
      <c r="L156" s="18">
        <v>734939</v>
      </c>
    </row>
    <row r="157" spans="1:12" s="10" customFormat="1" x14ac:dyDescent="0.25">
      <c r="A157" s="13">
        <v>311</v>
      </c>
      <c r="B157" s="14" t="s">
        <v>269</v>
      </c>
      <c r="C157" s="18">
        <v>0</v>
      </c>
      <c r="D157" s="18">
        <v>0</v>
      </c>
      <c r="E157" s="18">
        <v>0</v>
      </c>
      <c r="F157" s="18">
        <v>0</v>
      </c>
      <c r="G157" s="18">
        <v>0</v>
      </c>
      <c r="H157" s="18">
        <v>0</v>
      </c>
      <c r="I157" s="18">
        <v>0</v>
      </c>
      <c r="J157" s="18">
        <v>0</v>
      </c>
      <c r="K157" s="18">
        <v>0</v>
      </c>
      <c r="L157" s="18">
        <v>0</v>
      </c>
    </row>
    <row r="158" spans="1:12" s="10" customFormat="1" x14ac:dyDescent="0.25">
      <c r="A158" s="13">
        <v>319</v>
      </c>
      <c r="B158" s="14" t="s">
        <v>270</v>
      </c>
      <c r="C158" s="18">
        <v>0</v>
      </c>
      <c r="D158" s="18">
        <v>0</v>
      </c>
      <c r="E158" s="18">
        <v>0</v>
      </c>
      <c r="F158" s="18">
        <v>0</v>
      </c>
      <c r="G158" s="18">
        <v>0</v>
      </c>
      <c r="H158" s="18">
        <v>0</v>
      </c>
      <c r="I158" s="18">
        <v>0</v>
      </c>
      <c r="J158" s="18">
        <v>0</v>
      </c>
      <c r="K158" s="18">
        <v>0</v>
      </c>
      <c r="L158" s="18">
        <v>0</v>
      </c>
    </row>
    <row r="159" spans="1:12" s="10" customFormat="1" x14ac:dyDescent="0.25">
      <c r="A159" s="13">
        <v>320</v>
      </c>
      <c r="B159" s="14" t="s">
        <v>271</v>
      </c>
      <c r="C159" s="18">
        <v>24624</v>
      </c>
      <c r="D159" s="18">
        <v>0</v>
      </c>
      <c r="E159" s="18">
        <v>0</v>
      </c>
      <c r="F159" s="18">
        <v>-24624</v>
      </c>
      <c r="G159" s="18">
        <v>0</v>
      </c>
      <c r="H159" s="18">
        <v>0</v>
      </c>
      <c r="I159" s="18">
        <v>0</v>
      </c>
      <c r="J159" s="18">
        <v>0</v>
      </c>
      <c r="K159" s="18">
        <v>0</v>
      </c>
      <c r="L159" s="18">
        <v>314644</v>
      </c>
    </row>
    <row r="160" spans="1:12" s="10" customFormat="1" x14ac:dyDescent="0.25">
      <c r="A160" s="13">
        <v>325</v>
      </c>
      <c r="B160" s="14" t="s">
        <v>272</v>
      </c>
      <c r="C160" s="18">
        <v>0</v>
      </c>
      <c r="D160" s="18">
        <v>0</v>
      </c>
      <c r="E160" s="18">
        <v>0</v>
      </c>
      <c r="F160" s="18">
        <v>0</v>
      </c>
      <c r="G160" s="18">
        <v>0</v>
      </c>
      <c r="H160" s="18">
        <v>0</v>
      </c>
      <c r="I160" s="18">
        <v>0</v>
      </c>
      <c r="J160" s="18">
        <v>0</v>
      </c>
      <c r="K160" s="18">
        <v>0</v>
      </c>
      <c r="L160" s="18">
        <v>0</v>
      </c>
    </row>
    <row r="161" spans="1:12" s="10" customFormat="1" x14ac:dyDescent="0.25">
      <c r="A161" s="13">
        <v>326</v>
      </c>
      <c r="B161" s="14" t="s">
        <v>273</v>
      </c>
      <c r="C161" s="18">
        <v>0</v>
      </c>
      <c r="D161" s="18">
        <v>0</v>
      </c>
      <c r="E161" s="18">
        <v>0</v>
      </c>
      <c r="F161" s="18">
        <v>0</v>
      </c>
      <c r="G161" s="18">
        <v>0</v>
      </c>
      <c r="H161" s="18">
        <v>0</v>
      </c>
      <c r="I161" s="18">
        <v>0</v>
      </c>
      <c r="J161" s="18">
        <v>0</v>
      </c>
      <c r="K161" s="18">
        <v>0</v>
      </c>
      <c r="L161" s="18">
        <v>0</v>
      </c>
    </row>
    <row r="162" spans="1:12" s="10" customFormat="1" x14ac:dyDescent="0.25">
      <c r="A162" s="13">
        <v>330</v>
      </c>
      <c r="B162" s="14" t="s">
        <v>274</v>
      </c>
      <c r="C162" s="18">
        <v>348</v>
      </c>
      <c r="D162" s="18">
        <v>0</v>
      </c>
      <c r="E162" s="18">
        <v>0</v>
      </c>
      <c r="F162" s="18">
        <v>-348</v>
      </c>
      <c r="G162" s="18">
        <v>0</v>
      </c>
      <c r="H162" s="18">
        <v>0</v>
      </c>
      <c r="I162" s="18">
        <v>0</v>
      </c>
      <c r="J162" s="18">
        <v>0</v>
      </c>
      <c r="K162" s="18">
        <v>0</v>
      </c>
      <c r="L162" s="18">
        <v>4440</v>
      </c>
    </row>
    <row r="163" spans="1:12" s="10" customFormat="1" x14ac:dyDescent="0.25">
      <c r="A163" s="13">
        <v>350</v>
      </c>
      <c r="B163" s="14" t="s">
        <v>275</v>
      </c>
      <c r="C163" s="18">
        <v>11879</v>
      </c>
      <c r="D163" s="18">
        <v>0</v>
      </c>
      <c r="E163" s="18">
        <v>0</v>
      </c>
      <c r="F163" s="18">
        <v>-11879</v>
      </c>
      <c r="G163" s="18">
        <v>0</v>
      </c>
      <c r="H163" s="18">
        <v>0</v>
      </c>
      <c r="I163" s="18">
        <v>0</v>
      </c>
      <c r="J163" s="18">
        <v>0</v>
      </c>
      <c r="K163" s="18">
        <v>0</v>
      </c>
      <c r="L163" s="18">
        <v>151788</v>
      </c>
    </row>
    <row r="164" spans="1:12" s="10" customFormat="1" x14ac:dyDescent="0.25">
      <c r="A164" s="13">
        <v>360</v>
      </c>
      <c r="B164" s="14" t="s">
        <v>276</v>
      </c>
      <c r="C164" s="18">
        <v>6240</v>
      </c>
      <c r="D164" s="18">
        <v>0</v>
      </c>
      <c r="E164" s="18">
        <v>0</v>
      </c>
      <c r="F164" s="18">
        <v>-6240</v>
      </c>
      <c r="G164" s="18">
        <v>0</v>
      </c>
      <c r="H164" s="18">
        <v>0</v>
      </c>
      <c r="I164" s="18">
        <v>0</v>
      </c>
      <c r="J164" s="18">
        <v>0</v>
      </c>
      <c r="K164" s="18">
        <v>0</v>
      </c>
      <c r="L164" s="18">
        <v>79733</v>
      </c>
    </row>
    <row r="165" spans="1:12" s="10" customFormat="1" x14ac:dyDescent="0.25">
      <c r="A165" s="13">
        <v>400</v>
      </c>
      <c r="B165" s="14" t="s">
        <v>277</v>
      </c>
      <c r="C165" s="18">
        <v>0</v>
      </c>
      <c r="D165" s="18">
        <v>0</v>
      </c>
      <c r="E165" s="18">
        <v>0</v>
      </c>
      <c r="F165" s="18">
        <v>0</v>
      </c>
      <c r="G165" s="18">
        <v>0</v>
      </c>
      <c r="H165" s="18">
        <v>0</v>
      </c>
      <c r="I165" s="18">
        <v>0</v>
      </c>
      <c r="J165" s="18">
        <v>0</v>
      </c>
      <c r="K165" s="18">
        <v>0</v>
      </c>
      <c r="L165" s="18">
        <v>0</v>
      </c>
    </row>
    <row r="166" spans="1:12" s="10" customFormat="1" x14ac:dyDescent="0.25">
      <c r="A166" s="13">
        <v>402</v>
      </c>
      <c r="B166" s="14" t="s">
        <v>278</v>
      </c>
      <c r="C166" s="18">
        <v>48895</v>
      </c>
      <c r="D166" s="18">
        <v>0</v>
      </c>
      <c r="E166" s="18">
        <v>0</v>
      </c>
      <c r="F166" s="18">
        <v>-48895</v>
      </c>
      <c r="G166" s="18">
        <v>0</v>
      </c>
      <c r="H166" s="18">
        <v>0</v>
      </c>
      <c r="I166" s="18">
        <v>0</v>
      </c>
      <c r="J166" s="18">
        <v>0</v>
      </c>
      <c r="K166" s="18">
        <v>0</v>
      </c>
      <c r="L166" s="18">
        <v>624766</v>
      </c>
    </row>
    <row r="167" spans="1:12" s="10" customFormat="1" x14ac:dyDescent="0.25">
      <c r="A167" s="13">
        <v>403</v>
      </c>
      <c r="B167" s="14" t="s">
        <v>279</v>
      </c>
      <c r="C167" s="18">
        <v>144285</v>
      </c>
      <c r="D167" s="18">
        <v>0</v>
      </c>
      <c r="E167" s="18">
        <v>0</v>
      </c>
      <c r="F167" s="18">
        <v>-144285</v>
      </c>
      <c r="G167" s="18">
        <v>0</v>
      </c>
      <c r="H167" s="18">
        <v>0</v>
      </c>
      <c r="I167" s="18">
        <v>0</v>
      </c>
      <c r="J167" s="18">
        <v>0</v>
      </c>
      <c r="K167" s="18">
        <v>0</v>
      </c>
      <c r="L167" s="18">
        <v>1843638</v>
      </c>
    </row>
    <row r="168" spans="1:12" s="10" customFormat="1" x14ac:dyDescent="0.25">
      <c r="A168" s="13">
        <v>405</v>
      </c>
      <c r="B168" s="14" t="s">
        <v>280</v>
      </c>
      <c r="C168" s="18">
        <v>2003</v>
      </c>
      <c r="D168" s="18">
        <v>0</v>
      </c>
      <c r="E168" s="18">
        <v>0</v>
      </c>
      <c r="F168" s="18">
        <v>-2003</v>
      </c>
      <c r="G168" s="18">
        <v>0</v>
      </c>
      <c r="H168" s="18">
        <v>0</v>
      </c>
      <c r="I168" s="18">
        <v>0</v>
      </c>
      <c r="J168" s="18">
        <v>0</v>
      </c>
      <c r="K168" s="18">
        <v>0</v>
      </c>
      <c r="L168" s="18">
        <v>25598</v>
      </c>
    </row>
    <row r="169" spans="1:12" s="10" customFormat="1" x14ac:dyDescent="0.25">
      <c r="A169" s="13">
        <v>407</v>
      </c>
      <c r="B169" s="14" t="s">
        <v>281</v>
      </c>
      <c r="C169" s="18">
        <v>0</v>
      </c>
      <c r="D169" s="18">
        <v>0</v>
      </c>
      <c r="E169" s="18">
        <v>0</v>
      </c>
      <c r="F169" s="18">
        <v>0</v>
      </c>
      <c r="G169" s="18">
        <v>0</v>
      </c>
      <c r="H169" s="18">
        <v>0</v>
      </c>
      <c r="I169" s="18">
        <v>0</v>
      </c>
      <c r="J169" s="18">
        <v>0</v>
      </c>
      <c r="K169" s="18">
        <v>0</v>
      </c>
      <c r="L169" s="18">
        <v>0</v>
      </c>
    </row>
    <row r="170" spans="1:12" s="10" customFormat="1" x14ac:dyDescent="0.25">
      <c r="A170" s="13">
        <v>408</v>
      </c>
      <c r="B170" s="14" t="s">
        <v>282</v>
      </c>
      <c r="C170" s="18">
        <v>0</v>
      </c>
      <c r="D170" s="18">
        <v>0</v>
      </c>
      <c r="E170" s="18">
        <v>0</v>
      </c>
      <c r="F170" s="18">
        <v>0</v>
      </c>
      <c r="G170" s="18">
        <v>0</v>
      </c>
      <c r="H170" s="18">
        <v>0</v>
      </c>
      <c r="I170" s="18">
        <v>0</v>
      </c>
      <c r="J170" s="18">
        <v>0</v>
      </c>
      <c r="K170" s="18">
        <v>0</v>
      </c>
      <c r="L170" s="18">
        <v>0</v>
      </c>
    </row>
    <row r="171" spans="1:12" s="10" customFormat="1" x14ac:dyDescent="0.25">
      <c r="A171" s="13">
        <v>409</v>
      </c>
      <c r="B171" s="14" t="s">
        <v>283</v>
      </c>
      <c r="C171" s="18">
        <v>59750</v>
      </c>
      <c r="D171" s="18">
        <v>0</v>
      </c>
      <c r="E171" s="18">
        <v>0</v>
      </c>
      <c r="F171" s="18">
        <v>-59750</v>
      </c>
      <c r="G171" s="18">
        <v>0</v>
      </c>
      <c r="H171" s="18">
        <v>0</v>
      </c>
      <c r="I171" s="18">
        <v>0</v>
      </c>
      <c r="J171" s="18">
        <v>0</v>
      </c>
      <c r="K171" s="18">
        <v>0</v>
      </c>
      <c r="L171" s="18">
        <v>763468</v>
      </c>
    </row>
    <row r="172" spans="1:12" s="10" customFormat="1" x14ac:dyDescent="0.25">
      <c r="A172" s="13">
        <v>411</v>
      </c>
      <c r="B172" s="14" t="s">
        <v>284</v>
      </c>
      <c r="C172" s="18">
        <v>80507</v>
      </c>
      <c r="D172" s="18">
        <v>0</v>
      </c>
      <c r="E172" s="18">
        <v>0</v>
      </c>
      <c r="F172" s="18">
        <v>-80507</v>
      </c>
      <c r="G172" s="18">
        <v>0</v>
      </c>
      <c r="H172" s="18">
        <v>0</v>
      </c>
      <c r="I172" s="18">
        <v>0</v>
      </c>
      <c r="J172" s="18">
        <v>0</v>
      </c>
      <c r="K172" s="18">
        <v>0</v>
      </c>
      <c r="L172" s="18">
        <v>1028701</v>
      </c>
    </row>
    <row r="173" spans="1:12" s="10" customFormat="1" x14ac:dyDescent="0.25">
      <c r="A173" s="13">
        <v>413</v>
      </c>
      <c r="B173" s="14" t="s">
        <v>285</v>
      </c>
      <c r="C173" s="18">
        <v>2568</v>
      </c>
      <c r="D173" s="18">
        <v>0</v>
      </c>
      <c r="E173" s="18">
        <v>0</v>
      </c>
      <c r="F173" s="18">
        <v>-2568</v>
      </c>
      <c r="G173" s="18">
        <v>0</v>
      </c>
      <c r="H173" s="18">
        <v>0</v>
      </c>
      <c r="I173" s="18">
        <v>0</v>
      </c>
      <c r="J173" s="18">
        <v>0</v>
      </c>
      <c r="K173" s="18">
        <v>0</v>
      </c>
      <c r="L173" s="18">
        <v>32809</v>
      </c>
    </row>
    <row r="174" spans="1:12" s="10" customFormat="1" x14ac:dyDescent="0.25">
      <c r="A174" s="13">
        <v>417</v>
      </c>
      <c r="B174" s="14" t="s">
        <v>286</v>
      </c>
      <c r="C174" s="18">
        <v>1277</v>
      </c>
      <c r="D174" s="18">
        <v>0</v>
      </c>
      <c r="E174" s="18">
        <v>0</v>
      </c>
      <c r="F174" s="18">
        <v>-1277</v>
      </c>
      <c r="G174" s="18">
        <v>0</v>
      </c>
      <c r="H174" s="18">
        <v>0</v>
      </c>
      <c r="I174" s="18">
        <v>0</v>
      </c>
      <c r="J174" s="18">
        <v>0</v>
      </c>
      <c r="K174" s="18">
        <v>0</v>
      </c>
      <c r="L174" s="18">
        <v>16321</v>
      </c>
    </row>
    <row r="175" spans="1:12" s="10" customFormat="1" x14ac:dyDescent="0.25">
      <c r="A175" s="13">
        <v>423</v>
      </c>
      <c r="B175" s="14" t="s">
        <v>287</v>
      </c>
      <c r="C175" s="18">
        <v>14373</v>
      </c>
      <c r="D175" s="18">
        <v>0</v>
      </c>
      <c r="E175" s="18">
        <v>0</v>
      </c>
      <c r="F175" s="18">
        <v>-14373</v>
      </c>
      <c r="G175" s="18">
        <v>0</v>
      </c>
      <c r="H175" s="18">
        <v>0</v>
      </c>
      <c r="I175" s="18">
        <v>0</v>
      </c>
      <c r="J175" s="18">
        <v>0</v>
      </c>
      <c r="K175" s="18">
        <v>0</v>
      </c>
      <c r="L175" s="18">
        <v>183659</v>
      </c>
    </row>
    <row r="176" spans="1:12" s="10" customFormat="1" x14ac:dyDescent="0.25">
      <c r="A176" s="13">
        <v>425</v>
      </c>
      <c r="B176" s="14" t="s">
        <v>288</v>
      </c>
      <c r="C176" s="18">
        <v>41124</v>
      </c>
      <c r="D176" s="18">
        <v>0</v>
      </c>
      <c r="E176" s="18">
        <v>0</v>
      </c>
      <c r="F176" s="18">
        <v>-41124</v>
      </c>
      <c r="G176" s="18">
        <v>0</v>
      </c>
      <c r="H176" s="18">
        <v>0</v>
      </c>
      <c r="I176" s="18">
        <v>0</v>
      </c>
      <c r="J176" s="18">
        <v>0</v>
      </c>
      <c r="K176" s="18">
        <v>0</v>
      </c>
      <c r="L176" s="18">
        <v>525470</v>
      </c>
    </row>
    <row r="177" spans="1:12" s="10" customFormat="1" x14ac:dyDescent="0.25">
      <c r="A177" s="13">
        <v>440</v>
      </c>
      <c r="B177" s="14" t="s">
        <v>289</v>
      </c>
      <c r="C177" s="18">
        <v>261148</v>
      </c>
      <c r="D177" s="18">
        <v>0</v>
      </c>
      <c r="E177" s="18">
        <v>0</v>
      </c>
      <c r="F177" s="18">
        <v>-261148</v>
      </c>
      <c r="G177" s="18">
        <v>0</v>
      </c>
      <c r="H177" s="18">
        <v>0</v>
      </c>
      <c r="I177" s="18">
        <v>0</v>
      </c>
      <c r="J177" s="18">
        <v>0</v>
      </c>
      <c r="K177" s="18">
        <v>0</v>
      </c>
      <c r="L177" s="18">
        <v>3336882</v>
      </c>
    </row>
    <row r="178" spans="1:12" s="10" customFormat="1" x14ac:dyDescent="0.25">
      <c r="A178" s="13">
        <v>450</v>
      </c>
      <c r="B178" s="14" t="s">
        <v>290</v>
      </c>
      <c r="C178" s="18">
        <v>0</v>
      </c>
      <c r="D178" s="18">
        <v>0</v>
      </c>
      <c r="E178" s="18">
        <v>0</v>
      </c>
      <c r="F178" s="18">
        <v>0</v>
      </c>
      <c r="G178" s="18">
        <v>0</v>
      </c>
      <c r="H178" s="18">
        <v>0</v>
      </c>
      <c r="I178" s="18">
        <v>0</v>
      </c>
      <c r="J178" s="18">
        <v>0</v>
      </c>
      <c r="K178" s="18">
        <v>0</v>
      </c>
      <c r="L178" s="18">
        <v>0</v>
      </c>
    </row>
    <row r="179" spans="1:12" s="10" customFormat="1" x14ac:dyDescent="0.25">
      <c r="A179" s="13">
        <v>451</v>
      </c>
      <c r="B179" s="14" t="s">
        <v>291</v>
      </c>
      <c r="C179" s="18">
        <v>0</v>
      </c>
      <c r="D179" s="18">
        <v>0</v>
      </c>
      <c r="E179" s="18">
        <v>0</v>
      </c>
      <c r="F179" s="18">
        <v>0</v>
      </c>
      <c r="G179" s="18">
        <v>0</v>
      </c>
      <c r="H179" s="18">
        <v>0</v>
      </c>
      <c r="I179" s="18">
        <v>0</v>
      </c>
      <c r="J179" s="18">
        <v>0</v>
      </c>
      <c r="K179" s="18">
        <v>0</v>
      </c>
      <c r="L179" s="18">
        <v>0</v>
      </c>
    </row>
    <row r="180" spans="1:12" s="10" customFormat="1" x14ac:dyDescent="0.25">
      <c r="A180" s="13">
        <v>452</v>
      </c>
      <c r="B180" s="14" t="s">
        <v>292</v>
      </c>
      <c r="C180" s="18">
        <v>0</v>
      </c>
      <c r="D180" s="18">
        <v>0</v>
      </c>
      <c r="E180" s="18">
        <v>0</v>
      </c>
      <c r="F180" s="18">
        <v>0</v>
      </c>
      <c r="G180" s="18">
        <v>0</v>
      </c>
      <c r="H180" s="18">
        <v>0</v>
      </c>
      <c r="I180" s="18">
        <v>0</v>
      </c>
      <c r="J180" s="18">
        <v>0</v>
      </c>
      <c r="K180" s="18">
        <v>0</v>
      </c>
      <c r="L180" s="18">
        <v>0</v>
      </c>
    </row>
    <row r="181" spans="1:12" s="10" customFormat="1" x14ac:dyDescent="0.25">
      <c r="A181" s="13">
        <v>453</v>
      </c>
      <c r="B181" s="14" t="s">
        <v>293</v>
      </c>
      <c r="C181" s="18">
        <v>0</v>
      </c>
      <c r="D181" s="18">
        <v>0</v>
      </c>
      <c r="E181" s="18">
        <v>0</v>
      </c>
      <c r="F181" s="18">
        <v>0</v>
      </c>
      <c r="G181" s="18">
        <v>0</v>
      </c>
      <c r="H181" s="18">
        <v>0</v>
      </c>
      <c r="I181" s="18">
        <v>0</v>
      </c>
      <c r="J181" s="18">
        <v>0</v>
      </c>
      <c r="K181" s="18">
        <v>0</v>
      </c>
      <c r="L181" s="18">
        <v>0</v>
      </c>
    </row>
    <row r="182" spans="1:12" s="10" customFormat="1" x14ac:dyDescent="0.25">
      <c r="A182" s="13">
        <v>454</v>
      </c>
      <c r="B182" s="14" t="s">
        <v>294</v>
      </c>
      <c r="C182" s="18">
        <v>515</v>
      </c>
      <c r="D182" s="18">
        <v>0</v>
      </c>
      <c r="E182" s="18">
        <v>0</v>
      </c>
      <c r="F182" s="18">
        <v>-515</v>
      </c>
      <c r="G182" s="18">
        <v>0</v>
      </c>
      <c r="H182" s="18">
        <v>0</v>
      </c>
      <c r="I182" s="18">
        <v>0</v>
      </c>
      <c r="J182" s="18">
        <v>0</v>
      </c>
      <c r="K182" s="18">
        <v>0</v>
      </c>
      <c r="L182" s="18">
        <v>6576</v>
      </c>
    </row>
    <row r="183" spans="1:12" s="10" customFormat="1" x14ac:dyDescent="0.25">
      <c r="A183" s="13">
        <v>501</v>
      </c>
      <c r="B183" s="14" t="s">
        <v>295</v>
      </c>
      <c r="C183" s="18">
        <v>2426837</v>
      </c>
      <c r="D183" s="18">
        <v>0</v>
      </c>
      <c r="E183" s="18">
        <v>0</v>
      </c>
      <c r="F183" s="18">
        <v>-2426837</v>
      </c>
      <c r="G183" s="18">
        <v>0</v>
      </c>
      <c r="H183" s="18">
        <v>0</v>
      </c>
      <c r="I183" s="18">
        <v>0</v>
      </c>
      <c r="J183" s="18">
        <v>0</v>
      </c>
      <c r="K183" s="18">
        <v>0</v>
      </c>
      <c r="L183" s="18">
        <v>31009533</v>
      </c>
    </row>
    <row r="184" spans="1:12" s="10" customFormat="1" x14ac:dyDescent="0.25">
      <c r="A184" s="13">
        <v>502</v>
      </c>
      <c r="B184" s="14" t="s">
        <v>296</v>
      </c>
      <c r="C184" s="18">
        <v>0</v>
      </c>
      <c r="D184" s="18">
        <v>0</v>
      </c>
      <c r="E184" s="18">
        <v>0</v>
      </c>
      <c r="F184" s="18">
        <v>0</v>
      </c>
      <c r="G184" s="18">
        <v>0</v>
      </c>
      <c r="H184" s="18">
        <v>0</v>
      </c>
      <c r="I184" s="18">
        <v>0</v>
      </c>
      <c r="J184" s="18">
        <v>0</v>
      </c>
      <c r="K184" s="18">
        <v>0</v>
      </c>
      <c r="L184" s="18">
        <v>0</v>
      </c>
    </row>
    <row r="185" spans="1:12" s="10" customFormat="1" x14ac:dyDescent="0.25">
      <c r="A185" s="13">
        <v>505</v>
      </c>
      <c r="B185" s="14" t="s">
        <v>297</v>
      </c>
      <c r="C185" s="18">
        <v>17336</v>
      </c>
      <c r="D185" s="18">
        <v>0</v>
      </c>
      <c r="E185" s="18">
        <v>0</v>
      </c>
      <c r="F185" s="18">
        <v>-17336</v>
      </c>
      <c r="G185" s="18">
        <v>0</v>
      </c>
      <c r="H185" s="18">
        <v>0</v>
      </c>
      <c r="I185" s="18">
        <v>0</v>
      </c>
      <c r="J185" s="18">
        <v>0</v>
      </c>
      <c r="K185" s="18">
        <v>0</v>
      </c>
      <c r="L185" s="18">
        <v>221512</v>
      </c>
    </row>
    <row r="186" spans="1:12" s="10" customFormat="1" x14ac:dyDescent="0.25">
      <c r="A186" s="13">
        <v>506</v>
      </c>
      <c r="B186" s="14" t="s">
        <v>298</v>
      </c>
      <c r="C186" s="18">
        <v>6977</v>
      </c>
      <c r="D186" s="18">
        <v>0</v>
      </c>
      <c r="E186" s="18">
        <v>0</v>
      </c>
      <c r="F186" s="18">
        <v>-6977</v>
      </c>
      <c r="G186" s="18">
        <v>0</v>
      </c>
      <c r="H186" s="18">
        <v>0</v>
      </c>
      <c r="I186" s="18">
        <v>0</v>
      </c>
      <c r="J186" s="18">
        <v>0</v>
      </c>
      <c r="K186" s="18">
        <v>0</v>
      </c>
      <c r="L186" s="18">
        <v>89148</v>
      </c>
    </row>
    <row r="187" spans="1:12" s="10" customFormat="1" x14ac:dyDescent="0.25">
      <c r="A187" s="13">
        <v>507</v>
      </c>
      <c r="B187" s="14" t="s">
        <v>299</v>
      </c>
      <c r="C187" s="18">
        <v>0</v>
      </c>
      <c r="D187" s="18">
        <v>0</v>
      </c>
      <c r="E187" s="18">
        <v>0</v>
      </c>
      <c r="F187" s="18">
        <v>0</v>
      </c>
      <c r="G187" s="18">
        <v>0</v>
      </c>
      <c r="H187" s="18">
        <v>0</v>
      </c>
      <c r="I187" s="18">
        <v>0</v>
      </c>
      <c r="J187" s="18">
        <v>0</v>
      </c>
      <c r="K187" s="18">
        <v>0</v>
      </c>
      <c r="L187" s="18">
        <v>0</v>
      </c>
    </row>
    <row r="188" spans="1:12" s="10" customFormat="1" x14ac:dyDescent="0.25">
      <c r="A188" s="13">
        <v>522</v>
      </c>
      <c r="B188" s="14" t="s">
        <v>300</v>
      </c>
      <c r="C188" s="18">
        <v>13752</v>
      </c>
      <c r="D188" s="18">
        <v>0</v>
      </c>
      <c r="E188" s="18">
        <v>0</v>
      </c>
      <c r="F188" s="18">
        <v>-13752</v>
      </c>
      <c r="G188" s="18">
        <v>0</v>
      </c>
      <c r="H188" s="18">
        <v>0</v>
      </c>
      <c r="I188" s="18">
        <v>0</v>
      </c>
      <c r="J188" s="18">
        <v>0</v>
      </c>
      <c r="K188" s="18">
        <v>0</v>
      </c>
      <c r="L188" s="18">
        <v>175714</v>
      </c>
    </row>
    <row r="189" spans="1:12" s="10" customFormat="1" x14ac:dyDescent="0.25">
      <c r="A189" s="13">
        <v>601</v>
      </c>
      <c r="B189" s="14" t="s">
        <v>301</v>
      </c>
      <c r="C189" s="18">
        <v>872229</v>
      </c>
      <c r="D189" s="18">
        <v>0</v>
      </c>
      <c r="E189" s="18">
        <v>0</v>
      </c>
      <c r="F189" s="18">
        <v>-872229</v>
      </c>
      <c r="G189" s="18">
        <v>0</v>
      </c>
      <c r="H189" s="18">
        <v>0</v>
      </c>
      <c r="I189" s="18">
        <v>0</v>
      </c>
      <c r="J189" s="18">
        <v>0</v>
      </c>
      <c r="K189" s="18">
        <v>0</v>
      </c>
      <c r="L189" s="18">
        <v>11145121</v>
      </c>
    </row>
    <row r="190" spans="1:12" s="10" customFormat="1" x14ac:dyDescent="0.25">
      <c r="A190" s="13">
        <v>602</v>
      </c>
      <c r="B190" s="14" t="s">
        <v>302</v>
      </c>
      <c r="C190" s="18">
        <v>151153</v>
      </c>
      <c r="D190" s="18">
        <v>0</v>
      </c>
      <c r="E190" s="18">
        <v>0</v>
      </c>
      <c r="F190" s="18">
        <v>-151153</v>
      </c>
      <c r="G190" s="18">
        <v>0</v>
      </c>
      <c r="H190" s="18">
        <v>0</v>
      </c>
      <c r="I190" s="18">
        <v>0</v>
      </c>
      <c r="J190" s="18">
        <v>0</v>
      </c>
      <c r="K190" s="18">
        <v>0</v>
      </c>
      <c r="L190" s="18">
        <v>1931395</v>
      </c>
    </row>
    <row r="191" spans="1:12" s="10" customFormat="1" x14ac:dyDescent="0.25">
      <c r="A191" s="13">
        <v>606</v>
      </c>
      <c r="B191" s="14" t="s">
        <v>303</v>
      </c>
      <c r="C191" s="18">
        <v>2442</v>
      </c>
      <c r="D191" s="18">
        <v>0</v>
      </c>
      <c r="E191" s="18">
        <v>0</v>
      </c>
      <c r="F191" s="18">
        <v>-2442</v>
      </c>
      <c r="G191" s="18">
        <v>0</v>
      </c>
      <c r="H191" s="18">
        <v>0</v>
      </c>
      <c r="I191" s="18">
        <v>0</v>
      </c>
      <c r="J191" s="18">
        <v>0</v>
      </c>
      <c r="K191" s="18">
        <v>0</v>
      </c>
      <c r="L191" s="18">
        <v>31208</v>
      </c>
    </row>
    <row r="192" spans="1:12" s="10" customFormat="1" x14ac:dyDescent="0.25">
      <c r="A192" s="13">
        <v>701</v>
      </c>
      <c r="B192" s="14" t="s">
        <v>304</v>
      </c>
      <c r="C192" s="18">
        <v>132097</v>
      </c>
      <c r="D192" s="18">
        <v>0</v>
      </c>
      <c r="E192" s="18">
        <v>0</v>
      </c>
      <c r="F192" s="18">
        <v>-132097</v>
      </c>
      <c r="G192" s="18">
        <v>0</v>
      </c>
      <c r="H192" s="18">
        <v>0</v>
      </c>
      <c r="I192" s="18">
        <v>0</v>
      </c>
      <c r="J192" s="18">
        <v>0</v>
      </c>
      <c r="K192" s="18">
        <v>0</v>
      </c>
      <c r="L192" s="18">
        <v>1687903</v>
      </c>
    </row>
    <row r="193" spans="1:12" s="10" customFormat="1" x14ac:dyDescent="0.25">
      <c r="A193" s="13">
        <v>702</v>
      </c>
      <c r="B193" s="14" t="s">
        <v>305</v>
      </c>
      <c r="C193" s="18">
        <v>68049</v>
      </c>
      <c r="D193" s="18">
        <v>0</v>
      </c>
      <c r="E193" s="18">
        <v>0</v>
      </c>
      <c r="F193" s="18">
        <v>-68049</v>
      </c>
      <c r="G193" s="18">
        <v>0</v>
      </c>
      <c r="H193" s="18">
        <v>0</v>
      </c>
      <c r="I193" s="18">
        <v>0</v>
      </c>
      <c r="J193" s="18">
        <v>0</v>
      </c>
      <c r="K193" s="18">
        <v>0</v>
      </c>
      <c r="L193" s="18">
        <v>869513</v>
      </c>
    </row>
    <row r="194" spans="1:12" s="10" customFormat="1" x14ac:dyDescent="0.25">
      <c r="A194" s="13">
        <v>703</v>
      </c>
      <c r="B194" s="14" t="s">
        <v>306</v>
      </c>
      <c r="C194" s="18">
        <v>183804</v>
      </c>
      <c r="D194" s="18">
        <v>0</v>
      </c>
      <c r="E194" s="18">
        <v>0</v>
      </c>
      <c r="F194" s="18">
        <v>-183804</v>
      </c>
      <c r="G194" s="18">
        <v>0</v>
      </c>
      <c r="H194" s="18">
        <v>0</v>
      </c>
      <c r="I194" s="18">
        <v>0</v>
      </c>
      <c r="J194" s="18">
        <v>0</v>
      </c>
      <c r="K194" s="18">
        <v>0</v>
      </c>
      <c r="L194" s="18">
        <v>2348596</v>
      </c>
    </row>
    <row r="195" spans="1:12" s="10" customFormat="1" x14ac:dyDescent="0.25">
      <c r="A195" s="13">
        <v>704</v>
      </c>
      <c r="B195" s="14" t="s">
        <v>307</v>
      </c>
      <c r="C195" s="18">
        <v>155759</v>
      </c>
      <c r="D195" s="18">
        <v>0</v>
      </c>
      <c r="E195" s="18">
        <v>0</v>
      </c>
      <c r="F195" s="18">
        <v>-155759</v>
      </c>
      <c r="G195" s="18">
        <v>0</v>
      </c>
      <c r="H195" s="18">
        <v>0</v>
      </c>
      <c r="I195" s="18">
        <v>0</v>
      </c>
      <c r="J195" s="18">
        <v>0</v>
      </c>
      <c r="K195" s="18">
        <v>0</v>
      </c>
      <c r="L195" s="18">
        <v>1990246</v>
      </c>
    </row>
    <row r="196" spans="1:12" s="10" customFormat="1" x14ac:dyDescent="0.25">
      <c r="A196" s="13">
        <v>705</v>
      </c>
      <c r="B196" s="14" t="s">
        <v>308</v>
      </c>
      <c r="C196" s="18">
        <v>138704</v>
      </c>
      <c r="D196" s="18">
        <v>0</v>
      </c>
      <c r="E196" s="18">
        <v>0</v>
      </c>
      <c r="F196" s="18">
        <v>-138704</v>
      </c>
      <c r="G196" s="18">
        <v>0</v>
      </c>
      <c r="H196" s="18">
        <v>0</v>
      </c>
      <c r="I196" s="18">
        <v>0</v>
      </c>
      <c r="J196" s="18">
        <v>0</v>
      </c>
      <c r="K196" s="18">
        <v>0</v>
      </c>
      <c r="L196" s="18">
        <v>1772320</v>
      </c>
    </row>
    <row r="197" spans="1:12" s="10" customFormat="1" x14ac:dyDescent="0.25">
      <c r="A197" s="13">
        <v>706</v>
      </c>
      <c r="B197" s="14" t="s">
        <v>309</v>
      </c>
      <c r="C197" s="18">
        <v>179864</v>
      </c>
      <c r="D197" s="18">
        <v>0</v>
      </c>
      <c r="E197" s="18">
        <v>0</v>
      </c>
      <c r="F197" s="18">
        <v>-179864</v>
      </c>
      <c r="G197" s="18">
        <v>0</v>
      </c>
      <c r="H197" s="18">
        <v>0</v>
      </c>
      <c r="I197" s="18">
        <v>0</v>
      </c>
      <c r="J197" s="18">
        <v>0</v>
      </c>
      <c r="K197" s="18">
        <v>0</v>
      </c>
      <c r="L197" s="18">
        <v>2298257</v>
      </c>
    </row>
    <row r="198" spans="1:12" s="10" customFormat="1" x14ac:dyDescent="0.25">
      <c r="A198" s="13">
        <v>707</v>
      </c>
      <c r="B198" s="14" t="s">
        <v>310</v>
      </c>
      <c r="C198" s="18">
        <v>194</v>
      </c>
      <c r="D198" s="18">
        <v>0</v>
      </c>
      <c r="E198" s="18">
        <v>0</v>
      </c>
      <c r="F198" s="18">
        <v>-194</v>
      </c>
      <c r="G198" s="18">
        <v>0</v>
      </c>
      <c r="H198" s="18">
        <v>0</v>
      </c>
      <c r="I198" s="18">
        <v>0</v>
      </c>
      <c r="J198" s="18">
        <v>0</v>
      </c>
      <c r="K198" s="18">
        <v>0</v>
      </c>
      <c r="L198" s="18">
        <v>2483</v>
      </c>
    </row>
    <row r="199" spans="1:12" s="10" customFormat="1" x14ac:dyDescent="0.25">
      <c r="A199" s="13">
        <v>708</v>
      </c>
      <c r="B199" s="14" t="s">
        <v>311</v>
      </c>
      <c r="C199" s="18">
        <v>25573</v>
      </c>
      <c r="D199" s="18">
        <v>0</v>
      </c>
      <c r="E199" s="18">
        <v>0</v>
      </c>
      <c r="F199" s="18">
        <v>-25573</v>
      </c>
      <c r="G199" s="18">
        <v>0</v>
      </c>
      <c r="H199" s="18">
        <v>0</v>
      </c>
      <c r="I199" s="18">
        <v>0</v>
      </c>
      <c r="J199" s="18">
        <v>0</v>
      </c>
      <c r="K199" s="18">
        <v>0</v>
      </c>
      <c r="L199" s="18">
        <v>326759</v>
      </c>
    </row>
    <row r="200" spans="1:12" s="10" customFormat="1" x14ac:dyDescent="0.25">
      <c r="A200" s="13">
        <v>709</v>
      </c>
      <c r="B200" s="14" t="s">
        <v>312</v>
      </c>
      <c r="C200" s="18">
        <v>0</v>
      </c>
      <c r="D200" s="18">
        <v>0</v>
      </c>
      <c r="E200" s="18">
        <v>0</v>
      </c>
      <c r="F200" s="18">
        <v>0</v>
      </c>
      <c r="G200" s="18">
        <v>0</v>
      </c>
      <c r="H200" s="18">
        <v>0</v>
      </c>
      <c r="I200" s="18">
        <v>0</v>
      </c>
      <c r="J200" s="18">
        <v>0</v>
      </c>
      <c r="K200" s="18">
        <v>0</v>
      </c>
      <c r="L200" s="18">
        <v>0</v>
      </c>
    </row>
    <row r="201" spans="1:12" s="10" customFormat="1" x14ac:dyDescent="0.25">
      <c r="A201" s="13">
        <v>711</v>
      </c>
      <c r="B201" s="14" t="s">
        <v>313</v>
      </c>
      <c r="C201" s="18">
        <v>48820</v>
      </c>
      <c r="D201" s="18">
        <v>0</v>
      </c>
      <c r="E201" s="18">
        <v>0</v>
      </c>
      <c r="F201" s="18">
        <v>-48820</v>
      </c>
      <c r="G201" s="18">
        <v>0</v>
      </c>
      <c r="H201" s="18">
        <v>0</v>
      </c>
      <c r="I201" s="18">
        <v>0</v>
      </c>
      <c r="J201" s="18">
        <v>0</v>
      </c>
      <c r="K201" s="18">
        <v>0</v>
      </c>
      <c r="L201" s="18">
        <v>623813</v>
      </c>
    </row>
    <row r="202" spans="1:12" s="10" customFormat="1" x14ac:dyDescent="0.25">
      <c r="A202" s="13">
        <v>716</v>
      </c>
      <c r="B202" s="14" t="s">
        <v>314</v>
      </c>
      <c r="C202" s="18">
        <v>77959</v>
      </c>
      <c r="D202" s="18">
        <v>0</v>
      </c>
      <c r="E202" s="18">
        <v>0</v>
      </c>
      <c r="F202" s="18">
        <v>-77959</v>
      </c>
      <c r="G202" s="18">
        <v>0</v>
      </c>
      <c r="H202" s="18">
        <v>0</v>
      </c>
      <c r="I202" s="18">
        <v>0</v>
      </c>
      <c r="J202" s="18">
        <v>0</v>
      </c>
      <c r="K202" s="18">
        <v>0</v>
      </c>
      <c r="L202" s="18">
        <v>996144</v>
      </c>
    </row>
    <row r="203" spans="1:12" s="10" customFormat="1" x14ac:dyDescent="0.25">
      <c r="A203" s="13">
        <v>717</v>
      </c>
      <c r="B203" s="14" t="s">
        <v>315</v>
      </c>
      <c r="C203" s="18">
        <v>0</v>
      </c>
      <c r="D203" s="18">
        <v>0</v>
      </c>
      <c r="E203" s="18">
        <v>0</v>
      </c>
      <c r="F203" s="18">
        <v>0</v>
      </c>
      <c r="G203" s="18">
        <v>0</v>
      </c>
      <c r="H203" s="18">
        <v>0</v>
      </c>
      <c r="I203" s="18">
        <v>0</v>
      </c>
      <c r="J203" s="18">
        <v>0</v>
      </c>
      <c r="K203" s="18">
        <v>0</v>
      </c>
      <c r="L203" s="18">
        <v>0</v>
      </c>
    </row>
    <row r="204" spans="1:12" s="10" customFormat="1" x14ac:dyDescent="0.25">
      <c r="A204" s="13">
        <v>718</v>
      </c>
      <c r="B204" s="14" t="s">
        <v>316</v>
      </c>
      <c r="C204" s="18">
        <v>78734</v>
      </c>
      <c r="D204" s="18">
        <v>0</v>
      </c>
      <c r="E204" s="18">
        <v>0</v>
      </c>
      <c r="F204" s="18">
        <v>-78734</v>
      </c>
      <c r="G204" s="18">
        <v>0</v>
      </c>
      <c r="H204" s="18">
        <v>0</v>
      </c>
      <c r="I204" s="18">
        <v>0</v>
      </c>
      <c r="J204" s="18">
        <v>0</v>
      </c>
      <c r="K204" s="18">
        <v>0</v>
      </c>
      <c r="L204" s="18">
        <v>1006040</v>
      </c>
    </row>
    <row r="205" spans="1:12" s="10" customFormat="1" x14ac:dyDescent="0.25">
      <c r="A205" s="13">
        <v>719</v>
      </c>
      <c r="B205" s="14" t="s">
        <v>317</v>
      </c>
      <c r="C205" s="18">
        <v>0</v>
      </c>
      <c r="D205" s="18">
        <v>0</v>
      </c>
      <c r="E205" s="18">
        <v>0</v>
      </c>
      <c r="F205" s="18">
        <v>0</v>
      </c>
      <c r="G205" s="18">
        <v>0</v>
      </c>
      <c r="H205" s="18">
        <v>0</v>
      </c>
      <c r="I205" s="18">
        <v>0</v>
      </c>
      <c r="J205" s="18">
        <v>0</v>
      </c>
      <c r="K205" s="18">
        <v>0</v>
      </c>
      <c r="L205" s="18">
        <v>0</v>
      </c>
    </row>
    <row r="206" spans="1:12" s="10" customFormat="1" x14ac:dyDescent="0.25">
      <c r="A206" s="13">
        <v>720</v>
      </c>
      <c r="B206" s="14" t="s">
        <v>318</v>
      </c>
      <c r="C206" s="18">
        <v>176520</v>
      </c>
      <c r="D206" s="18">
        <v>0</v>
      </c>
      <c r="E206" s="18">
        <v>0</v>
      </c>
      <c r="F206" s="18">
        <v>-176520</v>
      </c>
      <c r="G206" s="18">
        <v>0</v>
      </c>
      <c r="H206" s="18">
        <v>0</v>
      </c>
      <c r="I206" s="18">
        <v>0</v>
      </c>
      <c r="J206" s="18">
        <v>0</v>
      </c>
      <c r="K206" s="18">
        <v>0</v>
      </c>
      <c r="L206" s="18">
        <v>2255523</v>
      </c>
    </row>
    <row r="207" spans="1:12" s="10" customFormat="1" x14ac:dyDescent="0.25">
      <c r="A207" s="13">
        <v>721</v>
      </c>
      <c r="B207" s="14" t="s">
        <v>319</v>
      </c>
      <c r="C207" s="18">
        <v>0</v>
      </c>
      <c r="D207" s="18">
        <v>0</v>
      </c>
      <c r="E207" s="18">
        <v>0</v>
      </c>
      <c r="F207" s="18">
        <v>0</v>
      </c>
      <c r="G207" s="18">
        <v>0</v>
      </c>
      <c r="H207" s="18">
        <v>0</v>
      </c>
      <c r="I207" s="18">
        <v>0</v>
      </c>
      <c r="J207" s="18">
        <v>0</v>
      </c>
      <c r="K207" s="18">
        <v>0</v>
      </c>
      <c r="L207" s="18">
        <v>0</v>
      </c>
    </row>
    <row r="208" spans="1:12" s="10" customFormat="1" x14ac:dyDescent="0.25">
      <c r="A208" s="13">
        <v>722</v>
      </c>
      <c r="B208" s="14" t="s">
        <v>320</v>
      </c>
      <c r="C208" s="18">
        <v>0</v>
      </c>
      <c r="D208" s="18">
        <v>0</v>
      </c>
      <c r="E208" s="18">
        <v>0</v>
      </c>
      <c r="F208" s="18">
        <v>0</v>
      </c>
      <c r="G208" s="18">
        <v>0</v>
      </c>
      <c r="H208" s="18">
        <v>0</v>
      </c>
      <c r="I208" s="18">
        <v>0</v>
      </c>
      <c r="J208" s="18">
        <v>0</v>
      </c>
      <c r="K208" s="18">
        <v>0</v>
      </c>
      <c r="L208" s="18">
        <v>0</v>
      </c>
    </row>
    <row r="209" spans="1:12" s="10" customFormat="1" x14ac:dyDescent="0.25">
      <c r="A209" s="13">
        <v>723</v>
      </c>
      <c r="B209" s="14" t="s">
        <v>321</v>
      </c>
      <c r="C209" s="18">
        <v>70371</v>
      </c>
      <c r="D209" s="18">
        <v>0</v>
      </c>
      <c r="E209" s="18">
        <v>0</v>
      </c>
      <c r="F209" s="18">
        <v>-70371</v>
      </c>
      <c r="G209" s="18">
        <v>0</v>
      </c>
      <c r="H209" s="18">
        <v>0</v>
      </c>
      <c r="I209" s="18">
        <v>0</v>
      </c>
      <c r="J209" s="18">
        <v>0</v>
      </c>
      <c r="K209" s="18">
        <v>0</v>
      </c>
      <c r="L209" s="18">
        <v>899181</v>
      </c>
    </row>
    <row r="210" spans="1:12" s="10" customFormat="1" x14ac:dyDescent="0.25">
      <c r="A210" s="13">
        <v>724</v>
      </c>
      <c r="B210" s="14" t="s">
        <v>322</v>
      </c>
      <c r="C210" s="18">
        <v>85232</v>
      </c>
      <c r="D210" s="18">
        <v>0</v>
      </c>
      <c r="E210" s="18">
        <v>0</v>
      </c>
      <c r="F210" s="18">
        <v>-85232</v>
      </c>
      <c r="G210" s="18">
        <v>0</v>
      </c>
      <c r="H210" s="18">
        <v>0</v>
      </c>
      <c r="I210" s="18">
        <v>0</v>
      </c>
      <c r="J210" s="18">
        <v>0</v>
      </c>
      <c r="K210" s="18">
        <v>0</v>
      </c>
      <c r="L210" s="18">
        <v>1089074</v>
      </c>
    </row>
    <row r="211" spans="1:12" s="10" customFormat="1" x14ac:dyDescent="0.25">
      <c r="A211" s="13">
        <v>725</v>
      </c>
      <c r="B211" s="14" t="s">
        <v>323</v>
      </c>
      <c r="C211" s="18">
        <v>0</v>
      </c>
      <c r="D211" s="18">
        <v>0</v>
      </c>
      <c r="E211" s="18">
        <v>0</v>
      </c>
      <c r="F211" s="18">
        <v>0</v>
      </c>
      <c r="G211" s="18">
        <v>0</v>
      </c>
      <c r="H211" s="18">
        <v>0</v>
      </c>
      <c r="I211" s="18">
        <v>0</v>
      </c>
      <c r="J211" s="18">
        <v>0</v>
      </c>
      <c r="K211" s="18">
        <v>0</v>
      </c>
      <c r="L211" s="18">
        <v>0</v>
      </c>
    </row>
    <row r="212" spans="1:12" s="10" customFormat="1" x14ac:dyDescent="0.25">
      <c r="A212" s="13">
        <v>726</v>
      </c>
      <c r="B212" s="14" t="s">
        <v>324</v>
      </c>
      <c r="C212" s="18">
        <v>0</v>
      </c>
      <c r="D212" s="18">
        <v>0</v>
      </c>
      <c r="E212" s="18">
        <v>0</v>
      </c>
      <c r="F212" s="18">
        <v>0</v>
      </c>
      <c r="G212" s="18">
        <v>0</v>
      </c>
      <c r="H212" s="18">
        <v>0</v>
      </c>
      <c r="I212" s="18">
        <v>0</v>
      </c>
      <c r="J212" s="18">
        <v>0</v>
      </c>
      <c r="K212" s="18">
        <v>0</v>
      </c>
      <c r="L212" s="18">
        <v>0</v>
      </c>
    </row>
    <row r="213" spans="1:12" s="10" customFormat="1" x14ac:dyDescent="0.25">
      <c r="A213" s="13">
        <v>728</v>
      </c>
      <c r="B213" s="14" t="s">
        <v>325</v>
      </c>
      <c r="C213" s="18">
        <v>104089</v>
      </c>
      <c r="D213" s="18">
        <v>0</v>
      </c>
      <c r="E213" s="18">
        <v>0</v>
      </c>
      <c r="F213" s="18">
        <v>-104089</v>
      </c>
      <c r="G213" s="18">
        <v>0</v>
      </c>
      <c r="H213" s="18">
        <v>0</v>
      </c>
      <c r="I213" s="18">
        <v>0</v>
      </c>
      <c r="J213" s="18">
        <v>0</v>
      </c>
      <c r="K213" s="18">
        <v>0</v>
      </c>
      <c r="L213" s="18">
        <v>1330017</v>
      </c>
    </row>
    <row r="214" spans="1:12" s="10" customFormat="1" x14ac:dyDescent="0.25">
      <c r="A214" s="13">
        <v>729</v>
      </c>
      <c r="B214" s="14" t="s">
        <v>326</v>
      </c>
      <c r="C214" s="18">
        <v>82833</v>
      </c>
      <c r="D214" s="18">
        <v>0</v>
      </c>
      <c r="E214" s="18">
        <v>0</v>
      </c>
      <c r="F214" s="18">
        <v>-82833</v>
      </c>
      <c r="G214" s="18">
        <v>0</v>
      </c>
      <c r="H214" s="18">
        <v>0</v>
      </c>
      <c r="I214" s="18">
        <v>0</v>
      </c>
      <c r="J214" s="18">
        <v>0</v>
      </c>
      <c r="K214" s="18">
        <v>0</v>
      </c>
      <c r="L214" s="18">
        <v>1058419</v>
      </c>
    </row>
    <row r="215" spans="1:12" s="10" customFormat="1" x14ac:dyDescent="0.25">
      <c r="A215" s="13">
        <v>730</v>
      </c>
      <c r="B215" s="14" t="s">
        <v>327</v>
      </c>
      <c r="C215" s="18">
        <v>0</v>
      </c>
      <c r="D215" s="18">
        <v>0</v>
      </c>
      <c r="E215" s="18">
        <v>0</v>
      </c>
      <c r="F215" s="18">
        <v>0</v>
      </c>
      <c r="G215" s="18">
        <v>0</v>
      </c>
      <c r="H215" s="18">
        <v>0</v>
      </c>
      <c r="I215" s="18">
        <v>0</v>
      </c>
      <c r="J215" s="18">
        <v>0</v>
      </c>
      <c r="K215" s="18">
        <v>0</v>
      </c>
      <c r="L215" s="18">
        <v>0</v>
      </c>
    </row>
    <row r="216" spans="1:12" s="10" customFormat="1" x14ac:dyDescent="0.25">
      <c r="A216" s="13">
        <v>731</v>
      </c>
      <c r="B216" s="14" t="s">
        <v>328</v>
      </c>
      <c r="C216" s="18">
        <v>0</v>
      </c>
      <c r="D216" s="18">
        <v>0</v>
      </c>
      <c r="E216" s="18">
        <v>0</v>
      </c>
      <c r="F216" s="18">
        <v>0</v>
      </c>
      <c r="G216" s="18">
        <v>0</v>
      </c>
      <c r="H216" s="18">
        <v>0</v>
      </c>
      <c r="I216" s="18">
        <v>0</v>
      </c>
      <c r="J216" s="18">
        <v>0</v>
      </c>
      <c r="K216" s="18">
        <v>0</v>
      </c>
      <c r="L216" s="18">
        <v>0</v>
      </c>
    </row>
    <row r="217" spans="1:12" s="10" customFormat="1" x14ac:dyDescent="0.25">
      <c r="A217" s="13">
        <v>733</v>
      </c>
      <c r="B217" s="14" t="s">
        <v>329</v>
      </c>
      <c r="C217" s="18">
        <v>0</v>
      </c>
      <c r="D217" s="18">
        <v>0</v>
      </c>
      <c r="E217" s="18">
        <v>0</v>
      </c>
      <c r="F217" s="18">
        <v>0</v>
      </c>
      <c r="G217" s="18">
        <v>0</v>
      </c>
      <c r="H217" s="18">
        <v>0</v>
      </c>
      <c r="I217" s="18">
        <v>0</v>
      </c>
      <c r="J217" s="18">
        <v>0</v>
      </c>
      <c r="K217" s="18">
        <v>0</v>
      </c>
      <c r="L217" s="18">
        <v>0</v>
      </c>
    </row>
    <row r="218" spans="1:12" s="10" customFormat="1" x14ac:dyDescent="0.25">
      <c r="A218" s="13">
        <v>734</v>
      </c>
      <c r="B218" s="14" t="s">
        <v>330</v>
      </c>
      <c r="C218" s="18">
        <v>0</v>
      </c>
      <c r="D218" s="18">
        <v>0</v>
      </c>
      <c r="E218" s="18">
        <v>0</v>
      </c>
      <c r="F218" s="18">
        <v>0</v>
      </c>
      <c r="G218" s="18">
        <v>0</v>
      </c>
      <c r="H218" s="18">
        <v>0</v>
      </c>
      <c r="I218" s="18">
        <v>0</v>
      </c>
      <c r="J218" s="18">
        <v>0</v>
      </c>
      <c r="K218" s="18">
        <v>0</v>
      </c>
      <c r="L218" s="18">
        <v>0</v>
      </c>
    </row>
    <row r="219" spans="1:12" s="10" customFormat="1" x14ac:dyDescent="0.25">
      <c r="A219" s="13">
        <v>735</v>
      </c>
      <c r="B219" s="14" t="s">
        <v>331</v>
      </c>
      <c r="C219" s="18">
        <v>136275</v>
      </c>
      <c r="D219" s="18">
        <v>0</v>
      </c>
      <c r="E219" s="18">
        <v>0</v>
      </c>
      <c r="F219" s="18">
        <v>-136275</v>
      </c>
      <c r="G219" s="18">
        <v>0</v>
      </c>
      <c r="H219" s="18">
        <v>0</v>
      </c>
      <c r="I219" s="18">
        <v>0</v>
      </c>
      <c r="J219" s="18">
        <v>0</v>
      </c>
      <c r="K219" s="18">
        <v>0</v>
      </c>
      <c r="L219" s="18">
        <v>1741281</v>
      </c>
    </row>
    <row r="220" spans="1:12" s="10" customFormat="1" x14ac:dyDescent="0.25">
      <c r="A220" s="13">
        <v>736</v>
      </c>
      <c r="B220" s="14" t="s">
        <v>332</v>
      </c>
      <c r="C220" s="18">
        <v>0</v>
      </c>
      <c r="D220" s="18">
        <v>0</v>
      </c>
      <c r="E220" s="18">
        <v>0</v>
      </c>
      <c r="F220" s="18">
        <v>0</v>
      </c>
      <c r="G220" s="18">
        <v>0</v>
      </c>
      <c r="H220" s="18">
        <v>0</v>
      </c>
      <c r="I220" s="18">
        <v>0</v>
      </c>
      <c r="J220" s="18">
        <v>0</v>
      </c>
      <c r="K220" s="18">
        <v>0</v>
      </c>
      <c r="L220" s="18">
        <v>0</v>
      </c>
    </row>
    <row r="221" spans="1:12" s="10" customFormat="1" x14ac:dyDescent="0.25">
      <c r="A221" s="13">
        <v>737</v>
      </c>
      <c r="B221" s="14" t="s">
        <v>333</v>
      </c>
      <c r="C221" s="18">
        <v>59591</v>
      </c>
      <c r="D221" s="18">
        <v>0</v>
      </c>
      <c r="E221" s="18">
        <v>0</v>
      </c>
      <c r="F221" s="18">
        <v>-59591</v>
      </c>
      <c r="G221" s="18">
        <v>0</v>
      </c>
      <c r="H221" s="18">
        <v>0</v>
      </c>
      <c r="I221" s="18">
        <v>0</v>
      </c>
      <c r="J221" s="18">
        <v>0</v>
      </c>
      <c r="K221" s="18">
        <v>0</v>
      </c>
      <c r="L221" s="18">
        <v>761433</v>
      </c>
    </row>
    <row r="222" spans="1:12" s="10" customFormat="1" x14ac:dyDescent="0.25">
      <c r="A222" s="13">
        <v>738</v>
      </c>
      <c r="B222" s="14" t="s">
        <v>334</v>
      </c>
      <c r="C222" s="18">
        <v>0</v>
      </c>
      <c r="D222" s="18">
        <v>0</v>
      </c>
      <c r="E222" s="18">
        <v>0</v>
      </c>
      <c r="F222" s="18">
        <v>0</v>
      </c>
      <c r="G222" s="18">
        <v>0</v>
      </c>
      <c r="H222" s="18">
        <v>0</v>
      </c>
      <c r="I222" s="18">
        <v>0</v>
      </c>
      <c r="J222" s="18">
        <v>0</v>
      </c>
      <c r="K222" s="18">
        <v>0</v>
      </c>
      <c r="L222" s="18">
        <v>0</v>
      </c>
    </row>
    <row r="223" spans="1:12" s="10" customFormat="1" x14ac:dyDescent="0.25">
      <c r="A223" s="13">
        <v>739</v>
      </c>
      <c r="B223" s="14" t="s">
        <v>335</v>
      </c>
      <c r="C223" s="18">
        <v>44383</v>
      </c>
      <c r="D223" s="18">
        <v>0</v>
      </c>
      <c r="E223" s="18">
        <v>0</v>
      </c>
      <c r="F223" s="18">
        <v>-44383</v>
      </c>
      <c r="G223" s="18">
        <v>0</v>
      </c>
      <c r="H223" s="18">
        <v>0</v>
      </c>
      <c r="I223" s="18">
        <v>0</v>
      </c>
      <c r="J223" s="18">
        <v>0</v>
      </c>
      <c r="K223" s="18">
        <v>0</v>
      </c>
      <c r="L223" s="18">
        <v>567118</v>
      </c>
    </row>
    <row r="224" spans="1:12" s="10" customFormat="1" x14ac:dyDescent="0.25">
      <c r="A224" s="13">
        <v>740</v>
      </c>
      <c r="B224" s="14" t="s">
        <v>336</v>
      </c>
      <c r="C224" s="18">
        <v>0</v>
      </c>
      <c r="D224" s="18">
        <v>0</v>
      </c>
      <c r="E224" s="18">
        <v>0</v>
      </c>
      <c r="F224" s="18">
        <v>0</v>
      </c>
      <c r="G224" s="18">
        <v>0</v>
      </c>
      <c r="H224" s="18">
        <v>0</v>
      </c>
      <c r="I224" s="18">
        <v>0</v>
      </c>
      <c r="J224" s="18">
        <v>0</v>
      </c>
      <c r="K224" s="18">
        <v>0</v>
      </c>
      <c r="L224" s="18">
        <v>0</v>
      </c>
    </row>
    <row r="225" spans="1:12" s="10" customFormat="1" x14ac:dyDescent="0.25">
      <c r="A225" s="13">
        <v>741</v>
      </c>
      <c r="B225" s="14" t="s">
        <v>337</v>
      </c>
      <c r="C225" s="18">
        <v>133285</v>
      </c>
      <c r="D225" s="18">
        <v>0</v>
      </c>
      <c r="E225" s="18">
        <v>0</v>
      </c>
      <c r="F225" s="18">
        <v>-133285</v>
      </c>
      <c r="G225" s="18">
        <v>0</v>
      </c>
      <c r="H225" s="18">
        <v>0</v>
      </c>
      <c r="I225" s="18">
        <v>0</v>
      </c>
      <c r="J225" s="18">
        <v>0</v>
      </c>
      <c r="K225" s="18">
        <v>0</v>
      </c>
      <c r="L225" s="18">
        <v>1703078</v>
      </c>
    </row>
    <row r="226" spans="1:12" s="10" customFormat="1" x14ac:dyDescent="0.25">
      <c r="A226" s="13">
        <v>742</v>
      </c>
      <c r="B226" s="14" t="s">
        <v>338</v>
      </c>
      <c r="C226" s="18">
        <v>49593</v>
      </c>
      <c r="D226" s="18">
        <v>0</v>
      </c>
      <c r="E226" s="18">
        <v>0</v>
      </c>
      <c r="F226" s="18">
        <v>-49593</v>
      </c>
      <c r="G226" s="18">
        <v>0</v>
      </c>
      <c r="H226" s="18">
        <v>0</v>
      </c>
      <c r="I226" s="18">
        <v>0</v>
      </c>
      <c r="J226" s="18">
        <v>0</v>
      </c>
      <c r="K226" s="18">
        <v>0</v>
      </c>
      <c r="L226" s="18">
        <v>633682</v>
      </c>
    </row>
    <row r="227" spans="1:12" s="10" customFormat="1" x14ac:dyDescent="0.25">
      <c r="A227" s="13">
        <v>743</v>
      </c>
      <c r="B227" s="14" t="s">
        <v>339</v>
      </c>
      <c r="C227" s="18">
        <v>77968</v>
      </c>
      <c r="D227" s="18">
        <v>0</v>
      </c>
      <c r="E227" s="18">
        <v>0</v>
      </c>
      <c r="F227" s="18">
        <v>-77968</v>
      </c>
      <c r="G227" s="18">
        <v>0</v>
      </c>
      <c r="H227" s="18">
        <v>0</v>
      </c>
      <c r="I227" s="18">
        <v>0</v>
      </c>
      <c r="J227" s="18">
        <v>0</v>
      </c>
      <c r="K227" s="18">
        <v>0</v>
      </c>
      <c r="L227" s="18">
        <v>996253</v>
      </c>
    </row>
    <row r="228" spans="1:12" s="10" customFormat="1" x14ac:dyDescent="0.25">
      <c r="A228" s="13">
        <v>744</v>
      </c>
      <c r="B228" s="14" t="s">
        <v>340</v>
      </c>
      <c r="C228" s="18">
        <v>0</v>
      </c>
      <c r="D228" s="18">
        <v>0</v>
      </c>
      <c r="E228" s="18">
        <v>0</v>
      </c>
      <c r="F228" s="18">
        <v>0</v>
      </c>
      <c r="G228" s="18">
        <v>0</v>
      </c>
      <c r="H228" s="18">
        <v>0</v>
      </c>
      <c r="I228" s="18">
        <v>0</v>
      </c>
      <c r="J228" s="18">
        <v>0</v>
      </c>
      <c r="K228" s="18">
        <v>0</v>
      </c>
      <c r="L228" s="18">
        <v>0</v>
      </c>
    </row>
    <row r="229" spans="1:12" s="10" customFormat="1" x14ac:dyDescent="0.25">
      <c r="A229" s="13">
        <v>745</v>
      </c>
      <c r="B229" s="14" t="s">
        <v>341</v>
      </c>
      <c r="C229" s="18">
        <v>86498</v>
      </c>
      <c r="D229" s="18">
        <v>0</v>
      </c>
      <c r="E229" s="18">
        <v>0</v>
      </c>
      <c r="F229" s="18">
        <v>-86498</v>
      </c>
      <c r="G229" s="18">
        <v>0</v>
      </c>
      <c r="H229" s="18">
        <v>0</v>
      </c>
      <c r="I229" s="18">
        <v>0</v>
      </c>
      <c r="J229" s="18">
        <v>0</v>
      </c>
      <c r="K229" s="18">
        <v>0</v>
      </c>
      <c r="L229" s="18">
        <v>1105248</v>
      </c>
    </row>
    <row r="230" spans="1:12" s="10" customFormat="1" x14ac:dyDescent="0.25">
      <c r="A230" s="13">
        <v>747</v>
      </c>
      <c r="B230" s="14" t="s">
        <v>342</v>
      </c>
      <c r="C230" s="18">
        <v>72075</v>
      </c>
      <c r="D230" s="18">
        <v>0</v>
      </c>
      <c r="E230" s="18">
        <v>0</v>
      </c>
      <c r="F230" s="18">
        <v>-72075</v>
      </c>
      <c r="G230" s="18">
        <v>0</v>
      </c>
      <c r="H230" s="18">
        <v>0</v>
      </c>
      <c r="I230" s="18">
        <v>0</v>
      </c>
      <c r="J230" s="18">
        <v>0</v>
      </c>
      <c r="K230" s="18">
        <v>0</v>
      </c>
      <c r="L230" s="18">
        <v>920950</v>
      </c>
    </row>
    <row r="231" spans="1:12" s="10" customFormat="1" x14ac:dyDescent="0.25">
      <c r="A231" s="13">
        <v>748</v>
      </c>
      <c r="B231" s="14" t="s">
        <v>343</v>
      </c>
      <c r="C231" s="18">
        <v>41995</v>
      </c>
      <c r="D231" s="18">
        <v>0</v>
      </c>
      <c r="E231" s="18">
        <v>0</v>
      </c>
      <c r="F231" s="18">
        <v>-41995</v>
      </c>
      <c r="G231" s="18">
        <v>0</v>
      </c>
      <c r="H231" s="18">
        <v>0</v>
      </c>
      <c r="I231" s="18">
        <v>0</v>
      </c>
      <c r="J231" s="18">
        <v>0</v>
      </c>
      <c r="K231" s="18">
        <v>0</v>
      </c>
      <c r="L231" s="18">
        <v>536603</v>
      </c>
    </row>
    <row r="232" spans="1:12" s="10" customFormat="1" x14ac:dyDescent="0.25">
      <c r="A232" s="13">
        <v>749</v>
      </c>
      <c r="B232" s="14" t="s">
        <v>344</v>
      </c>
      <c r="C232" s="18">
        <v>75817</v>
      </c>
      <c r="D232" s="18">
        <v>0</v>
      </c>
      <c r="E232" s="18">
        <v>0</v>
      </c>
      <c r="F232" s="18">
        <v>-75817</v>
      </c>
      <c r="G232" s="18">
        <v>0</v>
      </c>
      <c r="H232" s="18">
        <v>0</v>
      </c>
      <c r="I232" s="18">
        <v>0</v>
      </c>
      <c r="J232" s="18">
        <v>0</v>
      </c>
      <c r="K232" s="18">
        <v>0</v>
      </c>
      <c r="L232" s="18">
        <v>968768</v>
      </c>
    </row>
    <row r="233" spans="1:12" s="10" customFormat="1" x14ac:dyDescent="0.25">
      <c r="A233" s="13">
        <v>750</v>
      </c>
      <c r="B233" s="14" t="s">
        <v>345</v>
      </c>
      <c r="C233" s="18">
        <v>0</v>
      </c>
      <c r="D233" s="18">
        <v>0</v>
      </c>
      <c r="E233" s="18">
        <v>0</v>
      </c>
      <c r="F233" s="18">
        <v>0</v>
      </c>
      <c r="G233" s="18">
        <v>0</v>
      </c>
      <c r="H233" s="18">
        <v>0</v>
      </c>
      <c r="I233" s="18">
        <v>0</v>
      </c>
      <c r="J233" s="18">
        <v>0</v>
      </c>
      <c r="K233" s="18">
        <v>0</v>
      </c>
      <c r="L233" s="18">
        <v>0</v>
      </c>
    </row>
    <row r="234" spans="1:12" s="10" customFormat="1" x14ac:dyDescent="0.25">
      <c r="A234" s="13">
        <v>751</v>
      </c>
      <c r="B234" s="14" t="s">
        <v>346</v>
      </c>
      <c r="C234" s="18">
        <v>2772</v>
      </c>
      <c r="D234" s="18">
        <v>0</v>
      </c>
      <c r="E234" s="18">
        <v>0</v>
      </c>
      <c r="F234" s="18">
        <v>-2772</v>
      </c>
      <c r="G234" s="18">
        <v>0</v>
      </c>
      <c r="H234" s="18">
        <v>0</v>
      </c>
      <c r="I234" s="18">
        <v>0</v>
      </c>
      <c r="J234" s="18">
        <v>0</v>
      </c>
      <c r="K234" s="18">
        <v>0</v>
      </c>
      <c r="L234" s="18">
        <v>35421</v>
      </c>
    </row>
    <row r="235" spans="1:12" s="10" customFormat="1" x14ac:dyDescent="0.25">
      <c r="A235" s="13">
        <v>752</v>
      </c>
      <c r="B235" s="14" t="s">
        <v>347</v>
      </c>
      <c r="C235" s="18">
        <v>138503</v>
      </c>
      <c r="D235" s="18">
        <v>0</v>
      </c>
      <c r="E235" s="18">
        <v>0</v>
      </c>
      <c r="F235" s="18">
        <v>-138503</v>
      </c>
      <c r="G235" s="18">
        <v>0</v>
      </c>
      <c r="H235" s="18">
        <v>0</v>
      </c>
      <c r="I235" s="18">
        <v>0</v>
      </c>
      <c r="J235" s="18">
        <v>0</v>
      </c>
      <c r="K235" s="18">
        <v>0</v>
      </c>
      <c r="L235" s="18">
        <v>1769752</v>
      </c>
    </row>
    <row r="236" spans="1:12" s="10" customFormat="1" x14ac:dyDescent="0.25">
      <c r="A236" s="13">
        <v>753</v>
      </c>
      <c r="B236" s="14" t="s">
        <v>348</v>
      </c>
      <c r="C236" s="18">
        <v>103610</v>
      </c>
      <c r="D236" s="18">
        <v>0</v>
      </c>
      <c r="E236" s="18">
        <v>0</v>
      </c>
      <c r="F236" s="18">
        <v>-103610</v>
      </c>
      <c r="G236" s="18">
        <v>0</v>
      </c>
      <c r="H236" s="18">
        <v>0</v>
      </c>
      <c r="I236" s="18">
        <v>0</v>
      </c>
      <c r="J236" s="18">
        <v>0</v>
      </c>
      <c r="K236" s="18">
        <v>0</v>
      </c>
      <c r="L236" s="18">
        <v>1323896</v>
      </c>
    </row>
    <row r="237" spans="1:12" s="10" customFormat="1" x14ac:dyDescent="0.25">
      <c r="A237" s="13">
        <v>754</v>
      </c>
      <c r="B237" s="14" t="s">
        <v>349</v>
      </c>
      <c r="C237" s="18">
        <v>48873</v>
      </c>
      <c r="D237" s="18">
        <v>0</v>
      </c>
      <c r="E237" s="18">
        <v>0</v>
      </c>
      <c r="F237" s="18">
        <v>-48873</v>
      </c>
      <c r="G237" s="18">
        <v>0</v>
      </c>
      <c r="H237" s="18">
        <v>0</v>
      </c>
      <c r="I237" s="18">
        <v>0</v>
      </c>
      <c r="J237" s="18">
        <v>0</v>
      </c>
      <c r="K237" s="18">
        <v>0</v>
      </c>
      <c r="L237" s="18">
        <v>624482</v>
      </c>
    </row>
    <row r="238" spans="1:12" s="10" customFormat="1" x14ac:dyDescent="0.25">
      <c r="A238" s="13">
        <v>756</v>
      </c>
      <c r="B238" s="14" t="s">
        <v>350</v>
      </c>
      <c r="C238" s="18">
        <v>216346</v>
      </c>
      <c r="D238" s="18">
        <v>0</v>
      </c>
      <c r="E238" s="18">
        <v>0</v>
      </c>
      <c r="F238" s="18">
        <v>-216346</v>
      </c>
      <c r="G238" s="18">
        <v>0</v>
      </c>
      <c r="H238" s="18">
        <v>0</v>
      </c>
      <c r="I238" s="18">
        <v>0</v>
      </c>
      <c r="J238" s="18">
        <v>0</v>
      </c>
      <c r="K238" s="18">
        <v>0</v>
      </c>
      <c r="L238" s="18">
        <v>2764417</v>
      </c>
    </row>
    <row r="239" spans="1:12" s="10" customFormat="1" x14ac:dyDescent="0.25">
      <c r="A239" s="13">
        <v>757</v>
      </c>
      <c r="B239" s="14" t="s">
        <v>351</v>
      </c>
      <c r="C239" s="18">
        <v>42605</v>
      </c>
      <c r="D239" s="18">
        <v>0</v>
      </c>
      <c r="E239" s="18">
        <v>0</v>
      </c>
      <c r="F239" s="18">
        <v>-42605</v>
      </c>
      <c r="G239" s="18">
        <v>0</v>
      </c>
      <c r="H239" s="18">
        <v>0</v>
      </c>
      <c r="I239" s="18">
        <v>0</v>
      </c>
      <c r="J239" s="18">
        <v>0</v>
      </c>
      <c r="K239" s="18">
        <v>0</v>
      </c>
      <c r="L239" s="18">
        <v>544397</v>
      </c>
    </row>
    <row r="240" spans="1:12" s="10" customFormat="1" x14ac:dyDescent="0.25">
      <c r="A240" s="13">
        <v>759</v>
      </c>
      <c r="B240" s="14" t="s">
        <v>352</v>
      </c>
      <c r="C240" s="18">
        <v>0</v>
      </c>
      <c r="D240" s="18">
        <v>0</v>
      </c>
      <c r="E240" s="18">
        <v>0</v>
      </c>
      <c r="F240" s="18">
        <v>0</v>
      </c>
      <c r="G240" s="18">
        <v>0</v>
      </c>
      <c r="H240" s="18">
        <v>0</v>
      </c>
      <c r="I240" s="18">
        <v>0</v>
      </c>
      <c r="J240" s="18">
        <v>0</v>
      </c>
      <c r="K240" s="18">
        <v>0</v>
      </c>
      <c r="L240" s="18">
        <v>0</v>
      </c>
    </row>
    <row r="241" spans="1:12" s="10" customFormat="1" x14ac:dyDescent="0.25">
      <c r="A241" s="13">
        <v>760</v>
      </c>
      <c r="B241" s="14" t="s">
        <v>353</v>
      </c>
      <c r="C241" s="18">
        <v>0</v>
      </c>
      <c r="D241" s="18">
        <v>0</v>
      </c>
      <c r="E241" s="18">
        <v>0</v>
      </c>
      <c r="F241" s="18">
        <v>0</v>
      </c>
      <c r="G241" s="18">
        <v>0</v>
      </c>
      <c r="H241" s="18">
        <v>0</v>
      </c>
      <c r="I241" s="18">
        <v>0</v>
      </c>
      <c r="J241" s="18">
        <v>0</v>
      </c>
      <c r="K241" s="18">
        <v>0</v>
      </c>
      <c r="L241" s="18">
        <v>0</v>
      </c>
    </row>
    <row r="242" spans="1:12" s="10" customFormat="1" x14ac:dyDescent="0.25">
      <c r="A242" s="13">
        <v>761</v>
      </c>
      <c r="B242" s="14" t="s">
        <v>354</v>
      </c>
      <c r="C242" s="18">
        <v>40196</v>
      </c>
      <c r="D242" s="18">
        <v>0</v>
      </c>
      <c r="E242" s="18">
        <v>0</v>
      </c>
      <c r="F242" s="18">
        <v>-40196</v>
      </c>
      <c r="G242" s="18">
        <v>0</v>
      </c>
      <c r="H242" s="18">
        <v>0</v>
      </c>
      <c r="I242" s="18">
        <v>0</v>
      </c>
      <c r="J242" s="18">
        <v>0</v>
      </c>
      <c r="K242" s="18">
        <v>0</v>
      </c>
      <c r="L242" s="18">
        <v>513617</v>
      </c>
    </row>
    <row r="243" spans="1:12" s="10" customFormat="1" x14ac:dyDescent="0.25">
      <c r="A243" s="13">
        <v>762</v>
      </c>
      <c r="B243" s="14" t="s">
        <v>355</v>
      </c>
      <c r="C243" s="18">
        <v>0</v>
      </c>
      <c r="D243" s="18">
        <v>0</v>
      </c>
      <c r="E243" s="18">
        <v>0</v>
      </c>
      <c r="F243" s="18">
        <v>0</v>
      </c>
      <c r="G243" s="18">
        <v>0</v>
      </c>
      <c r="H243" s="18">
        <v>0</v>
      </c>
      <c r="I243" s="18">
        <v>0</v>
      </c>
      <c r="J243" s="18">
        <v>0</v>
      </c>
      <c r="K243" s="18">
        <v>0</v>
      </c>
      <c r="L243" s="18">
        <v>0</v>
      </c>
    </row>
    <row r="244" spans="1:12" s="10" customFormat="1" x14ac:dyDescent="0.25">
      <c r="A244" s="13">
        <v>765</v>
      </c>
      <c r="B244" s="14" t="s">
        <v>356</v>
      </c>
      <c r="C244" s="18">
        <v>460849</v>
      </c>
      <c r="D244" s="18">
        <v>0</v>
      </c>
      <c r="E244" s="18">
        <v>0</v>
      </c>
      <c r="F244" s="18">
        <v>-460849</v>
      </c>
      <c r="G244" s="18">
        <v>0</v>
      </c>
      <c r="H244" s="18">
        <v>0</v>
      </c>
      <c r="I244" s="18">
        <v>0</v>
      </c>
      <c r="J244" s="18">
        <v>0</v>
      </c>
      <c r="K244" s="18">
        <v>0</v>
      </c>
      <c r="L244" s="18">
        <v>5888614</v>
      </c>
    </row>
    <row r="245" spans="1:12" s="10" customFormat="1" x14ac:dyDescent="0.25">
      <c r="A245" s="13">
        <v>766</v>
      </c>
      <c r="B245" s="14" t="s">
        <v>357</v>
      </c>
      <c r="C245" s="18">
        <v>2975</v>
      </c>
      <c r="D245" s="18">
        <v>0</v>
      </c>
      <c r="E245" s="18">
        <v>0</v>
      </c>
      <c r="F245" s="18">
        <v>-2975</v>
      </c>
      <c r="G245" s="18">
        <v>0</v>
      </c>
      <c r="H245" s="18">
        <v>0</v>
      </c>
      <c r="I245" s="18">
        <v>0</v>
      </c>
      <c r="J245" s="18">
        <v>0</v>
      </c>
      <c r="K245" s="18">
        <v>0</v>
      </c>
      <c r="L245" s="18">
        <v>38009</v>
      </c>
    </row>
    <row r="246" spans="1:12" s="10" customFormat="1" x14ac:dyDescent="0.25">
      <c r="A246" s="13">
        <v>767</v>
      </c>
      <c r="B246" s="14" t="s">
        <v>358</v>
      </c>
      <c r="C246" s="18">
        <v>400906</v>
      </c>
      <c r="D246" s="18">
        <v>0</v>
      </c>
      <c r="E246" s="18">
        <v>0</v>
      </c>
      <c r="F246" s="18">
        <v>-400906</v>
      </c>
      <c r="G246" s="18">
        <v>0</v>
      </c>
      <c r="H246" s="18">
        <v>0</v>
      </c>
      <c r="I246" s="18">
        <v>0</v>
      </c>
      <c r="J246" s="18">
        <v>0</v>
      </c>
      <c r="K246" s="18">
        <v>0</v>
      </c>
      <c r="L246" s="18">
        <v>5122679</v>
      </c>
    </row>
    <row r="247" spans="1:12" s="10" customFormat="1" x14ac:dyDescent="0.25">
      <c r="A247" s="13">
        <v>768</v>
      </c>
      <c r="B247" s="14" t="s">
        <v>359</v>
      </c>
      <c r="C247" s="18">
        <v>89002</v>
      </c>
      <c r="D247" s="18">
        <v>0</v>
      </c>
      <c r="E247" s="18">
        <v>0</v>
      </c>
      <c r="F247" s="18">
        <v>-89002</v>
      </c>
      <c r="G247" s="18">
        <v>0</v>
      </c>
      <c r="H247" s="18">
        <v>0</v>
      </c>
      <c r="I247" s="18">
        <v>0</v>
      </c>
      <c r="J247" s="18">
        <v>0</v>
      </c>
      <c r="K247" s="18">
        <v>0</v>
      </c>
      <c r="L247" s="18">
        <v>1137240</v>
      </c>
    </row>
    <row r="248" spans="1:12" s="10" customFormat="1" x14ac:dyDescent="0.25">
      <c r="A248" s="13">
        <v>769</v>
      </c>
      <c r="B248" s="14" t="s">
        <v>360</v>
      </c>
      <c r="C248" s="18">
        <v>152070</v>
      </c>
      <c r="D248" s="18">
        <v>0</v>
      </c>
      <c r="E248" s="18">
        <v>0</v>
      </c>
      <c r="F248" s="18">
        <v>-152070</v>
      </c>
      <c r="G248" s="18">
        <v>0</v>
      </c>
      <c r="H248" s="18">
        <v>0</v>
      </c>
      <c r="I248" s="18">
        <v>0</v>
      </c>
      <c r="J248" s="18">
        <v>0</v>
      </c>
      <c r="K248" s="18">
        <v>0</v>
      </c>
      <c r="L248" s="18">
        <v>1943109</v>
      </c>
    </row>
    <row r="249" spans="1:12" s="10" customFormat="1" x14ac:dyDescent="0.25">
      <c r="A249" s="13">
        <v>770</v>
      </c>
      <c r="B249" s="14" t="s">
        <v>361</v>
      </c>
      <c r="C249" s="18">
        <v>82952</v>
      </c>
      <c r="D249" s="18">
        <v>0</v>
      </c>
      <c r="E249" s="18">
        <v>0</v>
      </c>
      <c r="F249" s="18">
        <v>-82952</v>
      </c>
      <c r="G249" s="18">
        <v>0</v>
      </c>
      <c r="H249" s="18">
        <v>0</v>
      </c>
      <c r="I249" s="18">
        <v>0</v>
      </c>
      <c r="J249" s="18">
        <v>0</v>
      </c>
      <c r="K249" s="18">
        <v>0</v>
      </c>
      <c r="L249" s="18">
        <v>1059940</v>
      </c>
    </row>
    <row r="250" spans="1:12" s="10" customFormat="1" x14ac:dyDescent="0.25">
      <c r="A250" s="13">
        <v>771</v>
      </c>
      <c r="B250" s="14" t="s">
        <v>362</v>
      </c>
      <c r="C250" s="18">
        <v>47405</v>
      </c>
      <c r="D250" s="18">
        <v>0</v>
      </c>
      <c r="E250" s="18">
        <v>0</v>
      </c>
      <c r="F250" s="18">
        <v>-47405</v>
      </c>
      <c r="G250" s="18">
        <v>0</v>
      </c>
      <c r="H250" s="18">
        <v>0</v>
      </c>
      <c r="I250" s="18">
        <v>0</v>
      </c>
      <c r="J250" s="18">
        <v>0</v>
      </c>
      <c r="K250" s="18">
        <v>0</v>
      </c>
      <c r="L250" s="18">
        <v>605727</v>
      </c>
    </row>
    <row r="251" spans="1:12" s="10" customFormat="1" x14ac:dyDescent="0.25">
      <c r="A251" s="13">
        <v>772</v>
      </c>
      <c r="B251" s="14" t="s">
        <v>363</v>
      </c>
      <c r="C251" s="18">
        <v>88619</v>
      </c>
      <c r="D251" s="18">
        <v>0</v>
      </c>
      <c r="E251" s="18">
        <v>0</v>
      </c>
      <c r="F251" s="18">
        <v>-88619</v>
      </c>
      <c r="G251" s="18">
        <v>0</v>
      </c>
      <c r="H251" s="18">
        <v>0</v>
      </c>
      <c r="I251" s="18">
        <v>0</v>
      </c>
      <c r="J251" s="18">
        <v>0</v>
      </c>
      <c r="K251" s="18">
        <v>0</v>
      </c>
      <c r="L251" s="18">
        <v>1132355</v>
      </c>
    </row>
    <row r="252" spans="1:12" s="10" customFormat="1" x14ac:dyDescent="0.25">
      <c r="A252" s="13">
        <v>773</v>
      </c>
      <c r="B252" s="14" t="s">
        <v>364</v>
      </c>
      <c r="C252" s="18">
        <v>61474</v>
      </c>
      <c r="D252" s="18">
        <v>0</v>
      </c>
      <c r="E252" s="18">
        <v>0</v>
      </c>
      <c r="F252" s="18">
        <v>-61474</v>
      </c>
      <c r="G252" s="18">
        <v>0</v>
      </c>
      <c r="H252" s="18">
        <v>0</v>
      </c>
      <c r="I252" s="18">
        <v>0</v>
      </c>
      <c r="J252" s="18">
        <v>0</v>
      </c>
      <c r="K252" s="18">
        <v>0</v>
      </c>
      <c r="L252" s="18">
        <v>785503</v>
      </c>
    </row>
    <row r="253" spans="1:12" s="10" customFormat="1" x14ac:dyDescent="0.25">
      <c r="A253" s="13">
        <v>774</v>
      </c>
      <c r="B253" s="14" t="s">
        <v>365</v>
      </c>
      <c r="C253" s="18">
        <v>73766</v>
      </c>
      <c r="D253" s="18">
        <v>0</v>
      </c>
      <c r="E253" s="18">
        <v>0</v>
      </c>
      <c r="F253" s="18">
        <v>-73766</v>
      </c>
      <c r="G253" s="18">
        <v>0</v>
      </c>
      <c r="H253" s="18">
        <v>0</v>
      </c>
      <c r="I253" s="18">
        <v>0</v>
      </c>
      <c r="J253" s="18">
        <v>0</v>
      </c>
      <c r="K253" s="18">
        <v>0</v>
      </c>
      <c r="L253" s="18">
        <v>942560</v>
      </c>
    </row>
    <row r="254" spans="1:12" s="10" customFormat="1" x14ac:dyDescent="0.25">
      <c r="A254" s="13">
        <v>775</v>
      </c>
      <c r="B254" s="14" t="s">
        <v>366</v>
      </c>
      <c r="C254" s="18">
        <v>83689</v>
      </c>
      <c r="D254" s="18">
        <v>0</v>
      </c>
      <c r="E254" s="18">
        <v>0</v>
      </c>
      <c r="F254" s="18">
        <v>-83689</v>
      </c>
      <c r="G254" s="18">
        <v>0</v>
      </c>
      <c r="H254" s="18">
        <v>0</v>
      </c>
      <c r="I254" s="18">
        <v>0</v>
      </c>
      <c r="J254" s="18">
        <v>0</v>
      </c>
      <c r="K254" s="18">
        <v>0</v>
      </c>
      <c r="L254" s="18">
        <v>1069361</v>
      </c>
    </row>
    <row r="255" spans="1:12" s="10" customFormat="1" x14ac:dyDescent="0.25">
      <c r="A255" s="13">
        <v>776</v>
      </c>
      <c r="B255" s="14" t="s">
        <v>367</v>
      </c>
      <c r="C255" s="18">
        <v>80817</v>
      </c>
      <c r="D255" s="18">
        <v>0</v>
      </c>
      <c r="E255" s="18">
        <v>0</v>
      </c>
      <c r="F255" s="18">
        <v>-80817</v>
      </c>
      <c r="G255" s="18">
        <v>0</v>
      </c>
      <c r="H255" s="18">
        <v>0</v>
      </c>
      <c r="I255" s="18">
        <v>0</v>
      </c>
      <c r="J255" s="18">
        <v>0</v>
      </c>
      <c r="K255" s="18">
        <v>0</v>
      </c>
      <c r="L255" s="18">
        <v>1032655</v>
      </c>
    </row>
    <row r="256" spans="1:12" s="10" customFormat="1" x14ac:dyDescent="0.25">
      <c r="A256" s="13">
        <v>777</v>
      </c>
      <c r="B256" s="14" t="s">
        <v>368</v>
      </c>
      <c r="C256" s="18">
        <v>398761</v>
      </c>
      <c r="D256" s="18">
        <v>0</v>
      </c>
      <c r="E256" s="18">
        <v>0</v>
      </c>
      <c r="F256" s="18">
        <v>-398761</v>
      </c>
      <c r="G256" s="18">
        <v>0</v>
      </c>
      <c r="H256" s="18">
        <v>0</v>
      </c>
      <c r="I256" s="18">
        <v>0</v>
      </c>
      <c r="J256" s="18">
        <v>0</v>
      </c>
      <c r="K256" s="18">
        <v>0</v>
      </c>
      <c r="L256" s="18">
        <v>5095263</v>
      </c>
    </row>
    <row r="257" spans="1:12" s="10" customFormat="1" x14ac:dyDescent="0.25">
      <c r="A257" s="13">
        <v>778</v>
      </c>
      <c r="B257" s="14" t="s">
        <v>369</v>
      </c>
      <c r="C257" s="18">
        <v>100741</v>
      </c>
      <c r="D257" s="18">
        <v>0</v>
      </c>
      <c r="E257" s="18">
        <v>0</v>
      </c>
      <c r="F257" s="18">
        <v>-100741</v>
      </c>
      <c r="G257" s="18">
        <v>0</v>
      </c>
      <c r="H257" s="18">
        <v>0</v>
      </c>
      <c r="I257" s="18">
        <v>0</v>
      </c>
      <c r="J257" s="18">
        <v>0</v>
      </c>
      <c r="K257" s="18">
        <v>0</v>
      </c>
      <c r="L257" s="18">
        <v>1287247</v>
      </c>
    </row>
    <row r="258" spans="1:12" s="10" customFormat="1" x14ac:dyDescent="0.25">
      <c r="A258" s="13">
        <v>779</v>
      </c>
      <c r="B258" s="14" t="s">
        <v>370</v>
      </c>
      <c r="C258" s="18">
        <v>99430</v>
      </c>
      <c r="D258" s="18">
        <v>0</v>
      </c>
      <c r="E258" s="18">
        <v>0</v>
      </c>
      <c r="F258" s="18">
        <v>-99430</v>
      </c>
      <c r="G258" s="18">
        <v>0</v>
      </c>
      <c r="H258" s="18">
        <v>0</v>
      </c>
      <c r="I258" s="18">
        <v>0</v>
      </c>
      <c r="J258" s="18">
        <v>0</v>
      </c>
      <c r="K258" s="18">
        <v>0</v>
      </c>
      <c r="L258" s="18">
        <v>1270497</v>
      </c>
    </row>
    <row r="259" spans="1:12" s="10" customFormat="1" x14ac:dyDescent="0.25">
      <c r="A259" s="13">
        <v>785</v>
      </c>
      <c r="B259" s="14" t="s">
        <v>371</v>
      </c>
      <c r="C259" s="18">
        <v>102505</v>
      </c>
      <c r="D259" s="18">
        <v>0</v>
      </c>
      <c r="E259" s="18">
        <v>0</v>
      </c>
      <c r="F259" s="18">
        <v>-102505</v>
      </c>
      <c r="G259" s="18">
        <v>0</v>
      </c>
      <c r="H259" s="18">
        <v>0</v>
      </c>
      <c r="I259" s="18">
        <v>0</v>
      </c>
      <c r="J259" s="18">
        <v>0</v>
      </c>
      <c r="K259" s="18">
        <v>0</v>
      </c>
      <c r="L259" s="18">
        <v>1309788</v>
      </c>
    </row>
    <row r="260" spans="1:12" s="10" customFormat="1" x14ac:dyDescent="0.25">
      <c r="A260" s="13">
        <v>786</v>
      </c>
      <c r="B260" s="14" t="s">
        <v>372</v>
      </c>
      <c r="C260" s="18">
        <v>0</v>
      </c>
      <c r="D260" s="18">
        <v>0</v>
      </c>
      <c r="E260" s="18">
        <v>0</v>
      </c>
      <c r="F260" s="18">
        <v>0</v>
      </c>
      <c r="G260" s="18">
        <v>0</v>
      </c>
      <c r="H260" s="18">
        <v>0</v>
      </c>
      <c r="I260" s="18">
        <v>0</v>
      </c>
      <c r="J260" s="18">
        <v>0</v>
      </c>
      <c r="K260" s="18">
        <v>0</v>
      </c>
      <c r="L260" s="18">
        <v>0</v>
      </c>
    </row>
    <row r="261" spans="1:12" s="10" customFormat="1" x14ac:dyDescent="0.25">
      <c r="A261" s="13">
        <v>794</v>
      </c>
      <c r="B261" s="14" t="s">
        <v>373</v>
      </c>
      <c r="C261" s="18">
        <v>123912</v>
      </c>
      <c r="D261" s="18">
        <v>0</v>
      </c>
      <c r="E261" s="18">
        <v>0</v>
      </c>
      <c r="F261" s="18">
        <v>-123912</v>
      </c>
      <c r="G261" s="18">
        <v>0</v>
      </c>
      <c r="H261" s="18">
        <v>0</v>
      </c>
      <c r="I261" s="18">
        <v>0</v>
      </c>
      <c r="J261" s="18">
        <v>0</v>
      </c>
      <c r="K261" s="18">
        <v>0</v>
      </c>
      <c r="L261" s="18">
        <v>1583314</v>
      </c>
    </row>
    <row r="262" spans="1:12" s="10" customFormat="1" x14ac:dyDescent="0.25">
      <c r="A262" s="13">
        <v>820</v>
      </c>
      <c r="B262" s="14" t="s">
        <v>374</v>
      </c>
      <c r="C262" s="18">
        <v>0</v>
      </c>
      <c r="D262" s="18">
        <v>0</v>
      </c>
      <c r="E262" s="18">
        <v>0</v>
      </c>
      <c r="F262" s="18">
        <v>0</v>
      </c>
      <c r="G262" s="18">
        <v>0</v>
      </c>
      <c r="H262" s="18">
        <v>0</v>
      </c>
      <c r="I262" s="18">
        <v>0</v>
      </c>
      <c r="J262" s="18">
        <v>0</v>
      </c>
      <c r="K262" s="18">
        <v>0</v>
      </c>
      <c r="L262" s="18">
        <v>0</v>
      </c>
    </row>
    <row r="263" spans="1:12" s="10" customFormat="1" x14ac:dyDescent="0.25">
      <c r="A263" s="13">
        <v>834</v>
      </c>
      <c r="B263" s="14" t="s">
        <v>375</v>
      </c>
      <c r="C263" s="18">
        <v>1018</v>
      </c>
      <c r="D263" s="18">
        <v>0</v>
      </c>
      <c r="E263" s="18">
        <v>0</v>
      </c>
      <c r="F263" s="18">
        <v>-1018</v>
      </c>
      <c r="G263" s="18">
        <v>0</v>
      </c>
      <c r="H263" s="18">
        <v>0</v>
      </c>
      <c r="I263" s="18">
        <v>0</v>
      </c>
      <c r="J263" s="18">
        <v>0</v>
      </c>
      <c r="K263" s="18">
        <v>0</v>
      </c>
      <c r="L263" s="18">
        <v>13009</v>
      </c>
    </row>
    <row r="264" spans="1:12" s="10" customFormat="1" x14ac:dyDescent="0.25">
      <c r="A264" s="13">
        <v>837</v>
      </c>
      <c r="B264" s="14" t="s">
        <v>376</v>
      </c>
      <c r="C264" s="18">
        <v>0</v>
      </c>
      <c r="D264" s="18">
        <v>0</v>
      </c>
      <c r="E264" s="18">
        <v>0</v>
      </c>
      <c r="F264" s="18">
        <v>0</v>
      </c>
      <c r="G264" s="18">
        <v>0</v>
      </c>
      <c r="H264" s="18">
        <v>0</v>
      </c>
      <c r="I264" s="18">
        <v>0</v>
      </c>
      <c r="J264" s="18">
        <v>0</v>
      </c>
      <c r="K264" s="18">
        <v>0</v>
      </c>
      <c r="L264" s="18">
        <v>0</v>
      </c>
    </row>
    <row r="265" spans="1:12" s="10" customFormat="1" x14ac:dyDescent="0.25">
      <c r="A265" s="13">
        <v>838</v>
      </c>
      <c r="B265" s="14" t="s">
        <v>377</v>
      </c>
      <c r="C265" s="18">
        <v>0</v>
      </c>
      <c r="D265" s="18">
        <v>0</v>
      </c>
      <c r="E265" s="18">
        <v>0</v>
      </c>
      <c r="F265" s="18">
        <v>0</v>
      </c>
      <c r="G265" s="18">
        <v>0</v>
      </c>
      <c r="H265" s="18">
        <v>0</v>
      </c>
      <c r="I265" s="18">
        <v>0</v>
      </c>
      <c r="J265" s="18">
        <v>0</v>
      </c>
      <c r="K265" s="18">
        <v>0</v>
      </c>
      <c r="L265" s="18">
        <v>0</v>
      </c>
    </row>
    <row r="266" spans="1:12" s="10" customFormat="1" x14ac:dyDescent="0.25">
      <c r="A266" s="13">
        <v>839</v>
      </c>
      <c r="B266" s="14" t="s">
        <v>378</v>
      </c>
      <c r="C266" s="18">
        <v>752</v>
      </c>
      <c r="D266" s="18">
        <v>0</v>
      </c>
      <c r="E266" s="18">
        <v>0</v>
      </c>
      <c r="F266" s="18">
        <v>-752</v>
      </c>
      <c r="G266" s="18">
        <v>0</v>
      </c>
      <c r="H266" s="18">
        <v>0</v>
      </c>
      <c r="I266" s="18">
        <v>0</v>
      </c>
      <c r="J266" s="18">
        <v>0</v>
      </c>
      <c r="K266" s="18">
        <v>0</v>
      </c>
      <c r="L266" s="18">
        <v>9611</v>
      </c>
    </row>
    <row r="267" spans="1:12" s="10" customFormat="1" x14ac:dyDescent="0.25">
      <c r="A267" s="13">
        <v>840</v>
      </c>
      <c r="B267" s="14" t="s">
        <v>379</v>
      </c>
      <c r="C267" s="18">
        <v>571</v>
      </c>
      <c r="D267" s="18">
        <v>0</v>
      </c>
      <c r="E267" s="18">
        <v>0</v>
      </c>
      <c r="F267" s="18">
        <v>-571</v>
      </c>
      <c r="G267" s="18">
        <v>0</v>
      </c>
      <c r="H267" s="18">
        <v>0</v>
      </c>
      <c r="I267" s="18">
        <v>0</v>
      </c>
      <c r="J267" s="18">
        <v>0</v>
      </c>
      <c r="K267" s="18">
        <v>0</v>
      </c>
      <c r="L267" s="18">
        <v>7293</v>
      </c>
    </row>
    <row r="268" spans="1:12" s="10" customFormat="1" x14ac:dyDescent="0.25">
      <c r="A268" s="13">
        <v>841</v>
      </c>
      <c r="B268" s="14" t="s">
        <v>380</v>
      </c>
      <c r="C268" s="18">
        <v>9292</v>
      </c>
      <c r="D268" s="18">
        <v>0</v>
      </c>
      <c r="E268" s="18">
        <v>0</v>
      </c>
      <c r="F268" s="18">
        <v>-9292</v>
      </c>
      <c r="G268" s="18">
        <v>0</v>
      </c>
      <c r="H268" s="18">
        <v>0</v>
      </c>
      <c r="I268" s="18">
        <v>0</v>
      </c>
      <c r="J268" s="18">
        <v>0</v>
      </c>
      <c r="K268" s="18">
        <v>0</v>
      </c>
      <c r="L268" s="18">
        <v>118730</v>
      </c>
    </row>
    <row r="269" spans="1:12" s="10" customFormat="1" x14ac:dyDescent="0.25">
      <c r="A269" s="13">
        <v>842</v>
      </c>
      <c r="B269" s="14" t="s">
        <v>381</v>
      </c>
      <c r="C269" s="18">
        <v>509</v>
      </c>
      <c r="D269" s="18">
        <v>0</v>
      </c>
      <c r="E269" s="18">
        <v>0</v>
      </c>
      <c r="F269" s="18">
        <v>-509</v>
      </c>
      <c r="G269" s="18">
        <v>0</v>
      </c>
      <c r="H269" s="18">
        <v>0</v>
      </c>
      <c r="I269" s="18">
        <v>0</v>
      </c>
      <c r="J269" s="18">
        <v>0</v>
      </c>
      <c r="K269" s="18">
        <v>0</v>
      </c>
      <c r="L269" s="18">
        <v>6509</v>
      </c>
    </row>
    <row r="270" spans="1:12" s="10" customFormat="1" x14ac:dyDescent="0.25">
      <c r="A270" s="13">
        <v>844</v>
      </c>
      <c r="B270" s="14" t="s">
        <v>382</v>
      </c>
      <c r="C270" s="18">
        <v>2090</v>
      </c>
      <c r="D270" s="18">
        <v>0</v>
      </c>
      <c r="E270" s="18">
        <v>0</v>
      </c>
      <c r="F270" s="18">
        <v>-2090</v>
      </c>
      <c r="G270" s="18">
        <v>0</v>
      </c>
      <c r="H270" s="18">
        <v>0</v>
      </c>
      <c r="I270" s="18">
        <v>0</v>
      </c>
      <c r="J270" s="18">
        <v>0</v>
      </c>
      <c r="K270" s="18">
        <v>0</v>
      </c>
      <c r="L270" s="18">
        <v>26710</v>
      </c>
    </row>
    <row r="271" spans="1:12" s="10" customFormat="1" x14ac:dyDescent="0.25">
      <c r="A271" s="13">
        <v>845</v>
      </c>
      <c r="B271" s="14" t="s">
        <v>383</v>
      </c>
      <c r="C271" s="18">
        <v>0</v>
      </c>
      <c r="D271" s="18">
        <v>0</v>
      </c>
      <c r="E271" s="18">
        <v>0</v>
      </c>
      <c r="F271" s="18">
        <v>0</v>
      </c>
      <c r="G271" s="18">
        <v>0</v>
      </c>
      <c r="H271" s="18">
        <v>0</v>
      </c>
      <c r="I271" s="18">
        <v>0</v>
      </c>
      <c r="J271" s="18">
        <v>0</v>
      </c>
      <c r="K271" s="18">
        <v>0</v>
      </c>
      <c r="L271" s="18">
        <v>0</v>
      </c>
    </row>
    <row r="272" spans="1:12" s="10" customFormat="1" x14ac:dyDescent="0.25">
      <c r="A272" s="13">
        <v>847</v>
      </c>
      <c r="B272" s="14" t="s">
        <v>384</v>
      </c>
      <c r="C272" s="18">
        <v>194</v>
      </c>
      <c r="D272" s="18">
        <v>0</v>
      </c>
      <c r="E272" s="18">
        <v>0</v>
      </c>
      <c r="F272" s="18">
        <v>-194</v>
      </c>
      <c r="G272" s="18">
        <v>0</v>
      </c>
      <c r="H272" s="18">
        <v>0</v>
      </c>
      <c r="I272" s="18">
        <v>0</v>
      </c>
      <c r="J272" s="18">
        <v>0</v>
      </c>
      <c r="K272" s="18">
        <v>0</v>
      </c>
      <c r="L272" s="18">
        <v>2483</v>
      </c>
    </row>
    <row r="273" spans="1:12" s="10" customFormat="1" x14ac:dyDescent="0.25">
      <c r="A273" s="13">
        <v>848</v>
      </c>
      <c r="B273" s="14" t="s">
        <v>385</v>
      </c>
      <c r="C273" s="18">
        <v>172752</v>
      </c>
      <c r="D273" s="18">
        <v>0</v>
      </c>
      <c r="E273" s="18">
        <v>0</v>
      </c>
      <c r="F273" s="18">
        <v>-172752</v>
      </c>
      <c r="G273" s="18">
        <v>0</v>
      </c>
      <c r="H273" s="18">
        <v>0</v>
      </c>
      <c r="I273" s="18">
        <v>0</v>
      </c>
      <c r="J273" s="18">
        <v>0</v>
      </c>
      <c r="K273" s="18">
        <v>0</v>
      </c>
      <c r="L273" s="18">
        <v>2207375</v>
      </c>
    </row>
    <row r="274" spans="1:12" s="10" customFormat="1" x14ac:dyDescent="0.25">
      <c r="A274" s="13">
        <v>850</v>
      </c>
      <c r="B274" s="14" t="s">
        <v>386</v>
      </c>
      <c r="C274" s="18">
        <v>0</v>
      </c>
      <c r="D274" s="18">
        <v>0</v>
      </c>
      <c r="E274" s="18">
        <v>0</v>
      </c>
      <c r="F274" s="18">
        <v>0</v>
      </c>
      <c r="G274" s="18">
        <v>0</v>
      </c>
      <c r="H274" s="18">
        <v>0</v>
      </c>
      <c r="I274" s="18">
        <v>0</v>
      </c>
      <c r="J274" s="18">
        <v>0</v>
      </c>
      <c r="K274" s="18">
        <v>0</v>
      </c>
      <c r="L274" s="18">
        <v>0</v>
      </c>
    </row>
    <row r="275" spans="1:12" s="10" customFormat="1" x14ac:dyDescent="0.25">
      <c r="A275" s="13">
        <v>851</v>
      </c>
      <c r="B275" s="14" t="s">
        <v>387</v>
      </c>
      <c r="C275" s="18">
        <v>4213</v>
      </c>
      <c r="D275" s="18">
        <v>0</v>
      </c>
      <c r="E275" s="18">
        <v>0</v>
      </c>
      <c r="F275" s="18">
        <v>-4213</v>
      </c>
      <c r="G275" s="18">
        <v>0</v>
      </c>
      <c r="H275" s="18">
        <v>0</v>
      </c>
      <c r="I275" s="18">
        <v>0</v>
      </c>
      <c r="J275" s="18">
        <v>0</v>
      </c>
      <c r="K275" s="18">
        <v>0</v>
      </c>
      <c r="L275" s="18">
        <v>53837</v>
      </c>
    </row>
    <row r="276" spans="1:12" s="10" customFormat="1" x14ac:dyDescent="0.25">
      <c r="A276" s="13">
        <v>852</v>
      </c>
      <c r="B276" s="14" t="s">
        <v>388</v>
      </c>
      <c r="C276" s="18">
        <v>5366</v>
      </c>
      <c r="D276" s="18">
        <v>0</v>
      </c>
      <c r="E276" s="18">
        <v>0</v>
      </c>
      <c r="F276" s="18">
        <v>-5366</v>
      </c>
      <c r="G276" s="18">
        <v>0</v>
      </c>
      <c r="H276" s="18">
        <v>0</v>
      </c>
      <c r="I276" s="18">
        <v>0</v>
      </c>
      <c r="J276" s="18">
        <v>0</v>
      </c>
      <c r="K276" s="18">
        <v>0</v>
      </c>
      <c r="L276" s="18">
        <v>68563</v>
      </c>
    </row>
    <row r="277" spans="1:12" s="10" customFormat="1" x14ac:dyDescent="0.25">
      <c r="A277" s="13">
        <v>853</v>
      </c>
      <c r="B277" s="14" t="s">
        <v>389</v>
      </c>
      <c r="C277" s="18">
        <v>0</v>
      </c>
      <c r="D277" s="18">
        <v>0</v>
      </c>
      <c r="E277" s="18">
        <v>0</v>
      </c>
      <c r="F277" s="18">
        <v>0</v>
      </c>
      <c r="G277" s="18">
        <v>0</v>
      </c>
      <c r="H277" s="18">
        <v>0</v>
      </c>
      <c r="I277" s="18">
        <v>0</v>
      </c>
      <c r="J277" s="18">
        <v>0</v>
      </c>
      <c r="K277" s="18">
        <v>0</v>
      </c>
      <c r="L277" s="18">
        <v>0</v>
      </c>
    </row>
    <row r="278" spans="1:12" s="10" customFormat="1" x14ac:dyDescent="0.25">
      <c r="A278" s="13">
        <v>856</v>
      </c>
      <c r="B278" s="14" t="s">
        <v>390</v>
      </c>
      <c r="C278" s="18">
        <v>2196</v>
      </c>
      <c r="D278" s="18">
        <v>0</v>
      </c>
      <c r="E278" s="18">
        <v>0</v>
      </c>
      <c r="F278" s="18">
        <v>-2196</v>
      </c>
      <c r="G278" s="18">
        <v>0</v>
      </c>
      <c r="H278" s="18">
        <v>0</v>
      </c>
      <c r="I278" s="18">
        <v>0</v>
      </c>
      <c r="J278" s="18">
        <v>0</v>
      </c>
      <c r="K278" s="18">
        <v>0</v>
      </c>
      <c r="L278" s="18">
        <v>28055</v>
      </c>
    </row>
    <row r="279" spans="1:12" s="10" customFormat="1" x14ac:dyDescent="0.25">
      <c r="A279" s="13">
        <v>859</v>
      </c>
      <c r="B279" s="14" t="s">
        <v>391</v>
      </c>
      <c r="C279" s="18">
        <v>0</v>
      </c>
      <c r="D279" s="18">
        <v>0</v>
      </c>
      <c r="E279" s="18">
        <v>0</v>
      </c>
      <c r="F279" s="18">
        <v>0</v>
      </c>
      <c r="G279" s="18">
        <v>0</v>
      </c>
      <c r="H279" s="18">
        <v>0</v>
      </c>
      <c r="I279" s="18">
        <v>0</v>
      </c>
      <c r="J279" s="18">
        <v>0</v>
      </c>
      <c r="K279" s="18">
        <v>0</v>
      </c>
      <c r="L279" s="18">
        <v>0</v>
      </c>
    </row>
    <row r="280" spans="1:12" s="10" customFormat="1" x14ac:dyDescent="0.25">
      <c r="A280" s="13">
        <v>861</v>
      </c>
      <c r="B280" s="14" t="s">
        <v>392</v>
      </c>
      <c r="C280" s="18">
        <v>0</v>
      </c>
      <c r="D280" s="18">
        <v>0</v>
      </c>
      <c r="E280" s="18">
        <v>0</v>
      </c>
      <c r="F280" s="18">
        <v>0</v>
      </c>
      <c r="G280" s="18">
        <v>0</v>
      </c>
      <c r="H280" s="18">
        <v>0</v>
      </c>
      <c r="I280" s="18">
        <v>0</v>
      </c>
      <c r="J280" s="18">
        <v>0</v>
      </c>
      <c r="K280" s="18">
        <v>0</v>
      </c>
      <c r="L280" s="18">
        <v>0</v>
      </c>
    </row>
    <row r="281" spans="1:12" s="10" customFormat="1" x14ac:dyDescent="0.25">
      <c r="A281" s="13">
        <v>862</v>
      </c>
      <c r="B281" s="14" t="s">
        <v>393</v>
      </c>
      <c r="C281" s="18">
        <v>0</v>
      </c>
      <c r="D281" s="18">
        <v>0</v>
      </c>
      <c r="E281" s="18">
        <v>0</v>
      </c>
      <c r="F281" s="18">
        <v>0</v>
      </c>
      <c r="G281" s="18">
        <v>0</v>
      </c>
      <c r="H281" s="18">
        <v>0</v>
      </c>
      <c r="I281" s="18">
        <v>0</v>
      </c>
      <c r="J281" s="18">
        <v>0</v>
      </c>
      <c r="K281" s="18">
        <v>0</v>
      </c>
      <c r="L281" s="18">
        <v>0</v>
      </c>
    </row>
    <row r="282" spans="1:12" s="10" customFormat="1" x14ac:dyDescent="0.25">
      <c r="A282" s="13">
        <v>863</v>
      </c>
      <c r="B282" s="14" t="s">
        <v>394</v>
      </c>
      <c r="C282" s="18">
        <v>16</v>
      </c>
      <c r="D282" s="18">
        <v>0</v>
      </c>
      <c r="E282" s="18">
        <v>0</v>
      </c>
      <c r="F282" s="18">
        <v>-16</v>
      </c>
      <c r="G282" s="18">
        <v>0</v>
      </c>
      <c r="H282" s="18">
        <v>0</v>
      </c>
      <c r="I282" s="18">
        <v>0</v>
      </c>
      <c r="J282" s="18">
        <v>0</v>
      </c>
      <c r="K282" s="18">
        <v>0</v>
      </c>
      <c r="L282" s="18">
        <v>203</v>
      </c>
    </row>
    <row r="283" spans="1:12" s="10" customFormat="1" x14ac:dyDescent="0.25">
      <c r="A283" s="13">
        <v>864</v>
      </c>
      <c r="B283" s="14" t="s">
        <v>395</v>
      </c>
      <c r="C283" s="18">
        <v>0</v>
      </c>
      <c r="D283" s="18">
        <v>0</v>
      </c>
      <c r="E283" s="18">
        <v>0</v>
      </c>
      <c r="F283" s="18">
        <v>0</v>
      </c>
      <c r="G283" s="18">
        <v>0</v>
      </c>
      <c r="H283" s="18">
        <v>0</v>
      </c>
      <c r="I283" s="18">
        <v>0</v>
      </c>
      <c r="J283" s="18">
        <v>0</v>
      </c>
      <c r="K283" s="18">
        <v>0</v>
      </c>
      <c r="L283" s="18">
        <v>0</v>
      </c>
    </row>
    <row r="284" spans="1:12" s="10" customFormat="1" x14ac:dyDescent="0.25">
      <c r="A284" s="13">
        <v>865</v>
      </c>
      <c r="B284" s="14" t="s">
        <v>396</v>
      </c>
      <c r="C284" s="18">
        <v>0</v>
      </c>
      <c r="D284" s="18">
        <v>0</v>
      </c>
      <c r="E284" s="18">
        <v>0</v>
      </c>
      <c r="F284" s="18">
        <v>0</v>
      </c>
      <c r="G284" s="18">
        <v>0</v>
      </c>
      <c r="H284" s="18">
        <v>0</v>
      </c>
      <c r="I284" s="18">
        <v>0</v>
      </c>
      <c r="J284" s="18">
        <v>0</v>
      </c>
      <c r="K284" s="18">
        <v>0</v>
      </c>
      <c r="L284" s="18">
        <v>0</v>
      </c>
    </row>
    <row r="285" spans="1:12" s="10" customFormat="1" x14ac:dyDescent="0.25">
      <c r="A285" s="13">
        <v>866</v>
      </c>
      <c r="B285" s="14" t="s">
        <v>397</v>
      </c>
      <c r="C285" s="18">
        <v>0</v>
      </c>
      <c r="D285" s="18">
        <v>0</v>
      </c>
      <c r="E285" s="18">
        <v>0</v>
      </c>
      <c r="F285" s="18">
        <v>0</v>
      </c>
      <c r="G285" s="18">
        <v>0</v>
      </c>
      <c r="H285" s="18">
        <v>0</v>
      </c>
      <c r="I285" s="18">
        <v>0</v>
      </c>
      <c r="J285" s="18">
        <v>0</v>
      </c>
      <c r="K285" s="18">
        <v>0</v>
      </c>
      <c r="L285" s="18">
        <v>0</v>
      </c>
    </row>
    <row r="286" spans="1:12" s="10" customFormat="1" x14ac:dyDescent="0.25">
      <c r="A286" s="13">
        <v>867</v>
      </c>
      <c r="B286" s="14" t="s">
        <v>398</v>
      </c>
      <c r="C286" s="18">
        <v>0</v>
      </c>
      <c r="D286" s="18">
        <v>0</v>
      </c>
      <c r="E286" s="18">
        <v>0</v>
      </c>
      <c r="F286" s="18">
        <v>0</v>
      </c>
      <c r="G286" s="18">
        <v>0</v>
      </c>
      <c r="H286" s="18">
        <v>0</v>
      </c>
      <c r="I286" s="18">
        <v>0</v>
      </c>
      <c r="J286" s="18">
        <v>0</v>
      </c>
      <c r="K286" s="18">
        <v>0</v>
      </c>
      <c r="L286" s="18">
        <v>0</v>
      </c>
    </row>
    <row r="287" spans="1:12" s="10" customFormat="1" x14ac:dyDescent="0.25">
      <c r="A287" s="13">
        <v>868</v>
      </c>
      <c r="B287" s="14" t="s">
        <v>399</v>
      </c>
      <c r="C287" s="18">
        <v>0</v>
      </c>
      <c r="D287" s="18">
        <v>0</v>
      </c>
      <c r="E287" s="18">
        <v>0</v>
      </c>
      <c r="F287" s="18">
        <v>0</v>
      </c>
      <c r="G287" s="18">
        <v>0</v>
      </c>
      <c r="H287" s="18">
        <v>0</v>
      </c>
      <c r="I287" s="18">
        <v>0</v>
      </c>
      <c r="J287" s="18">
        <v>0</v>
      </c>
      <c r="K287" s="18">
        <v>0</v>
      </c>
      <c r="L287" s="18">
        <v>0</v>
      </c>
    </row>
    <row r="288" spans="1:12" s="10" customFormat="1" x14ac:dyDescent="0.25">
      <c r="A288" s="13">
        <v>869</v>
      </c>
      <c r="B288" s="14" t="s">
        <v>400</v>
      </c>
      <c r="C288" s="18">
        <v>0</v>
      </c>
      <c r="D288" s="18">
        <v>0</v>
      </c>
      <c r="E288" s="18">
        <v>0</v>
      </c>
      <c r="F288" s="18">
        <v>0</v>
      </c>
      <c r="G288" s="18">
        <v>0</v>
      </c>
      <c r="H288" s="18">
        <v>0</v>
      </c>
      <c r="I288" s="18">
        <v>0</v>
      </c>
      <c r="J288" s="18">
        <v>0</v>
      </c>
      <c r="K288" s="18">
        <v>0</v>
      </c>
      <c r="L288" s="18">
        <v>0</v>
      </c>
    </row>
    <row r="289" spans="1:12" s="10" customFormat="1" x14ac:dyDescent="0.25">
      <c r="A289" s="13">
        <v>876</v>
      </c>
      <c r="B289" s="14" t="s">
        <v>401</v>
      </c>
      <c r="C289" s="18">
        <v>1225</v>
      </c>
      <c r="D289" s="18">
        <v>0</v>
      </c>
      <c r="E289" s="18">
        <v>0</v>
      </c>
      <c r="F289" s="18">
        <v>-1225</v>
      </c>
      <c r="G289" s="18">
        <v>0</v>
      </c>
      <c r="H289" s="18">
        <v>0</v>
      </c>
      <c r="I289" s="18">
        <v>0</v>
      </c>
      <c r="J289" s="18">
        <v>0</v>
      </c>
      <c r="K289" s="18">
        <v>0</v>
      </c>
      <c r="L289" s="18">
        <v>15652</v>
      </c>
    </row>
    <row r="290" spans="1:12" s="10" customFormat="1" x14ac:dyDescent="0.25">
      <c r="A290" s="13">
        <v>879</v>
      </c>
      <c r="B290" s="14" t="s">
        <v>402</v>
      </c>
      <c r="C290" s="18">
        <v>0</v>
      </c>
      <c r="D290" s="18">
        <v>0</v>
      </c>
      <c r="E290" s="18">
        <v>0</v>
      </c>
      <c r="F290" s="18">
        <v>0</v>
      </c>
      <c r="G290" s="18">
        <v>0</v>
      </c>
      <c r="H290" s="18">
        <v>0</v>
      </c>
      <c r="I290" s="18">
        <v>0</v>
      </c>
      <c r="J290" s="18">
        <v>0</v>
      </c>
      <c r="K290" s="18">
        <v>0</v>
      </c>
      <c r="L290" s="18">
        <v>0</v>
      </c>
    </row>
    <row r="291" spans="1:12" s="10" customFormat="1" x14ac:dyDescent="0.25">
      <c r="A291" s="13">
        <v>882</v>
      </c>
      <c r="B291" s="14" t="s">
        <v>403</v>
      </c>
      <c r="C291" s="18">
        <v>839</v>
      </c>
      <c r="D291" s="18">
        <v>0</v>
      </c>
      <c r="E291" s="18">
        <v>0</v>
      </c>
      <c r="F291" s="18">
        <v>-839</v>
      </c>
      <c r="G291" s="18">
        <v>0</v>
      </c>
      <c r="H291" s="18">
        <v>0</v>
      </c>
      <c r="I291" s="18">
        <v>0</v>
      </c>
      <c r="J291" s="18">
        <v>0</v>
      </c>
      <c r="K291" s="18">
        <v>0</v>
      </c>
      <c r="L291" s="18">
        <v>10727</v>
      </c>
    </row>
    <row r="292" spans="1:12" s="10" customFormat="1" x14ac:dyDescent="0.25">
      <c r="A292" s="13">
        <v>883</v>
      </c>
      <c r="B292" s="14" t="s">
        <v>25</v>
      </c>
      <c r="C292" s="18">
        <v>1855</v>
      </c>
      <c r="D292" s="18">
        <v>0</v>
      </c>
      <c r="E292" s="18">
        <v>0</v>
      </c>
      <c r="F292" s="18">
        <v>-1855</v>
      </c>
      <c r="G292" s="18">
        <v>0</v>
      </c>
      <c r="H292" s="18">
        <v>0</v>
      </c>
      <c r="I292" s="18">
        <v>0</v>
      </c>
      <c r="J292" s="18">
        <v>0</v>
      </c>
      <c r="K292" s="18">
        <v>0</v>
      </c>
      <c r="L292" s="18">
        <v>23697</v>
      </c>
    </row>
    <row r="293" spans="1:12" s="10" customFormat="1" x14ac:dyDescent="0.25">
      <c r="A293" s="13">
        <v>902</v>
      </c>
      <c r="B293" s="14" t="s">
        <v>404</v>
      </c>
      <c r="C293" s="18">
        <v>3203</v>
      </c>
      <c r="D293" s="18">
        <v>0</v>
      </c>
      <c r="E293" s="18">
        <v>0</v>
      </c>
      <c r="F293" s="18">
        <v>-3203</v>
      </c>
      <c r="G293" s="18">
        <v>0</v>
      </c>
      <c r="H293" s="18">
        <v>0</v>
      </c>
      <c r="I293" s="18">
        <v>0</v>
      </c>
      <c r="J293" s="18">
        <v>0</v>
      </c>
      <c r="K293" s="18">
        <v>0</v>
      </c>
      <c r="L293" s="18">
        <v>40926</v>
      </c>
    </row>
    <row r="294" spans="1:12" s="10" customFormat="1" x14ac:dyDescent="0.25">
      <c r="A294" s="13">
        <v>903</v>
      </c>
      <c r="B294" s="14" t="s">
        <v>405</v>
      </c>
      <c r="C294" s="18">
        <v>14229</v>
      </c>
      <c r="D294" s="18">
        <v>0</v>
      </c>
      <c r="E294" s="18">
        <v>0</v>
      </c>
      <c r="F294" s="18">
        <v>-14229</v>
      </c>
      <c r="G294" s="18">
        <v>0</v>
      </c>
      <c r="H294" s="18">
        <v>0</v>
      </c>
      <c r="I294" s="18">
        <v>0</v>
      </c>
      <c r="J294" s="18">
        <v>0</v>
      </c>
      <c r="K294" s="18">
        <v>0</v>
      </c>
      <c r="L294" s="18">
        <v>181816</v>
      </c>
    </row>
    <row r="295" spans="1:12" s="10" customFormat="1" x14ac:dyDescent="0.25">
      <c r="A295" s="13">
        <v>911</v>
      </c>
      <c r="B295" s="14" t="s">
        <v>406</v>
      </c>
      <c r="C295" s="18">
        <v>0</v>
      </c>
      <c r="D295" s="18">
        <v>0</v>
      </c>
      <c r="E295" s="18">
        <v>0</v>
      </c>
      <c r="F295" s="18">
        <v>0</v>
      </c>
      <c r="G295" s="18">
        <v>0</v>
      </c>
      <c r="H295" s="18">
        <v>0</v>
      </c>
      <c r="I295" s="18">
        <v>0</v>
      </c>
      <c r="J295" s="18">
        <v>0</v>
      </c>
      <c r="K295" s="18">
        <v>0</v>
      </c>
      <c r="L295" s="18">
        <v>0</v>
      </c>
    </row>
    <row r="296" spans="1:12" s="10" customFormat="1" x14ac:dyDescent="0.25">
      <c r="A296" s="13">
        <v>912</v>
      </c>
      <c r="B296" s="14" t="s">
        <v>407</v>
      </c>
      <c r="C296" s="18">
        <v>61087</v>
      </c>
      <c r="D296" s="18">
        <v>0</v>
      </c>
      <c r="E296" s="18">
        <v>0</v>
      </c>
      <c r="F296" s="18">
        <v>-61087</v>
      </c>
      <c r="G296" s="18">
        <v>0</v>
      </c>
      <c r="H296" s="18">
        <v>0</v>
      </c>
      <c r="I296" s="18">
        <v>0</v>
      </c>
      <c r="J296" s="18">
        <v>0</v>
      </c>
      <c r="K296" s="18">
        <v>0</v>
      </c>
      <c r="L296" s="18">
        <v>780555</v>
      </c>
    </row>
    <row r="297" spans="1:12" s="10" customFormat="1" x14ac:dyDescent="0.25">
      <c r="A297" s="13">
        <v>913</v>
      </c>
      <c r="B297" s="14" t="s">
        <v>408</v>
      </c>
      <c r="C297" s="18">
        <v>80</v>
      </c>
      <c r="D297" s="18">
        <v>0</v>
      </c>
      <c r="E297" s="18">
        <v>0</v>
      </c>
      <c r="F297" s="18">
        <v>-80</v>
      </c>
      <c r="G297" s="18">
        <v>0</v>
      </c>
      <c r="H297" s="18">
        <v>0</v>
      </c>
      <c r="I297" s="18">
        <v>0</v>
      </c>
      <c r="J297" s="18">
        <v>0</v>
      </c>
      <c r="K297" s="18">
        <v>0</v>
      </c>
      <c r="L297" s="18">
        <v>1026</v>
      </c>
    </row>
    <row r="298" spans="1:12" s="10" customFormat="1" x14ac:dyDescent="0.25">
      <c r="A298" s="13">
        <v>916</v>
      </c>
      <c r="B298" s="14" t="s">
        <v>409</v>
      </c>
      <c r="C298" s="18">
        <v>0</v>
      </c>
      <c r="D298" s="18">
        <v>0</v>
      </c>
      <c r="E298" s="18">
        <v>0</v>
      </c>
      <c r="F298" s="18">
        <v>0</v>
      </c>
      <c r="G298" s="18">
        <v>0</v>
      </c>
      <c r="H298" s="18">
        <v>0</v>
      </c>
      <c r="I298" s="18">
        <v>0</v>
      </c>
      <c r="J298" s="18">
        <v>0</v>
      </c>
      <c r="K298" s="18">
        <v>0</v>
      </c>
      <c r="L298" s="18">
        <v>0</v>
      </c>
    </row>
    <row r="299" spans="1:12" s="10" customFormat="1" x14ac:dyDescent="0.25">
      <c r="A299" s="13">
        <v>920</v>
      </c>
      <c r="B299" s="14" t="s">
        <v>410</v>
      </c>
      <c r="C299" s="18">
        <v>0</v>
      </c>
      <c r="D299" s="18">
        <v>0</v>
      </c>
      <c r="E299" s="18">
        <v>0</v>
      </c>
      <c r="F299" s="18">
        <v>0</v>
      </c>
      <c r="G299" s="18">
        <v>0</v>
      </c>
      <c r="H299" s="18">
        <v>0</v>
      </c>
      <c r="I299" s="18">
        <v>0</v>
      </c>
      <c r="J299" s="18">
        <v>0</v>
      </c>
      <c r="K299" s="18">
        <v>0</v>
      </c>
      <c r="L299" s="18">
        <v>0</v>
      </c>
    </row>
    <row r="300" spans="1:12" s="10" customFormat="1" x14ac:dyDescent="0.25">
      <c r="A300" s="13">
        <v>922</v>
      </c>
      <c r="B300" s="14" t="s">
        <v>411</v>
      </c>
      <c r="C300" s="18">
        <v>64678</v>
      </c>
      <c r="D300" s="18">
        <v>0</v>
      </c>
      <c r="E300" s="18">
        <v>0</v>
      </c>
      <c r="F300" s="18">
        <v>-64678</v>
      </c>
      <c r="G300" s="18">
        <v>0</v>
      </c>
      <c r="H300" s="18">
        <v>0</v>
      </c>
      <c r="I300" s="18">
        <v>0</v>
      </c>
      <c r="J300" s="18">
        <v>0</v>
      </c>
      <c r="K300" s="18">
        <v>0</v>
      </c>
      <c r="L300" s="18">
        <v>826433</v>
      </c>
    </row>
    <row r="301" spans="1:12" s="10" customFormat="1" x14ac:dyDescent="0.25">
      <c r="A301" s="13">
        <v>937</v>
      </c>
      <c r="B301" s="14" t="s">
        <v>412</v>
      </c>
      <c r="C301" s="18">
        <v>12136</v>
      </c>
      <c r="D301" s="18">
        <v>0</v>
      </c>
      <c r="E301" s="18">
        <v>0</v>
      </c>
      <c r="F301" s="18">
        <v>-12136</v>
      </c>
      <c r="G301" s="18">
        <v>0</v>
      </c>
      <c r="H301" s="18">
        <v>0</v>
      </c>
      <c r="I301" s="18">
        <v>0</v>
      </c>
      <c r="J301" s="18">
        <v>0</v>
      </c>
      <c r="K301" s="18">
        <v>0</v>
      </c>
      <c r="L301" s="18">
        <v>155065</v>
      </c>
    </row>
    <row r="302" spans="1:12" s="10" customFormat="1" x14ac:dyDescent="0.25">
      <c r="A302" s="13">
        <v>938</v>
      </c>
      <c r="B302" s="14" t="s">
        <v>413</v>
      </c>
      <c r="C302" s="18">
        <v>4265</v>
      </c>
      <c r="D302" s="18">
        <v>0</v>
      </c>
      <c r="E302" s="18">
        <v>0</v>
      </c>
      <c r="F302" s="18">
        <v>-4265</v>
      </c>
      <c r="G302" s="18">
        <v>0</v>
      </c>
      <c r="H302" s="18">
        <v>0</v>
      </c>
      <c r="I302" s="18">
        <v>0</v>
      </c>
      <c r="J302" s="18">
        <v>0</v>
      </c>
      <c r="K302" s="18">
        <v>0</v>
      </c>
      <c r="L302" s="18">
        <v>54500</v>
      </c>
    </row>
    <row r="303" spans="1:12" s="10" customFormat="1" x14ac:dyDescent="0.25">
      <c r="A303" s="13">
        <v>942</v>
      </c>
      <c r="B303" s="14" t="s">
        <v>414</v>
      </c>
      <c r="C303" s="18">
        <v>8944</v>
      </c>
      <c r="D303" s="18">
        <v>0</v>
      </c>
      <c r="E303" s="18">
        <v>0</v>
      </c>
      <c r="F303" s="18">
        <v>-8944</v>
      </c>
      <c r="G303" s="18">
        <v>0</v>
      </c>
      <c r="H303" s="18">
        <v>0</v>
      </c>
      <c r="I303" s="18">
        <v>0</v>
      </c>
      <c r="J303" s="18">
        <v>0</v>
      </c>
      <c r="K303" s="18">
        <v>0</v>
      </c>
      <c r="L303" s="18">
        <v>114289</v>
      </c>
    </row>
    <row r="304" spans="1:12" s="10" customFormat="1" x14ac:dyDescent="0.25">
      <c r="A304" s="13">
        <v>946</v>
      </c>
      <c r="B304" s="14" t="s">
        <v>415</v>
      </c>
      <c r="C304" s="18">
        <v>0</v>
      </c>
      <c r="D304" s="18">
        <v>0</v>
      </c>
      <c r="E304" s="18">
        <v>0</v>
      </c>
      <c r="F304" s="18">
        <v>0</v>
      </c>
      <c r="G304" s="18">
        <v>0</v>
      </c>
      <c r="H304" s="18">
        <v>0</v>
      </c>
      <c r="I304" s="18">
        <v>0</v>
      </c>
      <c r="J304" s="18">
        <v>0</v>
      </c>
      <c r="K304" s="18">
        <v>0</v>
      </c>
      <c r="L304" s="18">
        <v>0</v>
      </c>
    </row>
    <row r="305" spans="1:12" s="10" customFormat="1" x14ac:dyDescent="0.25">
      <c r="A305" s="13">
        <v>948</v>
      </c>
      <c r="B305" s="14" t="s">
        <v>416</v>
      </c>
      <c r="C305" s="18">
        <v>5022</v>
      </c>
      <c r="D305" s="18">
        <v>0</v>
      </c>
      <c r="E305" s="18">
        <v>0</v>
      </c>
      <c r="F305" s="18">
        <v>-5022</v>
      </c>
      <c r="G305" s="18">
        <v>0</v>
      </c>
      <c r="H305" s="18">
        <v>0</v>
      </c>
      <c r="I305" s="18">
        <v>0</v>
      </c>
      <c r="J305" s="18">
        <v>0</v>
      </c>
      <c r="K305" s="18">
        <v>0</v>
      </c>
      <c r="L305" s="18">
        <v>64172</v>
      </c>
    </row>
    <row r="306" spans="1:12" s="10" customFormat="1" x14ac:dyDescent="0.25">
      <c r="A306" s="13">
        <v>957</v>
      </c>
      <c r="B306" s="14" t="s">
        <v>417</v>
      </c>
      <c r="C306" s="18">
        <v>1598</v>
      </c>
      <c r="D306" s="18">
        <v>0</v>
      </c>
      <c r="E306" s="18">
        <v>0</v>
      </c>
      <c r="F306" s="18">
        <v>-1598</v>
      </c>
      <c r="G306" s="18">
        <v>0</v>
      </c>
      <c r="H306" s="18">
        <v>0</v>
      </c>
      <c r="I306" s="18">
        <v>0</v>
      </c>
      <c r="J306" s="18">
        <v>0</v>
      </c>
      <c r="K306" s="18">
        <v>0</v>
      </c>
      <c r="L306" s="18">
        <v>20415</v>
      </c>
    </row>
    <row r="307" spans="1:12" s="10" customFormat="1" x14ac:dyDescent="0.25">
      <c r="A307" s="13">
        <v>960</v>
      </c>
      <c r="B307" s="14" t="s">
        <v>418</v>
      </c>
      <c r="C307" s="18">
        <v>23032</v>
      </c>
      <c r="D307" s="18">
        <v>0</v>
      </c>
      <c r="E307" s="18">
        <v>0</v>
      </c>
      <c r="F307" s="18">
        <v>-23032</v>
      </c>
      <c r="G307" s="18">
        <v>0</v>
      </c>
      <c r="H307" s="18">
        <v>0</v>
      </c>
      <c r="I307" s="18">
        <v>0</v>
      </c>
      <c r="J307" s="18">
        <v>0</v>
      </c>
      <c r="K307" s="18">
        <v>0</v>
      </c>
      <c r="L307" s="18">
        <v>294298</v>
      </c>
    </row>
    <row r="308" spans="1:12" s="10" customFormat="1" x14ac:dyDescent="0.25">
      <c r="A308" s="13">
        <v>961</v>
      </c>
      <c r="B308" s="14" t="s">
        <v>419</v>
      </c>
      <c r="C308" s="18">
        <v>21764</v>
      </c>
      <c r="D308" s="18">
        <v>0</v>
      </c>
      <c r="E308" s="18">
        <v>0</v>
      </c>
      <c r="F308" s="18">
        <v>-21764</v>
      </c>
      <c r="G308" s="18">
        <v>0</v>
      </c>
      <c r="H308" s="18">
        <v>0</v>
      </c>
      <c r="I308" s="18">
        <v>0</v>
      </c>
      <c r="J308" s="18">
        <v>0</v>
      </c>
      <c r="K308" s="18">
        <v>0</v>
      </c>
      <c r="L308" s="18">
        <v>278097</v>
      </c>
    </row>
    <row r="309" spans="1:12" s="10" customFormat="1" x14ac:dyDescent="0.25">
      <c r="A309" s="13">
        <v>962</v>
      </c>
      <c r="B309" s="14" t="s">
        <v>420</v>
      </c>
      <c r="C309" s="18">
        <v>0</v>
      </c>
      <c r="D309" s="18">
        <v>0</v>
      </c>
      <c r="E309" s="18">
        <v>0</v>
      </c>
      <c r="F309" s="18">
        <v>0</v>
      </c>
      <c r="G309" s="18">
        <v>0</v>
      </c>
      <c r="H309" s="18">
        <v>0</v>
      </c>
      <c r="I309" s="18">
        <v>0</v>
      </c>
      <c r="J309" s="18">
        <v>0</v>
      </c>
      <c r="K309" s="18">
        <v>0</v>
      </c>
      <c r="L309" s="18">
        <v>0</v>
      </c>
    </row>
    <row r="310" spans="1:12" s="10" customFormat="1" x14ac:dyDescent="0.25">
      <c r="A310" s="13">
        <v>963</v>
      </c>
      <c r="B310" s="14" t="s">
        <v>421</v>
      </c>
      <c r="C310" s="18">
        <v>0</v>
      </c>
      <c r="D310" s="18">
        <v>0</v>
      </c>
      <c r="E310" s="18">
        <v>0</v>
      </c>
      <c r="F310" s="18">
        <v>0</v>
      </c>
      <c r="G310" s="18">
        <v>0</v>
      </c>
      <c r="H310" s="18">
        <v>0</v>
      </c>
      <c r="I310" s="18">
        <v>0</v>
      </c>
      <c r="J310" s="18">
        <v>0</v>
      </c>
      <c r="K310" s="18">
        <v>0</v>
      </c>
      <c r="L310" s="18">
        <v>0</v>
      </c>
    </row>
    <row r="311" spans="1:12" s="10" customFormat="1" x14ac:dyDescent="0.25">
      <c r="A311" s="13">
        <v>964</v>
      </c>
      <c r="B311" s="14" t="s">
        <v>422</v>
      </c>
      <c r="C311" s="18">
        <v>0</v>
      </c>
      <c r="D311" s="18">
        <v>0</v>
      </c>
      <c r="E311" s="18">
        <v>0</v>
      </c>
      <c r="F311" s="18">
        <v>0</v>
      </c>
      <c r="G311" s="18">
        <v>0</v>
      </c>
      <c r="H311" s="18">
        <v>0</v>
      </c>
      <c r="I311" s="18">
        <v>0</v>
      </c>
      <c r="J311" s="18">
        <v>0</v>
      </c>
      <c r="K311" s="18">
        <v>0</v>
      </c>
      <c r="L311" s="18">
        <v>0</v>
      </c>
    </row>
    <row r="312" spans="1:12" s="10" customFormat="1" x14ac:dyDescent="0.25">
      <c r="A312" s="13">
        <v>968</v>
      </c>
      <c r="B312" s="14" t="s">
        <v>423</v>
      </c>
      <c r="C312" s="18">
        <v>0</v>
      </c>
      <c r="D312" s="18">
        <v>0</v>
      </c>
      <c r="E312" s="18">
        <v>0</v>
      </c>
      <c r="F312" s="18">
        <v>0</v>
      </c>
      <c r="G312" s="18">
        <v>0</v>
      </c>
      <c r="H312" s="18">
        <v>0</v>
      </c>
      <c r="I312" s="18">
        <v>0</v>
      </c>
      <c r="J312" s="18">
        <v>0</v>
      </c>
      <c r="K312" s="18">
        <v>0</v>
      </c>
      <c r="L312" s="18">
        <v>0</v>
      </c>
    </row>
    <row r="313" spans="1:12" s="10" customFormat="1" x14ac:dyDescent="0.25">
      <c r="A313" s="13">
        <v>972</v>
      </c>
      <c r="B313" s="14" t="s">
        <v>424</v>
      </c>
      <c r="C313" s="18">
        <v>0</v>
      </c>
      <c r="D313" s="18">
        <v>0</v>
      </c>
      <c r="E313" s="18">
        <v>0</v>
      </c>
      <c r="F313" s="18">
        <v>0</v>
      </c>
      <c r="G313" s="18">
        <v>0</v>
      </c>
      <c r="H313" s="18">
        <v>0</v>
      </c>
      <c r="I313" s="18">
        <v>0</v>
      </c>
      <c r="J313" s="18">
        <v>0</v>
      </c>
      <c r="K313" s="18">
        <v>0</v>
      </c>
      <c r="L313" s="18">
        <v>0</v>
      </c>
    </row>
    <row r="314" spans="1:12" s="10" customFormat="1" x14ac:dyDescent="0.25">
      <c r="A314" s="13">
        <v>977</v>
      </c>
      <c r="B314" s="14" t="s">
        <v>425</v>
      </c>
      <c r="C314" s="18">
        <v>5133</v>
      </c>
      <c r="D314" s="18">
        <v>0</v>
      </c>
      <c r="E314" s="18">
        <v>0</v>
      </c>
      <c r="F314" s="18">
        <v>-5133</v>
      </c>
      <c r="G314" s="18">
        <v>0</v>
      </c>
      <c r="H314" s="18">
        <v>0</v>
      </c>
      <c r="I314" s="18">
        <v>0</v>
      </c>
      <c r="J314" s="18">
        <v>0</v>
      </c>
      <c r="K314" s="18">
        <v>0</v>
      </c>
      <c r="L314" s="18">
        <v>65585</v>
      </c>
    </row>
    <row r="315" spans="1:12" s="10" customFormat="1" x14ac:dyDescent="0.25">
      <c r="A315" s="13">
        <v>980</v>
      </c>
      <c r="B315" s="14" t="s">
        <v>426</v>
      </c>
      <c r="C315" s="18">
        <v>0</v>
      </c>
      <c r="D315" s="18">
        <v>0</v>
      </c>
      <c r="E315" s="18">
        <v>0</v>
      </c>
      <c r="F315" s="18">
        <v>0</v>
      </c>
      <c r="G315" s="18">
        <v>0</v>
      </c>
      <c r="H315" s="18">
        <v>0</v>
      </c>
      <c r="I315" s="18">
        <v>0</v>
      </c>
      <c r="J315" s="18">
        <v>0</v>
      </c>
      <c r="K315" s="18">
        <v>0</v>
      </c>
      <c r="L315" s="18">
        <v>0</v>
      </c>
    </row>
    <row r="316" spans="1:12" s="10" customFormat="1" x14ac:dyDescent="0.25">
      <c r="A316" s="13">
        <v>986</v>
      </c>
      <c r="B316" s="14" t="s">
        <v>427</v>
      </c>
      <c r="C316" s="18">
        <v>0</v>
      </c>
      <c r="D316" s="18">
        <v>0</v>
      </c>
      <c r="E316" s="18">
        <v>0</v>
      </c>
      <c r="F316" s="18">
        <v>0</v>
      </c>
      <c r="G316" s="18">
        <v>0</v>
      </c>
      <c r="H316" s="18">
        <v>0</v>
      </c>
      <c r="I316" s="18">
        <v>0</v>
      </c>
      <c r="J316" s="18">
        <v>0</v>
      </c>
      <c r="K316" s="18">
        <v>0</v>
      </c>
      <c r="L316" s="18">
        <v>0</v>
      </c>
    </row>
    <row r="317" spans="1:12" s="10" customFormat="1" x14ac:dyDescent="0.25">
      <c r="A317" s="13">
        <v>989</v>
      </c>
      <c r="B317" s="14" t="s">
        <v>428</v>
      </c>
      <c r="C317" s="18">
        <v>0</v>
      </c>
      <c r="D317" s="18">
        <v>0</v>
      </c>
      <c r="E317" s="18">
        <v>0</v>
      </c>
      <c r="F317" s="18">
        <v>0</v>
      </c>
      <c r="G317" s="18">
        <v>0</v>
      </c>
      <c r="H317" s="18">
        <v>0</v>
      </c>
      <c r="I317" s="18">
        <v>0</v>
      </c>
      <c r="J317" s="18">
        <v>0</v>
      </c>
      <c r="K317" s="18">
        <v>0</v>
      </c>
      <c r="L317" s="18">
        <v>0</v>
      </c>
    </row>
    <row r="318" spans="1:12" s="10" customFormat="1" x14ac:dyDescent="0.25">
      <c r="A318" s="13">
        <v>992</v>
      </c>
      <c r="B318" s="14" t="s">
        <v>429</v>
      </c>
      <c r="C318" s="18">
        <v>0</v>
      </c>
      <c r="D318" s="18">
        <v>0</v>
      </c>
      <c r="E318" s="18">
        <v>0</v>
      </c>
      <c r="F318" s="18">
        <v>0</v>
      </c>
      <c r="G318" s="18">
        <v>0</v>
      </c>
      <c r="H318" s="18">
        <v>0</v>
      </c>
      <c r="I318" s="18">
        <v>0</v>
      </c>
      <c r="J318" s="18">
        <v>0</v>
      </c>
      <c r="K318" s="18">
        <v>0</v>
      </c>
      <c r="L318" s="18">
        <v>0</v>
      </c>
    </row>
    <row r="319" spans="1:12" s="10" customFormat="1" x14ac:dyDescent="0.25">
      <c r="A319" s="13">
        <v>993</v>
      </c>
      <c r="B319" s="14" t="s">
        <v>430</v>
      </c>
      <c r="C319" s="18">
        <v>0</v>
      </c>
      <c r="D319" s="18">
        <v>0</v>
      </c>
      <c r="E319" s="18">
        <v>0</v>
      </c>
      <c r="F319" s="18">
        <v>0</v>
      </c>
      <c r="G319" s="18">
        <v>0</v>
      </c>
      <c r="H319" s="18">
        <v>0</v>
      </c>
      <c r="I319" s="18">
        <v>0</v>
      </c>
      <c r="J319" s="18">
        <v>0</v>
      </c>
      <c r="K319" s="18">
        <v>0</v>
      </c>
      <c r="L319" s="18">
        <v>0</v>
      </c>
    </row>
    <row r="320" spans="1:12" s="10" customFormat="1" x14ac:dyDescent="0.25">
      <c r="A320" s="13">
        <v>995</v>
      </c>
      <c r="B320" s="14" t="s">
        <v>431</v>
      </c>
      <c r="C320" s="18">
        <v>0</v>
      </c>
      <c r="D320" s="18">
        <v>0</v>
      </c>
      <c r="E320" s="18">
        <v>0</v>
      </c>
      <c r="F320" s="18">
        <v>0</v>
      </c>
      <c r="G320" s="18">
        <v>0</v>
      </c>
      <c r="H320" s="18">
        <v>0</v>
      </c>
      <c r="I320" s="18">
        <v>0</v>
      </c>
      <c r="J320" s="18">
        <v>0</v>
      </c>
      <c r="K320" s="18">
        <v>0</v>
      </c>
      <c r="L320" s="18">
        <v>0</v>
      </c>
    </row>
    <row r="321" spans="1:12" s="10" customFormat="1" ht="15" x14ac:dyDescent="0.4">
      <c r="A321" s="13">
        <v>999</v>
      </c>
      <c r="B321" s="14" t="s">
        <v>432</v>
      </c>
      <c r="C321" s="57">
        <v>387340</v>
      </c>
      <c r="D321" s="57">
        <v>0</v>
      </c>
      <c r="E321" s="57">
        <v>0</v>
      </c>
      <c r="F321" s="57">
        <v>-387340</v>
      </c>
      <c r="G321" s="57">
        <v>0</v>
      </c>
      <c r="H321" s="57">
        <v>0</v>
      </c>
      <c r="I321" s="57">
        <v>0</v>
      </c>
      <c r="J321" s="57">
        <v>0</v>
      </c>
      <c r="K321" s="57">
        <v>0</v>
      </c>
      <c r="L321" s="57">
        <v>4949336</v>
      </c>
    </row>
    <row r="323" spans="1:12" s="45" customFormat="1" ht="15" x14ac:dyDescent="0.4">
      <c r="A323" s="41" t="s">
        <v>26</v>
      </c>
      <c r="B323" s="58"/>
      <c r="C323" s="44">
        <v>27900092</v>
      </c>
      <c r="D323" s="44">
        <v>0</v>
      </c>
      <c r="E323" s="44">
        <v>0</v>
      </c>
      <c r="F323" s="44">
        <v>-27900092</v>
      </c>
      <c r="G323" s="44">
        <v>0</v>
      </c>
      <c r="H323" s="44">
        <v>0</v>
      </c>
      <c r="I323" s="44">
        <v>0</v>
      </c>
      <c r="J323" s="44">
        <v>0</v>
      </c>
      <c r="K323" s="44">
        <v>0</v>
      </c>
      <c r="L323" s="44">
        <v>356500188</v>
      </c>
    </row>
  </sheetData>
  <mergeCells count="1">
    <mergeCell ref="C2:L2"/>
  </mergeCells>
  <printOptions horizontalCentered="1"/>
  <pageMargins left="0" right="0" top="0.25" bottom="0.5" header="0.3" footer="0.3"/>
  <pageSetup scale="75" fitToHeight="0" pageOrder="overThenDown" orientation="landscape" r:id="rId1"/>
  <headerFooter scaleWithDoc="0">
    <oddFooter>&amp;L&amp;Z&amp;F&amp;R&amp;D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0F3C6-6537-44E0-8A6C-771C6635326B}">
  <sheetPr>
    <tabColor theme="6" tint="-0.249977111117893"/>
  </sheetPr>
  <dimension ref="A1:U331"/>
  <sheetViews>
    <sheetView showGridLines="0" workbookViewId="0">
      <pane xSplit="3" ySplit="12" topLeftCell="D310" activePane="bottomRight" state="frozen"/>
      <selection activeCell="A315" sqref="A315:XFD315"/>
      <selection pane="topRight" activeCell="A315" sqref="A315:XFD315"/>
      <selection pane="bottomLeft" activeCell="A315" sqref="A315:XFD315"/>
      <selection pane="bottomRight" activeCell="A177" sqref="A177:XFD177"/>
    </sheetView>
  </sheetViews>
  <sheetFormatPr defaultColWidth="9.109375" defaultRowHeight="13.2" x14ac:dyDescent="0.25"/>
  <cols>
    <col min="1" max="1" width="10.44140625" style="2" bestFit="1" customWidth="1"/>
    <col min="2" max="2" width="37.33203125" style="2" bestFit="1" customWidth="1"/>
    <col min="3" max="3" width="11.33203125" style="2" bestFit="1" customWidth="1"/>
    <col min="4" max="4" width="16.5546875" style="2" bestFit="1" customWidth="1"/>
    <col min="5" max="5" width="11.88671875" style="2" customWidth="1"/>
    <col min="6" max="6" width="12.109375" style="2" customWidth="1"/>
    <col min="7" max="7" width="11.88671875" style="2" bestFit="1" customWidth="1"/>
    <col min="8" max="8" width="16.33203125" style="2" customWidth="1"/>
    <col min="9" max="9" width="12.44140625" style="2" customWidth="1"/>
    <col min="10" max="10" width="2.109375" style="2" customWidth="1"/>
    <col min="11" max="11" width="13" style="2" customWidth="1"/>
    <col min="12" max="12" width="14" style="2" customWidth="1"/>
    <col min="13" max="13" width="15" style="2" bestFit="1" customWidth="1"/>
    <col min="14" max="14" width="16.5546875" style="2" customWidth="1"/>
    <col min="15" max="15" width="13.6640625" style="2" customWidth="1"/>
    <col min="16" max="16" width="1.6640625" style="2" customWidth="1"/>
    <col min="17" max="17" width="14.33203125" style="2" customWidth="1"/>
    <col min="18" max="18" width="1.5546875" style="2" customWidth="1"/>
    <col min="19" max="19" width="16" style="2" bestFit="1" customWidth="1"/>
    <col min="20" max="20" width="1.5546875" style="2" customWidth="1"/>
    <col min="21" max="21" width="13.6640625" style="2" customWidth="1"/>
    <col min="22" max="16384" width="9.109375" style="2"/>
  </cols>
  <sheetData>
    <row r="1" spans="1:21" ht="15.6" x14ac:dyDescent="0.3">
      <c r="A1" s="1" t="s">
        <v>66</v>
      </c>
      <c r="B1" s="1"/>
      <c r="C1" s="3" t="s">
        <v>1</v>
      </c>
      <c r="D1" s="3" t="s">
        <v>2</v>
      </c>
      <c r="E1" s="3" t="s">
        <v>3</v>
      </c>
      <c r="F1" s="3" t="s">
        <v>4</v>
      </c>
      <c r="G1" s="3" t="s">
        <v>5</v>
      </c>
      <c r="H1" s="3" t="s">
        <v>6</v>
      </c>
      <c r="I1" s="3" t="s">
        <v>7</v>
      </c>
      <c r="J1" s="3"/>
      <c r="K1" s="3" t="s">
        <v>8</v>
      </c>
      <c r="L1" s="3" t="s">
        <v>9</v>
      </c>
      <c r="M1" s="3" t="s">
        <v>10</v>
      </c>
      <c r="N1" s="3" t="s">
        <v>11</v>
      </c>
      <c r="O1" s="3" t="s">
        <v>12</v>
      </c>
      <c r="P1" s="3"/>
      <c r="Q1" s="3" t="s">
        <v>67</v>
      </c>
      <c r="R1" s="3"/>
      <c r="S1" s="3" t="s">
        <v>68</v>
      </c>
      <c r="T1" s="3"/>
      <c r="U1" s="3" t="s">
        <v>69</v>
      </c>
    </row>
    <row r="2" spans="1:21" x14ac:dyDescent="0.25">
      <c r="E2" s="203" t="s">
        <v>70</v>
      </c>
      <c r="F2" s="203"/>
      <c r="G2" s="203"/>
      <c r="H2" s="203"/>
      <c r="I2" s="203"/>
      <c r="J2" s="10"/>
      <c r="K2" s="203" t="s">
        <v>71</v>
      </c>
      <c r="L2" s="203"/>
      <c r="M2" s="203"/>
      <c r="N2" s="203"/>
      <c r="O2" s="203"/>
      <c r="P2" s="10"/>
      <c r="Q2" s="203" t="s">
        <v>28</v>
      </c>
      <c r="R2" s="203"/>
      <c r="S2" s="203"/>
      <c r="T2" s="203"/>
      <c r="U2" s="203"/>
    </row>
    <row r="3" spans="1:21" x14ac:dyDescent="0.25">
      <c r="H3" s="10"/>
      <c r="N3" s="10"/>
      <c r="S3" s="10" t="s">
        <v>72</v>
      </c>
    </row>
    <row r="4" spans="1:21" x14ac:dyDescent="0.25">
      <c r="H4" s="10" t="s">
        <v>73</v>
      </c>
      <c r="N4" s="10" t="s">
        <v>73</v>
      </c>
      <c r="S4" s="10" t="s">
        <v>74</v>
      </c>
    </row>
    <row r="5" spans="1:21" x14ac:dyDescent="0.25">
      <c r="F5" s="10" t="s">
        <v>75</v>
      </c>
      <c r="G5" s="10"/>
      <c r="H5" s="10" t="s">
        <v>76</v>
      </c>
      <c r="I5" s="10"/>
      <c r="J5" s="10"/>
      <c r="K5" s="10"/>
      <c r="L5" s="10" t="s">
        <v>75</v>
      </c>
      <c r="M5" s="10"/>
      <c r="N5" s="10" t="s">
        <v>76</v>
      </c>
      <c r="O5" s="10"/>
      <c r="P5" s="10"/>
      <c r="Q5" s="10"/>
      <c r="R5" s="10"/>
      <c r="S5" s="10" t="s">
        <v>76</v>
      </c>
      <c r="T5" s="10"/>
    </row>
    <row r="6" spans="1:21" x14ac:dyDescent="0.25">
      <c r="F6" s="10" t="s">
        <v>77</v>
      </c>
      <c r="G6" s="10"/>
      <c r="H6" s="10" t="s">
        <v>78</v>
      </c>
      <c r="I6" s="10"/>
      <c r="J6" s="10"/>
      <c r="K6" s="10"/>
      <c r="L6" s="10" t="s">
        <v>77</v>
      </c>
      <c r="M6" s="10"/>
      <c r="N6" s="10" t="s">
        <v>78</v>
      </c>
      <c r="O6" s="10"/>
      <c r="P6" s="10"/>
      <c r="Q6" s="10"/>
      <c r="R6" s="10"/>
      <c r="S6" s="10" t="s">
        <v>78</v>
      </c>
      <c r="T6" s="10"/>
    </row>
    <row r="7" spans="1:21" x14ac:dyDescent="0.25">
      <c r="F7" s="10" t="s">
        <v>79</v>
      </c>
      <c r="G7" s="10"/>
      <c r="H7" s="10" t="s">
        <v>77</v>
      </c>
      <c r="I7" s="10"/>
      <c r="J7" s="10"/>
      <c r="K7" s="10"/>
      <c r="L7" s="10" t="s">
        <v>79</v>
      </c>
      <c r="M7" s="10"/>
      <c r="N7" s="10" t="s">
        <v>77</v>
      </c>
      <c r="O7" s="10"/>
      <c r="P7" s="10"/>
      <c r="Q7" s="10"/>
      <c r="R7" s="10"/>
      <c r="S7" s="10" t="s">
        <v>77</v>
      </c>
      <c r="T7" s="10"/>
    </row>
    <row r="8" spans="1:21" x14ac:dyDescent="0.25">
      <c r="E8" s="10" t="s">
        <v>80</v>
      </c>
      <c r="F8" s="10" t="s">
        <v>81</v>
      </c>
      <c r="G8" s="10"/>
      <c r="H8" s="10" t="s">
        <v>13</v>
      </c>
      <c r="I8" s="10" t="s">
        <v>82</v>
      </c>
      <c r="J8" s="10"/>
      <c r="K8" s="10" t="s">
        <v>83</v>
      </c>
      <c r="L8" s="10" t="s">
        <v>81</v>
      </c>
      <c r="M8" s="10"/>
      <c r="N8" s="10" t="s">
        <v>13</v>
      </c>
      <c r="O8" s="10" t="s">
        <v>82</v>
      </c>
      <c r="P8" s="10"/>
      <c r="Q8" s="10" t="s">
        <v>84</v>
      </c>
      <c r="R8" s="10"/>
      <c r="S8" s="10" t="s">
        <v>13</v>
      </c>
      <c r="T8" s="10"/>
      <c r="U8" s="10"/>
    </row>
    <row r="9" spans="1:21" x14ac:dyDescent="0.25">
      <c r="E9" s="10" t="s">
        <v>77</v>
      </c>
      <c r="F9" s="10" t="s">
        <v>85</v>
      </c>
      <c r="G9" s="10"/>
      <c r="H9" s="10" t="s">
        <v>19</v>
      </c>
      <c r="I9" s="10" t="s">
        <v>86</v>
      </c>
      <c r="J9" s="10"/>
      <c r="K9" s="10" t="s">
        <v>77</v>
      </c>
      <c r="L9" s="10" t="s">
        <v>85</v>
      </c>
      <c r="M9" s="10"/>
      <c r="N9" s="10" t="s">
        <v>19</v>
      </c>
      <c r="O9" s="10" t="s">
        <v>86</v>
      </c>
      <c r="P9" s="10"/>
      <c r="Q9" s="10" t="s">
        <v>87</v>
      </c>
      <c r="R9" s="10"/>
      <c r="S9" s="10" t="s">
        <v>19</v>
      </c>
      <c r="T9" s="10"/>
      <c r="U9" s="10" t="s">
        <v>82</v>
      </c>
    </row>
    <row r="10" spans="1:21" x14ac:dyDescent="0.25">
      <c r="E10" s="10" t="s">
        <v>88</v>
      </c>
      <c r="F10" s="10" t="s">
        <v>89</v>
      </c>
      <c r="G10" s="10"/>
      <c r="H10" s="10" t="s">
        <v>90</v>
      </c>
      <c r="I10" s="10" t="s">
        <v>91</v>
      </c>
      <c r="J10" s="10"/>
      <c r="K10" s="10" t="s">
        <v>88</v>
      </c>
      <c r="L10" s="10" t="s">
        <v>89</v>
      </c>
      <c r="M10" s="10"/>
      <c r="N10" s="10" t="s">
        <v>90</v>
      </c>
      <c r="O10" s="10" t="s">
        <v>92</v>
      </c>
      <c r="P10" s="10"/>
      <c r="Q10" s="10" t="s">
        <v>93</v>
      </c>
      <c r="R10" s="10"/>
      <c r="S10" s="10" t="s">
        <v>90</v>
      </c>
      <c r="T10" s="10"/>
      <c r="U10" s="10" t="s">
        <v>13</v>
      </c>
    </row>
    <row r="11" spans="1:21" x14ac:dyDescent="0.25">
      <c r="B11" s="10"/>
      <c r="C11" s="5" t="s">
        <v>14</v>
      </c>
      <c r="D11" s="10" t="s">
        <v>94</v>
      </c>
      <c r="E11" s="10" t="s">
        <v>81</v>
      </c>
      <c r="F11" s="10" t="s">
        <v>95</v>
      </c>
      <c r="G11" s="10" t="s">
        <v>96</v>
      </c>
      <c r="H11" s="10" t="s">
        <v>87</v>
      </c>
      <c r="I11" s="10" t="s">
        <v>97</v>
      </c>
      <c r="J11" s="10"/>
      <c r="K11" s="10" t="s">
        <v>81</v>
      </c>
      <c r="L11" s="10" t="s">
        <v>95</v>
      </c>
      <c r="M11" s="10" t="s">
        <v>96</v>
      </c>
      <c r="N11" s="10" t="s">
        <v>87</v>
      </c>
      <c r="O11" s="10" t="s">
        <v>97</v>
      </c>
      <c r="P11" s="10"/>
      <c r="Q11" s="10" t="s">
        <v>98</v>
      </c>
      <c r="R11" s="10"/>
      <c r="S11" s="10" t="s">
        <v>87</v>
      </c>
      <c r="T11" s="10"/>
      <c r="U11" s="10" t="s">
        <v>98</v>
      </c>
    </row>
    <row r="12" spans="1:21" x14ac:dyDescent="0.25">
      <c r="A12" s="62" t="s">
        <v>18</v>
      </c>
      <c r="B12" s="63" t="s">
        <v>13</v>
      </c>
      <c r="C12" s="64" t="s">
        <v>20</v>
      </c>
      <c r="D12" s="65" t="s">
        <v>21</v>
      </c>
      <c r="E12" s="65" t="s">
        <v>99</v>
      </c>
      <c r="F12" s="65" t="s">
        <v>100</v>
      </c>
      <c r="G12" s="65" t="s">
        <v>101</v>
      </c>
      <c r="H12" s="65" t="s">
        <v>19</v>
      </c>
      <c r="I12" s="65" t="s">
        <v>102</v>
      </c>
      <c r="J12" s="65"/>
      <c r="K12" s="65" t="s">
        <v>99</v>
      </c>
      <c r="L12" s="65" t="s">
        <v>100</v>
      </c>
      <c r="M12" s="65" t="s">
        <v>101</v>
      </c>
      <c r="N12" s="65" t="s">
        <v>19</v>
      </c>
      <c r="O12" s="65" t="s">
        <v>102</v>
      </c>
      <c r="P12" s="65"/>
      <c r="Q12" s="65" t="s">
        <v>103</v>
      </c>
      <c r="R12" s="65"/>
      <c r="S12" s="65" t="s">
        <v>19</v>
      </c>
      <c r="T12" s="65"/>
      <c r="U12" s="65" t="s">
        <v>103</v>
      </c>
    </row>
    <row r="13" spans="1:21" ht="14.4" x14ac:dyDescent="0.3">
      <c r="A13" s="13">
        <v>5</v>
      </c>
      <c r="B13" s="14" t="s">
        <v>117</v>
      </c>
      <c r="C13" s="66">
        <v>0</v>
      </c>
      <c r="D13" s="67">
        <v>0</v>
      </c>
      <c r="E13" s="67">
        <v>0</v>
      </c>
      <c r="F13" s="67">
        <v>0</v>
      </c>
      <c r="G13" s="67">
        <v>0</v>
      </c>
      <c r="H13" s="67">
        <v>0</v>
      </c>
      <c r="I13" s="67">
        <v>0</v>
      </c>
      <c r="J13" s="67"/>
      <c r="K13" s="67">
        <v>0</v>
      </c>
      <c r="L13" s="67">
        <v>0</v>
      </c>
      <c r="M13" s="67">
        <v>0</v>
      </c>
      <c r="N13" s="67">
        <v>0</v>
      </c>
      <c r="O13" s="67">
        <v>0</v>
      </c>
      <c r="P13" s="68"/>
      <c r="Q13" s="67">
        <v>0</v>
      </c>
      <c r="R13" s="68"/>
      <c r="S13" s="67">
        <v>0</v>
      </c>
      <c r="T13" s="68"/>
      <c r="U13" s="68">
        <v>0</v>
      </c>
    </row>
    <row r="14" spans="1:21" ht="14.4" x14ac:dyDescent="0.3">
      <c r="A14" s="13">
        <v>6</v>
      </c>
      <c r="B14" s="14" t="s">
        <v>118</v>
      </c>
      <c r="C14" s="69">
        <v>0</v>
      </c>
      <c r="D14" s="18">
        <v>0</v>
      </c>
      <c r="E14" s="70">
        <v>0</v>
      </c>
      <c r="F14" s="70">
        <v>0</v>
      </c>
      <c r="G14" s="70">
        <v>0</v>
      </c>
      <c r="H14" s="70">
        <v>0</v>
      </c>
      <c r="I14" s="70">
        <v>0</v>
      </c>
      <c r="J14" s="70"/>
      <c r="K14" s="70">
        <v>0</v>
      </c>
      <c r="L14" s="70">
        <v>0</v>
      </c>
      <c r="M14" s="70">
        <v>0</v>
      </c>
      <c r="N14" s="70">
        <v>0</v>
      </c>
      <c r="O14" s="70">
        <v>0</v>
      </c>
      <c r="P14" s="70"/>
      <c r="Q14" s="70">
        <v>0</v>
      </c>
      <c r="R14" s="70"/>
      <c r="S14" s="70">
        <v>0</v>
      </c>
      <c r="T14" s="70"/>
      <c r="U14" s="70">
        <v>0</v>
      </c>
    </row>
    <row r="15" spans="1:21" ht="14.4" x14ac:dyDescent="0.3">
      <c r="A15" s="13">
        <v>7</v>
      </c>
      <c r="B15" s="14" t="s">
        <v>119</v>
      </c>
      <c r="C15" s="69">
        <v>0</v>
      </c>
      <c r="D15" s="18">
        <v>0</v>
      </c>
      <c r="E15" s="70">
        <v>0</v>
      </c>
      <c r="F15" s="70">
        <v>0</v>
      </c>
      <c r="G15" s="70">
        <v>0</v>
      </c>
      <c r="H15" s="70">
        <v>0</v>
      </c>
      <c r="I15" s="70">
        <v>0</v>
      </c>
      <c r="J15" s="70"/>
      <c r="K15" s="70">
        <v>0</v>
      </c>
      <c r="L15" s="70">
        <v>0</v>
      </c>
      <c r="M15" s="70">
        <v>0</v>
      </c>
      <c r="N15" s="70">
        <v>0</v>
      </c>
      <c r="O15" s="70">
        <v>0</v>
      </c>
      <c r="P15" s="70"/>
      <c r="Q15" s="70">
        <v>0</v>
      </c>
      <c r="R15" s="70"/>
      <c r="S15" s="70">
        <v>0</v>
      </c>
      <c r="T15" s="70"/>
      <c r="U15" s="70">
        <v>0</v>
      </c>
    </row>
    <row r="16" spans="1:21" ht="14.4" x14ac:dyDescent="0.3">
      <c r="A16" s="13">
        <v>47</v>
      </c>
      <c r="B16" s="14" t="s">
        <v>120</v>
      </c>
      <c r="C16" s="69">
        <v>0</v>
      </c>
      <c r="D16" s="18">
        <v>0</v>
      </c>
      <c r="E16" s="70">
        <v>0</v>
      </c>
      <c r="F16" s="70">
        <v>0</v>
      </c>
      <c r="G16" s="70">
        <v>0</v>
      </c>
      <c r="H16" s="70">
        <v>0</v>
      </c>
      <c r="I16" s="70">
        <v>0</v>
      </c>
      <c r="J16" s="70"/>
      <c r="K16" s="70">
        <v>0</v>
      </c>
      <c r="L16" s="70">
        <v>0</v>
      </c>
      <c r="M16" s="70">
        <v>0</v>
      </c>
      <c r="N16" s="70">
        <v>0</v>
      </c>
      <c r="O16" s="70">
        <v>0</v>
      </c>
      <c r="P16" s="70"/>
      <c r="Q16" s="70">
        <v>0</v>
      </c>
      <c r="R16" s="70"/>
      <c r="S16" s="70">
        <v>0</v>
      </c>
      <c r="T16" s="70"/>
      <c r="U16" s="70">
        <v>0</v>
      </c>
    </row>
    <row r="17" spans="1:21" ht="14.4" x14ac:dyDescent="0.3">
      <c r="A17" s="13">
        <v>48</v>
      </c>
      <c r="B17" s="14" t="s">
        <v>121</v>
      </c>
      <c r="C17" s="69">
        <v>0</v>
      </c>
      <c r="D17" s="18">
        <v>0</v>
      </c>
      <c r="E17" s="70">
        <v>0</v>
      </c>
      <c r="F17" s="70">
        <v>0</v>
      </c>
      <c r="G17" s="70">
        <v>0</v>
      </c>
      <c r="H17" s="70">
        <v>0</v>
      </c>
      <c r="I17" s="70">
        <v>0</v>
      </c>
      <c r="J17" s="70"/>
      <c r="K17" s="70">
        <v>0</v>
      </c>
      <c r="L17" s="70">
        <v>0</v>
      </c>
      <c r="M17" s="70">
        <v>0</v>
      </c>
      <c r="N17" s="70">
        <v>0</v>
      </c>
      <c r="O17" s="70">
        <v>0</v>
      </c>
      <c r="P17" s="70"/>
      <c r="Q17" s="70">
        <v>0</v>
      </c>
      <c r="R17" s="70"/>
      <c r="S17" s="70">
        <v>0</v>
      </c>
      <c r="T17" s="70"/>
      <c r="U17" s="70">
        <v>0</v>
      </c>
    </row>
    <row r="18" spans="1:21" ht="14.4" x14ac:dyDescent="0.3">
      <c r="A18" s="13">
        <v>90</v>
      </c>
      <c r="B18" s="14" t="s">
        <v>122</v>
      </c>
      <c r="C18" s="69">
        <v>4.9283081468749643E-5</v>
      </c>
      <c r="D18" s="18">
        <v>17569</v>
      </c>
      <c r="E18" s="70">
        <v>352</v>
      </c>
      <c r="F18" s="70">
        <v>0</v>
      </c>
      <c r="G18" s="70">
        <v>345</v>
      </c>
      <c r="H18" s="70">
        <v>5071</v>
      </c>
      <c r="I18" s="70">
        <v>5768</v>
      </c>
      <c r="J18" s="70"/>
      <c r="K18" s="70">
        <v>2115</v>
      </c>
      <c r="L18" s="70">
        <v>0</v>
      </c>
      <c r="M18" s="70">
        <v>6183</v>
      </c>
      <c r="N18" s="70">
        <v>1653</v>
      </c>
      <c r="O18" s="70">
        <v>9951</v>
      </c>
      <c r="P18" s="70"/>
      <c r="Q18" s="70">
        <v>-5165</v>
      </c>
      <c r="R18" s="70"/>
      <c r="S18" s="70">
        <v>1315.2413793103449</v>
      </c>
      <c r="T18" s="70"/>
      <c r="U18" s="70">
        <v>-3849.7586206896549</v>
      </c>
    </row>
    <row r="19" spans="1:21" ht="14.4" x14ac:dyDescent="0.3">
      <c r="A19" s="13">
        <v>91</v>
      </c>
      <c r="B19" s="14" t="s">
        <v>123</v>
      </c>
      <c r="C19" s="69">
        <v>3.6516470473685835E-5</v>
      </c>
      <c r="D19" s="18">
        <v>13018</v>
      </c>
      <c r="E19" s="70">
        <v>261</v>
      </c>
      <c r="F19" s="70">
        <v>0</v>
      </c>
      <c r="G19" s="70">
        <v>255</v>
      </c>
      <c r="H19" s="70">
        <v>842</v>
      </c>
      <c r="I19" s="70">
        <v>1358</v>
      </c>
      <c r="J19" s="70"/>
      <c r="K19" s="70">
        <v>1567</v>
      </c>
      <c r="L19" s="70">
        <v>0</v>
      </c>
      <c r="M19" s="70">
        <v>4581</v>
      </c>
      <c r="N19" s="70">
        <v>3200</v>
      </c>
      <c r="O19" s="70">
        <v>9348</v>
      </c>
      <c r="P19" s="70"/>
      <c r="Q19" s="70">
        <v>-3827.0000000000005</v>
      </c>
      <c r="R19" s="70"/>
      <c r="S19" s="70">
        <v>-3774.1034482758619</v>
      </c>
      <c r="T19" s="70"/>
      <c r="U19" s="70">
        <v>-7601.1034482758623</v>
      </c>
    </row>
    <row r="20" spans="1:21" ht="14.4" x14ac:dyDescent="0.3">
      <c r="A20" s="13">
        <v>100</v>
      </c>
      <c r="B20" s="14" t="s">
        <v>124</v>
      </c>
      <c r="C20" s="69">
        <v>1.1535839241312042E-3</v>
      </c>
      <c r="D20" s="18">
        <v>411253</v>
      </c>
      <c r="E20" s="70">
        <v>8244</v>
      </c>
      <c r="F20" s="70">
        <v>0</v>
      </c>
      <c r="G20" s="70">
        <v>8064</v>
      </c>
      <c r="H20" s="70">
        <v>41330</v>
      </c>
      <c r="I20" s="70">
        <v>57638</v>
      </c>
      <c r="J20" s="70"/>
      <c r="K20" s="70">
        <v>49510</v>
      </c>
      <c r="L20" s="70">
        <v>0</v>
      </c>
      <c r="M20" s="70">
        <v>144720</v>
      </c>
      <c r="N20" s="70">
        <v>49968</v>
      </c>
      <c r="O20" s="70">
        <v>244198</v>
      </c>
      <c r="P20" s="70"/>
      <c r="Q20" s="70">
        <v>-120900</v>
      </c>
      <c r="R20" s="70"/>
      <c r="S20" s="70">
        <v>-13891.344827586207</v>
      </c>
      <c r="T20" s="70"/>
      <c r="U20" s="70">
        <v>-134791.3448275862</v>
      </c>
    </row>
    <row r="21" spans="1:21" ht="14.4" x14ac:dyDescent="0.3">
      <c r="A21" s="13">
        <v>101</v>
      </c>
      <c r="B21" s="14" t="s">
        <v>125</v>
      </c>
      <c r="C21" s="69">
        <v>2.2765503132214011E-3</v>
      </c>
      <c r="D21" s="18">
        <v>811591</v>
      </c>
      <c r="E21" s="70">
        <v>16270</v>
      </c>
      <c r="F21" s="70">
        <v>0</v>
      </c>
      <c r="G21" s="70">
        <v>15914</v>
      </c>
      <c r="H21" s="70">
        <v>30620</v>
      </c>
      <c r="I21" s="70">
        <v>62804</v>
      </c>
      <c r="J21" s="70"/>
      <c r="K21" s="70">
        <v>97706</v>
      </c>
      <c r="L21" s="70">
        <v>0</v>
      </c>
      <c r="M21" s="70">
        <v>285600</v>
      </c>
      <c r="N21" s="70">
        <v>125720</v>
      </c>
      <c r="O21" s="70">
        <v>509026</v>
      </c>
      <c r="P21" s="70"/>
      <c r="Q21" s="70">
        <v>-238589.00000000003</v>
      </c>
      <c r="R21" s="70"/>
      <c r="S21" s="70">
        <v>-24813.103448275862</v>
      </c>
      <c r="T21" s="70"/>
      <c r="U21" s="70">
        <v>-263402.10344827588</v>
      </c>
    </row>
    <row r="22" spans="1:21" ht="14.4" x14ac:dyDescent="0.3">
      <c r="A22" s="13">
        <v>102</v>
      </c>
      <c r="B22" s="14" t="s">
        <v>126</v>
      </c>
      <c r="C22" s="69">
        <v>0</v>
      </c>
      <c r="D22" s="18">
        <v>0</v>
      </c>
      <c r="E22" s="70">
        <v>0</v>
      </c>
      <c r="F22" s="70">
        <v>0</v>
      </c>
      <c r="G22" s="70">
        <v>0</v>
      </c>
      <c r="H22" s="70">
        <v>0</v>
      </c>
      <c r="I22" s="70">
        <v>0</v>
      </c>
      <c r="J22" s="70"/>
      <c r="K22" s="70">
        <v>0</v>
      </c>
      <c r="L22" s="70">
        <v>0</v>
      </c>
      <c r="M22" s="70">
        <v>0</v>
      </c>
      <c r="N22" s="70">
        <v>0</v>
      </c>
      <c r="O22" s="70">
        <v>0</v>
      </c>
      <c r="P22" s="70"/>
      <c r="Q22" s="70">
        <v>0</v>
      </c>
      <c r="R22" s="70"/>
      <c r="S22" s="70">
        <v>0</v>
      </c>
      <c r="T22" s="70"/>
      <c r="U22" s="70">
        <v>0</v>
      </c>
    </row>
    <row r="23" spans="1:21" ht="14.4" x14ac:dyDescent="0.3">
      <c r="A23" s="13">
        <v>103</v>
      </c>
      <c r="B23" s="14" t="s">
        <v>127</v>
      </c>
      <c r="C23" s="69">
        <v>3.8586381912194454E-3</v>
      </c>
      <c r="D23" s="18">
        <v>1375605</v>
      </c>
      <c r="E23" s="70">
        <v>27576</v>
      </c>
      <c r="F23" s="70">
        <v>0</v>
      </c>
      <c r="G23" s="70">
        <v>26973</v>
      </c>
      <c r="H23" s="70">
        <v>94698</v>
      </c>
      <c r="I23" s="70">
        <v>149247</v>
      </c>
      <c r="J23" s="70"/>
      <c r="K23" s="70">
        <v>165607</v>
      </c>
      <c r="L23" s="70">
        <v>0</v>
      </c>
      <c r="M23" s="70">
        <v>484077</v>
      </c>
      <c r="N23" s="70">
        <v>57842</v>
      </c>
      <c r="O23" s="70">
        <v>707526</v>
      </c>
      <c r="P23" s="70"/>
      <c r="Q23" s="70">
        <v>-404397</v>
      </c>
      <c r="R23" s="70"/>
      <c r="S23" s="70">
        <v>-10135.862068965518</v>
      </c>
      <c r="T23" s="70"/>
      <c r="U23" s="70">
        <v>-414532.86206896551</v>
      </c>
    </row>
    <row r="24" spans="1:21" ht="14.4" x14ac:dyDescent="0.3">
      <c r="A24" s="13">
        <v>107</v>
      </c>
      <c r="B24" s="14" t="s">
        <v>128</v>
      </c>
      <c r="C24" s="69">
        <v>5.6666815592114241E-4</v>
      </c>
      <c r="D24" s="18">
        <v>202017</v>
      </c>
      <c r="E24" s="70">
        <v>4050</v>
      </c>
      <c r="F24" s="70">
        <v>0</v>
      </c>
      <c r="G24" s="70">
        <v>3961</v>
      </c>
      <c r="H24" s="70">
        <v>25062</v>
      </c>
      <c r="I24" s="70">
        <v>33073</v>
      </c>
      <c r="J24" s="70"/>
      <c r="K24" s="70">
        <v>24321</v>
      </c>
      <c r="L24" s="70">
        <v>0</v>
      </c>
      <c r="M24" s="70">
        <v>71090</v>
      </c>
      <c r="N24" s="70">
        <v>171961</v>
      </c>
      <c r="O24" s="70">
        <v>267372</v>
      </c>
      <c r="P24" s="70"/>
      <c r="Q24" s="70">
        <v>-59387.999999999993</v>
      </c>
      <c r="R24" s="70"/>
      <c r="S24" s="70">
        <v>-27598.758620689659</v>
      </c>
      <c r="T24" s="70"/>
      <c r="U24" s="70">
        <v>-86986.758620689652</v>
      </c>
    </row>
    <row r="25" spans="1:21" ht="14.4" x14ac:dyDescent="0.3">
      <c r="A25" s="13">
        <v>109</v>
      </c>
      <c r="B25" s="14" t="s">
        <v>129</v>
      </c>
      <c r="C25" s="69">
        <v>3.1833492619398943E-4</v>
      </c>
      <c r="D25" s="18">
        <v>113486</v>
      </c>
      <c r="E25" s="70">
        <v>2275</v>
      </c>
      <c r="F25" s="70">
        <v>0</v>
      </c>
      <c r="G25" s="70">
        <v>2225</v>
      </c>
      <c r="H25" s="70">
        <v>32361</v>
      </c>
      <c r="I25" s="70">
        <v>36861</v>
      </c>
      <c r="J25" s="70"/>
      <c r="K25" s="70">
        <v>13662</v>
      </c>
      <c r="L25" s="70">
        <v>0</v>
      </c>
      <c r="M25" s="70">
        <v>39936</v>
      </c>
      <c r="N25" s="70">
        <v>1197</v>
      </c>
      <c r="O25" s="70">
        <v>54795</v>
      </c>
      <c r="P25" s="70"/>
      <c r="Q25" s="70">
        <v>-33362</v>
      </c>
      <c r="R25" s="70"/>
      <c r="S25" s="70">
        <v>7552.4137931034484</v>
      </c>
      <c r="T25" s="70"/>
      <c r="U25" s="70">
        <v>-25809.586206896551</v>
      </c>
    </row>
    <row r="26" spans="1:21" ht="14.4" x14ac:dyDescent="0.3">
      <c r="A26" s="13">
        <v>110</v>
      </c>
      <c r="B26" s="14" t="s">
        <v>130</v>
      </c>
      <c r="C26" s="69">
        <v>3.4897290542604574E-4</v>
      </c>
      <c r="D26" s="18">
        <v>124409</v>
      </c>
      <c r="E26" s="70">
        <v>2494</v>
      </c>
      <c r="F26" s="70">
        <v>0</v>
      </c>
      <c r="G26" s="70">
        <v>2439</v>
      </c>
      <c r="H26" s="70">
        <v>22943</v>
      </c>
      <c r="I26" s="70">
        <v>27876</v>
      </c>
      <c r="J26" s="70"/>
      <c r="K26" s="70">
        <v>14977</v>
      </c>
      <c r="L26" s="70">
        <v>0</v>
      </c>
      <c r="M26" s="70">
        <v>43780</v>
      </c>
      <c r="N26" s="70">
        <v>8467</v>
      </c>
      <c r="O26" s="70">
        <v>67224</v>
      </c>
      <c r="P26" s="70"/>
      <c r="Q26" s="70">
        <v>-36574</v>
      </c>
      <c r="R26" s="70"/>
      <c r="S26" s="70">
        <v>8269.7241379310344</v>
      </c>
      <c r="T26" s="70"/>
      <c r="U26" s="70">
        <v>-28304.275862068964</v>
      </c>
    </row>
    <row r="27" spans="1:21" ht="14.4" x14ac:dyDescent="0.3">
      <c r="A27" s="13">
        <v>111</v>
      </c>
      <c r="B27" s="14" t="s">
        <v>131</v>
      </c>
      <c r="C27" s="69">
        <v>3.3217312732603732E-3</v>
      </c>
      <c r="D27" s="18">
        <v>1184198</v>
      </c>
      <c r="E27" s="70">
        <v>23739</v>
      </c>
      <c r="F27" s="70">
        <v>0</v>
      </c>
      <c r="G27" s="70">
        <v>23220</v>
      </c>
      <c r="H27" s="70">
        <v>108532</v>
      </c>
      <c r="I27" s="70">
        <v>155491</v>
      </c>
      <c r="J27" s="70"/>
      <c r="K27" s="70">
        <v>142563</v>
      </c>
      <c r="L27" s="70">
        <v>0</v>
      </c>
      <c r="M27" s="70">
        <v>416721</v>
      </c>
      <c r="N27" s="70">
        <v>42674</v>
      </c>
      <c r="O27" s="70">
        <v>601958</v>
      </c>
      <c r="P27" s="70"/>
      <c r="Q27" s="70">
        <v>-348127</v>
      </c>
      <c r="R27" s="70"/>
      <c r="S27" s="70">
        <v>37123.896551724138</v>
      </c>
      <c r="T27" s="70"/>
      <c r="U27" s="70">
        <v>-311003.10344827588</v>
      </c>
    </row>
    <row r="28" spans="1:21" ht="14.4" x14ac:dyDescent="0.3">
      <c r="A28" s="13">
        <v>112</v>
      </c>
      <c r="B28" s="14" t="s">
        <v>132</v>
      </c>
      <c r="C28" s="69">
        <v>3.0713465475929565E-5</v>
      </c>
      <c r="D28" s="18">
        <v>10949</v>
      </c>
      <c r="E28" s="70">
        <v>219</v>
      </c>
      <c r="F28" s="70">
        <v>0</v>
      </c>
      <c r="G28" s="70">
        <v>215</v>
      </c>
      <c r="H28" s="70">
        <v>467</v>
      </c>
      <c r="I28" s="70">
        <v>901</v>
      </c>
      <c r="J28" s="70"/>
      <c r="K28" s="70">
        <v>1318</v>
      </c>
      <c r="L28" s="70">
        <v>0</v>
      </c>
      <c r="M28" s="70">
        <v>3853</v>
      </c>
      <c r="N28" s="70">
        <v>897</v>
      </c>
      <c r="O28" s="70">
        <v>6068</v>
      </c>
      <c r="P28" s="70"/>
      <c r="Q28" s="70">
        <v>-3217.9999999999995</v>
      </c>
      <c r="R28" s="70"/>
      <c r="S28" s="70">
        <v>-1513.5172413793102</v>
      </c>
      <c r="T28" s="70"/>
      <c r="U28" s="70">
        <v>-4731.5172413793098</v>
      </c>
    </row>
    <row r="29" spans="1:21" ht="14.4" x14ac:dyDescent="0.3">
      <c r="A29" s="13">
        <v>113</v>
      </c>
      <c r="B29" s="14" t="s">
        <v>133</v>
      </c>
      <c r="C29" s="69">
        <v>2.2590398635879277E-3</v>
      </c>
      <c r="D29" s="18">
        <v>805348</v>
      </c>
      <c r="E29" s="70">
        <v>16144</v>
      </c>
      <c r="F29" s="70">
        <v>0</v>
      </c>
      <c r="G29" s="70">
        <v>15792</v>
      </c>
      <c r="H29" s="70">
        <v>125897</v>
      </c>
      <c r="I29" s="70">
        <v>157833</v>
      </c>
      <c r="J29" s="70"/>
      <c r="K29" s="70">
        <v>96954</v>
      </c>
      <c r="L29" s="70">
        <v>0</v>
      </c>
      <c r="M29" s="70">
        <v>283403</v>
      </c>
      <c r="N29" s="70">
        <v>39734</v>
      </c>
      <c r="O29" s="70">
        <v>420091</v>
      </c>
      <c r="P29" s="70"/>
      <c r="Q29" s="70">
        <v>-236754</v>
      </c>
      <c r="R29" s="70"/>
      <c r="S29" s="70">
        <v>46500.620689655174</v>
      </c>
      <c r="T29" s="70"/>
      <c r="U29" s="70">
        <v>-190253.37931034481</v>
      </c>
    </row>
    <row r="30" spans="1:21" ht="14.4" x14ac:dyDescent="0.3">
      <c r="A30" s="13">
        <v>114</v>
      </c>
      <c r="B30" s="14" t="s">
        <v>134</v>
      </c>
      <c r="C30" s="69">
        <v>1.0231850548893463E-2</v>
      </c>
      <c r="D30" s="18">
        <v>3647657</v>
      </c>
      <c r="E30" s="70">
        <v>73123</v>
      </c>
      <c r="F30" s="70">
        <v>0</v>
      </c>
      <c r="G30" s="70">
        <v>71525</v>
      </c>
      <c r="H30" s="70">
        <v>152062</v>
      </c>
      <c r="I30" s="70">
        <v>296710</v>
      </c>
      <c r="J30" s="70"/>
      <c r="K30" s="70">
        <v>439135</v>
      </c>
      <c r="L30" s="70">
        <v>0</v>
      </c>
      <c r="M30" s="70">
        <v>1283615</v>
      </c>
      <c r="N30" s="70">
        <v>65195</v>
      </c>
      <c r="O30" s="70">
        <v>1787945</v>
      </c>
      <c r="P30" s="70"/>
      <c r="Q30" s="70">
        <v>-1072329</v>
      </c>
      <c r="R30" s="70"/>
      <c r="S30" s="70">
        <v>20031.586206896551</v>
      </c>
      <c r="T30" s="70"/>
      <c r="U30" s="70">
        <v>-1052297.4137931035</v>
      </c>
    </row>
    <row r="31" spans="1:21" ht="14.4" x14ac:dyDescent="0.3">
      <c r="A31" s="13">
        <v>115</v>
      </c>
      <c r="B31" s="14" t="s">
        <v>135</v>
      </c>
      <c r="C31" s="69">
        <v>6.8483361439679548E-3</v>
      </c>
      <c r="D31" s="18">
        <v>2441433</v>
      </c>
      <c r="E31" s="70">
        <v>48942</v>
      </c>
      <c r="F31" s="70">
        <v>0</v>
      </c>
      <c r="G31" s="70">
        <v>47873</v>
      </c>
      <c r="H31" s="70">
        <v>96004</v>
      </c>
      <c r="I31" s="70">
        <v>192819</v>
      </c>
      <c r="J31" s="70"/>
      <c r="K31" s="70">
        <v>293920</v>
      </c>
      <c r="L31" s="70">
        <v>0</v>
      </c>
      <c r="M31" s="70">
        <v>859143</v>
      </c>
      <c r="N31" s="70">
        <v>213400</v>
      </c>
      <c r="O31" s="70">
        <v>1366463</v>
      </c>
      <c r="P31" s="70"/>
      <c r="Q31" s="70">
        <v>-717725</v>
      </c>
      <c r="R31" s="70"/>
      <c r="S31" s="70">
        <v>14754.482758620688</v>
      </c>
      <c r="T31" s="70"/>
      <c r="U31" s="70">
        <v>-702970.51724137936</v>
      </c>
    </row>
    <row r="32" spans="1:21" ht="14.4" x14ac:dyDescent="0.3">
      <c r="A32" s="13">
        <v>116</v>
      </c>
      <c r="B32" s="14" t="s">
        <v>136</v>
      </c>
      <c r="C32" s="69">
        <v>1.6860277179212707E-3</v>
      </c>
      <c r="D32" s="18">
        <v>601069</v>
      </c>
      <c r="E32" s="70">
        <v>12049</v>
      </c>
      <c r="F32" s="70">
        <v>0</v>
      </c>
      <c r="G32" s="70">
        <v>11786</v>
      </c>
      <c r="H32" s="70">
        <v>28689</v>
      </c>
      <c r="I32" s="70">
        <v>52524</v>
      </c>
      <c r="J32" s="70"/>
      <c r="K32" s="70">
        <v>72362</v>
      </c>
      <c r="L32" s="70">
        <v>0</v>
      </c>
      <c r="M32" s="70">
        <v>211517</v>
      </c>
      <c r="N32" s="70">
        <v>102419</v>
      </c>
      <c r="O32" s="70">
        <v>386298</v>
      </c>
      <c r="P32" s="70"/>
      <c r="Q32" s="70">
        <v>-176700</v>
      </c>
      <c r="R32" s="70"/>
      <c r="S32" s="70">
        <v>-77505.172413793101</v>
      </c>
      <c r="T32" s="70"/>
      <c r="U32" s="70">
        <v>-254205.1724137931</v>
      </c>
    </row>
    <row r="33" spans="1:21" ht="14.4" x14ac:dyDescent="0.3">
      <c r="A33" s="13">
        <v>117</v>
      </c>
      <c r="B33" s="14" t="s">
        <v>137</v>
      </c>
      <c r="C33" s="69">
        <v>8.6614331587242402E-4</v>
      </c>
      <c r="D33" s="18">
        <v>308780</v>
      </c>
      <c r="E33" s="70">
        <v>6190</v>
      </c>
      <c r="F33" s="70">
        <v>0</v>
      </c>
      <c r="G33" s="70">
        <v>6055</v>
      </c>
      <c r="H33" s="70">
        <v>0</v>
      </c>
      <c r="I33" s="70">
        <v>12245</v>
      </c>
      <c r="J33" s="70"/>
      <c r="K33" s="70">
        <v>37174</v>
      </c>
      <c r="L33" s="70">
        <v>0</v>
      </c>
      <c r="M33" s="70">
        <v>108660</v>
      </c>
      <c r="N33" s="70">
        <v>68436</v>
      </c>
      <c r="O33" s="70">
        <v>214270</v>
      </c>
      <c r="P33" s="70"/>
      <c r="Q33" s="70">
        <v>-90775</v>
      </c>
      <c r="R33" s="70"/>
      <c r="S33" s="70">
        <v>-30097.689655172413</v>
      </c>
      <c r="T33" s="70"/>
      <c r="U33" s="70">
        <v>-120872.68965517241</v>
      </c>
    </row>
    <row r="34" spans="1:21" ht="14.4" x14ac:dyDescent="0.3">
      <c r="A34" s="13">
        <v>119</v>
      </c>
      <c r="B34" s="14" t="s">
        <v>138</v>
      </c>
      <c r="C34" s="69">
        <v>4.5315335775161814E-5</v>
      </c>
      <c r="D34" s="18">
        <v>16155</v>
      </c>
      <c r="E34" s="70">
        <v>324</v>
      </c>
      <c r="F34" s="70">
        <v>0</v>
      </c>
      <c r="G34" s="70">
        <v>317</v>
      </c>
      <c r="H34" s="70">
        <v>9378</v>
      </c>
      <c r="I34" s="70">
        <v>10019</v>
      </c>
      <c r="J34" s="70"/>
      <c r="K34" s="70">
        <v>1945</v>
      </c>
      <c r="L34" s="70">
        <v>0</v>
      </c>
      <c r="M34" s="70">
        <v>5685</v>
      </c>
      <c r="N34" s="70">
        <v>5746</v>
      </c>
      <c r="O34" s="70">
        <v>13376</v>
      </c>
      <c r="P34" s="70"/>
      <c r="Q34" s="70">
        <v>-4749</v>
      </c>
      <c r="R34" s="70"/>
      <c r="S34" s="70">
        <v>3715.9655172413795</v>
      </c>
      <c r="T34" s="70"/>
      <c r="U34" s="70">
        <v>-1033.0344827586205</v>
      </c>
    </row>
    <row r="35" spans="1:21" ht="14.4" x14ac:dyDescent="0.3">
      <c r="A35" s="13">
        <v>121</v>
      </c>
      <c r="B35" s="14" t="s">
        <v>139</v>
      </c>
      <c r="C35" s="69">
        <v>5.2588435372349679E-4</v>
      </c>
      <c r="D35" s="18">
        <v>187478</v>
      </c>
      <c r="E35" s="70">
        <v>3758</v>
      </c>
      <c r="F35" s="70">
        <v>0</v>
      </c>
      <c r="G35" s="70">
        <v>3676</v>
      </c>
      <c r="H35" s="70">
        <v>84562</v>
      </c>
      <c r="I35" s="70">
        <v>91996</v>
      </c>
      <c r="J35" s="70"/>
      <c r="K35" s="70">
        <v>22570</v>
      </c>
      <c r="L35" s="70">
        <v>0</v>
      </c>
      <c r="M35" s="70">
        <v>65974</v>
      </c>
      <c r="N35" s="70">
        <v>11395</v>
      </c>
      <c r="O35" s="70">
        <v>99939</v>
      </c>
      <c r="P35" s="70"/>
      <c r="Q35" s="70">
        <v>-55114</v>
      </c>
      <c r="R35" s="70"/>
      <c r="S35" s="70">
        <v>34322.655172413797</v>
      </c>
      <c r="T35" s="70"/>
      <c r="U35" s="70">
        <v>-20791.344827586203</v>
      </c>
    </row>
    <row r="36" spans="1:21" ht="14.4" x14ac:dyDescent="0.3">
      <c r="A36" s="13">
        <v>122</v>
      </c>
      <c r="B36" s="14" t="s">
        <v>140</v>
      </c>
      <c r="C36" s="69">
        <v>5.081199243319915E-4</v>
      </c>
      <c r="D36" s="18">
        <v>181145</v>
      </c>
      <c r="E36" s="70">
        <v>3631</v>
      </c>
      <c r="F36" s="70">
        <v>0</v>
      </c>
      <c r="G36" s="70">
        <v>3552</v>
      </c>
      <c r="H36" s="70">
        <v>35131</v>
      </c>
      <c r="I36" s="70">
        <v>42314</v>
      </c>
      <c r="J36" s="70"/>
      <c r="K36" s="70">
        <v>21808</v>
      </c>
      <c r="L36" s="70">
        <v>0</v>
      </c>
      <c r="M36" s="70">
        <v>63745</v>
      </c>
      <c r="N36" s="70">
        <v>4107</v>
      </c>
      <c r="O36" s="70">
        <v>89660</v>
      </c>
      <c r="P36" s="70"/>
      <c r="Q36" s="70">
        <v>-53253</v>
      </c>
      <c r="R36" s="70"/>
      <c r="S36" s="70">
        <v>7186</v>
      </c>
      <c r="T36" s="70"/>
      <c r="U36" s="70">
        <v>-46067</v>
      </c>
    </row>
    <row r="37" spans="1:21" ht="14.4" x14ac:dyDescent="0.3">
      <c r="A37" s="13">
        <v>123</v>
      </c>
      <c r="B37" s="14" t="s">
        <v>141</v>
      </c>
      <c r="C37" s="69">
        <v>2.8882452272978986E-3</v>
      </c>
      <c r="D37" s="18">
        <v>1029660</v>
      </c>
      <c r="E37" s="70">
        <v>20641</v>
      </c>
      <c r="F37" s="70">
        <v>0</v>
      </c>
      <c r="G37" s="70">
        <v>20190</v>
      </c>
      <c r="H37" s="70">
        <v>192904</v>
      </c>
      <c r="I37" s="70">
        <v>233735</v>
      </c>
      <c r="J37" s="70"/>
      <c r="K37" s="70">
        <v>123959</v>
      </c>
      <c r="L37" s="70">
        <v>0</v>
      </c>
      <c r="M37" s="70">
        <v>362339</v>
      </c>
      <c r="N37" s="70">
        <v>8988</v>
      </c>
      <c r="O37" s="70">
        <v>495286</v>
      </c>
      <c r="P37" s="70"/>
      <c r="Q37" s="70">
        <v>-302697</v>
      </c>
      <c r="R37" s="70"/>
      <c r="S37" s="70">
        <v>52377.689655172413</v>
      </c>
      <c r="T37" s="70"/>
      <c r="U37" s="70">
        <v>-250319.31034482759</v>
      </c>
    </row>
    <row r="38" spans="1:21" ht="14.4" x14ac:dyDescent="0.3">
      <c r="A38" s="13">
        <v>124</v>
      </c>
      <c r="B38" s="14" t="s">
        <v>142</v>
      </c>
      <c r="C38" s="69">
        <v>0</v>
      </c>
      <c r="D38" s="18">
        <v>0</v>
      </c>
      <c r="E38" s="70">
        <v>0</v>
      </c>
      <c r="F38" s="70">
        <v>0</v>
      </c>
      <c r="G38" s="70">
        <v>0</v>
      </c>
      <c r="H38" s="70">
        <v>0</v>
      </c>
      <c r="I38" s="70">
        <v>0</v>
      </c>
      <c r="J38" s="70"/>
      <c r="K38" s="70">
        <v>0</v>
      </c>
      <c r="L38" s="70">
        <v>0</v>
      </c>
      <c r="M38" s="70">
        <v>0</v>
      </c>
      <c r="N38" s="70">
        <v>0</v>
      </c>
      <c r="O38" s="70">
        <v>0</v>
      </c>
      <c r="P38" s="70"/>
      <c r="Q38" s="70">
        <v>0</v>
      </c>
      <c r="R38" s="70"/>
      <c r="S38" s="70">
        <v>0</v>
      </c>
      <c r="T38" s="70"/>
      <c r="U38" s="70">
        <v>0</v>
      </c>
    </row>
    <row r="39" spans="1:21" ht="14.4" x14ac:dyDescent="0.3">
      <c r="A39" s="13">
        <v>125</v>
      </c>
      <c r="B39" s="14" t="s">
        <v>143</v>
      </c>
      <c r="C39" s="69">
        <v>1.1858542933870196E-3</v>
      </c>
      <c r="D39" s="18">
        <v>422757</v>
      </c>
      <c r="E39" s="70">
        <v>8475</v>
      </c>
      <c r="F39" s="70">
        <v>0</v>
      </c>
      <c r="G39" s="70">
        <v>8290</v>
      </c>
      <c r="H39" s="70">
        <v>296036</v>
      </c>
      <c r="I39" s="70">
        <v>312801</v>
      </c>
      <c r="J39" s="70"/>
      <c r="K39" s="70">
        <v>50895</v>
      </c>
      <c r="L39" s="70">
        <v>0</v>
      </c>
      <c r="M39" s="70">
        <v>148769</v>
      </c>
      <c r="N39" s="70">
        <v>23476</v>
      </c>
      <c r="O39" s="70">
        <v>223140</v>
      </c>
      <c r="P39" s="70"/>
      <c r="Q39" s="70">
        <v>-124281</v>
      </c>
      <c r="R39" s="70"/>
      <c r="S39" s="70">
        <v>84689.68965517242</v>
      </c>
      <c r="T39" s="70"/>
      <c r="U39" s="70">
        <v>-39591.31034482758</v>
      </c>
    </row>
    <row r="40" spans="1:21" ht="14.4" x14ac:dyDescent="0.3">
      <c r="A40" s="13">
        <v>126</v>
      </c>
      <c r="B40" s="14" t="s">
        <v>144</v>
      </c>
      <c r="C40" s="69">
        <v>0</v>
      </c>
      <c r="D40" s="18">
        <v>0</v>
      </c>
      <c r="E40" s="70">
        <v>0</v>
      </c>
      <c r="F40" s="70">
        <v>0</v>
      </c>
      <c r="G40" s="70">
        <v>0</v>
      </c>
      <c r="H40" s="70">
        <v>0</v>
      </c>
      <c r="I40" s="70">
        <v>0</v>
      </c>
      <c r="J40" s="70"/>
      <c r="K40" s="70">
        <v>0</v>
      </c>
      <c r="L40" s="70">
        <v>0</v>
      </c>
      <c r="M40" s="70">
        <v>0</v>
      </c>
      <c r="N40" s="70">
        <v>0</v>
      </c>
      <c r="O40" s="70">
        <v>0</v>
      </c>
      <c r="P40" s="70"/>
      <c r="Q40" s="70">
        <v>0</v>
      </c>
      <c r="R40" s="70"/>
      <c r="S40" s="70">
        <v>0</v>
      </c>
      <c r="T40" s="70"/>
      <c r="U40" s="70">
        <v>0</v>
      </c>
    </row>
    <row r="41" spans="1:21" ht="14.4" x14ac:dyDescent="0.3">
      <c r="A41" s="13">
        <v>127</v>
      </c>
      <c r="B41" s="14" t="s">
        <v>145</v>
      </c>
      <c r="C41" s="69">
        <v>1.8136576573800527E-3</v>
      </c>
      <c r="D41" s="18">
        <v>646569</v>
      </c>
      <c r="E41" s="70">
        <v>12961</v>
      </c>
      <c r="F41" s="70">
        <v>0</v>
      </c>
      <c r="G41" s="70">
        <v>12678</v>
      </c>
      <c r="H41" s="70">
        <v>253445</v>
      </c>
      <c r="I41" s="70">
        <v>279084</v>
      </c>
      <c r="J41" s="70"/>
      <c r="K41" s="70">
        <v>77839</v>
      </c>
      <c r="L41" s="70">
        <v>0</v>
      </c>
      <c r="M41" s="70">
        <v>227529</v>
      </c>
      <c r="N41" s="70">
        <v>22881</v>
      </c>
      <c r="O41" s="70">
        <v>328249</v>
      </c>
      <c r="P41" s="70"/>
      <c r="Q41" s="70">
        <v>-190077</v>
      </c>
      <c r="R41" s="70"/>
      <c r="S41" s="70">
        <v>70430.275862068956</v>
      </c>
      <c r="T41" s="70"/>
      <c r="U41" s="70">
        <v>-119646.72413793104</v>
      </c>
    </row>
    <row r="42" spans="1:21" ht="14.4" x14ac:dyDescent="0.3">
      <c r="A42" s="13">
        <v>128</v>
      </c>
      <c r="B42" s="14" t="s">
        <v>146</v>
      </c>
      <c r="C42" s="69">
        <v>2.3890208850173454E-3</v>
      </c>
      <c r="D42" s="18">
        <v>851686</v>
      </c>
      <c r="E42" s="70">
        <v>17073</v>
      </c>
      <c r="F42" s="70">
        <v>0</v>
      </c>
      <c r="G42" s="70">
        <v>16700</v>
      </c>
      <c r="H42" s="70">
        <v>145475</v>
      </c>
      <c r="I42" s="70">
        <v>179248</v>
      </c>
      <c r="J42" s="70"/>
      <c r="K42" s="70">
        <v>102533</v>
      </c>
      <c r="L42" s="70">
        <v>0</v>
      </c>
      <c r="M42" s="70">
        <v>299709</v>
      </c>
      <c r="N42" s="70">
        <v>98180</v>
      </c>
      <c r="O42" s="70">
        <v>500422</v>
      </c>
      <c r="P42" s="70"/>
      <c r="Q42" s="70">
        <v>-250377</v>
      </c>
      <c r="R42" s="70"/>
      <c r="S42" s="70">
        <v>16245.413793103447</v>
      </c>
      <c r="T42" s="70"/>
      <c r="U42" s="70">
        <v>-234131.58620689655</v>
      </c>
    </row>
    <row r="43" spans="1:21" ht="14.4" x14ac:dyDescent="0.3">
      <c r="A43" s="13">
        <v>129</v>
      </c>
      <c r="B43" s="14" t="s">
        <v>147</v>
      </c>
      <c r="C43" s="69">
        <v>1.0936250433596717E-3</v>
      </c>
      <c r="D43" s="18">
        <v>389878</v>
      </c>
      <c r="E43" s="70">
        <v>7816</v>
      </c>
      <c r="F43" s="70">
        <v>0</v>
      </c>
      <c r="G43" s="70">
        <v>7645</v>
      </c>
      <c r="H43" s="70">
        <v>15476</v>
      </c>
      <c r="I43" s="70">
        <v>30937</v>
      </c>
      <c r="J43" s="70"/>
      <c r="K43" s="70">
        <v>46937</v>
      </c>
      <c r="L43" s="70">
        <v>0</v>
      </c>
      <c r="M43" s="70">
        <v>137198</v>
      </c>
      <c r="N43" s="70">
        <v>48732</v>
      </c>
      <c r="O43" s="70">
        <v>232867</v>
      </c>
      <c r="P43" s="70"/>
      <c r="Q43" s="70">
        <v>-114616</v>
      </c>
      <c r="R43" s="70"/>
      <c r="S43" s="70">
        <v>-10903.103448275862</v>
      </c>
      <c r="T43" s="70"/>
      <c r="U43" s="70">
        <v>-125519.10344827586</v>
      </c>
    </row>
    <row r="44" spans="1:21" ht="14.4" x14ac:dyDescent="0.3">
      <c r="A44" s="13">
        <v>131</v>
      </c>
      <c r="B44" s="14" t="s">
        <v>148</v>
      </c>
      <c r="C44" s="69">
        <v>0</v>
      </c>
      <c r="D44" s="18">
        <v>0</v>
      </c>
      <c r="E44" s="70">
        <v>0</v>
      </c>
      <c r="F44" s="70">
        <v>0</v>
      </c>
      <c r="G44" s="70">
        <v>0</v>
      </c>
      <c r="H44" s="70">
        <v>0</v>
      </c>
      <c r="I44" s="70">
        <v>0</v>
      </c>
      <c r="J44" s="70"/>
      <c r="K44" s="70">
        <v>0</v>
      </c>
      <c r="L44" s="70">
        <v>0</v>
      </c>
      <c r="M44" s="70">
        <v>0</v>
      </c>
      <c r="N44" s="70">
        <v>0</v>
      </c>
      <c r="O44" s="70">
        <v>0</v>
      </c>
      <c r="P44" s="70"/>
      <c r="Q44" s="70">
        <v>0</v>
      </c>
      <c r="R44" s="70"/>
      <c r="S44" s="70">
        <v>0</v>
      </c>
      <c r="T44" s="70"/>
      <c r="U44" s="70">
        <v>0</v>
      </c>
    </row>
    <row r="45" spans="1:21" ht="14.4" x14ac:dyDescent="0.3">
      <c r="A45" s="13">
        <v>132</v>
      </c>
      <c r="B45" s="14" t="s">
        <v>149</v>
      </c>
      <c r="C45" s="69">
        <v>6.5679165427044261E-4</v>
      </c>
      <c r="D45" s="18">
        <v>234146</v>
      </c>
      <c r="E45" s="70">
        <v>4694</v>
      </c>
      <c r="F45" s="70">
        <v>0</v>
      </c>
      <c r="G45" s="70">
        <v>4591</v>
      </c>
      <c r="H45" s="70">
        <v>105628</v>
      </c>
      <c r="I45" s="70">
        <v>114913</v>
      </c>
      <c r="J45" s="70"/>
      <c r="K45" s="70">
        <v>28188</v>
      </c>
      <c r="L45" s="70">
        <v>0</v>
      </c>
      <c r="M45" s="70">
        <v>82396</v>
      </c>
      <c r="N45" s="70">
        <v>1445</v>
      </c>
      <c r="O45" s="70">
        <v>112029</v>
      </c>
      <c r="P45" s="70"/>
      <c r="Q45" s="70">
        <v>-68834</v>
      </c>
      <c r="R45" s="70"/>
      <c r="S45" s="70">
        <v>62383.724137931036</v>
      </c>
      <c r="T45" s="70"/>
      <c r="U45" s="70">
        <v>-6450.2758620689638</v>
      </c>
    </row>
    <row r="46" spans="1:21" ht="14.4" x14ac:dyDescent="0.3">
      <c r="A46" s="13">
        <v>133</v>
      </c>
      <c r="B46" s="14" t="s">
        <v>150</v>
      </c>
      <c r="C46" s="69">
        <v>1.1796007298711447E-3</v>
      </c>
      <c r="D46" s="18">
        <v>420528</v>
      </c>
      <c r="E46" s="70">
        <v>8430</v>
      </c>
      <c r="F46" s="70">
        <v>0</v>
      </c>
      <c r="G46" s="70">
        <v>8246</v>
      </c>
      <c r="H46" s="70">
        <v>76009</v>
      </c>
      <c r="I46" s="70">
        <v>92685</v>
      </c>
      <c r="J46" s="70"/>
      <c r="K46" s="70">
        <v>50627</v>
      </c>
      <c r="L46" s="70">
        <v>0</v>
      </c>
      <c r="M46" s="70">
        <v>147984</v>
      </c>
      <c r="N46" s="70">
        <v>72766</v>
      </c>
      <c r="O46" s="70">
        <v>271377</v>
      </c>
      <c r="P46" s="70"/>
      <c r="Q46" s="70">
        <v>-123626</v>
      </c>
      <c r="R46" s="70"/>
      <c r="S46" s="70">
        <v>1912.7586206896549</v>
      </c>
      <c r="T46" s="70"/>
      <c r="U46" s="70">
        <v>-121713.24137931035</v>
      </c>
    </row>
    <row r="47" spans="1:21" ht="14.4" x14ac:dyDescent="0.3">
      <c r="A47" s="13">
        <v>135</v>
      </c>
      <c r="B47" s="14" t="s">
        <v>151</v>
      </c>
      <c r="C47" s="69">
        <v>0</v>
      </c>
      <c r="D47" s="18">
        <v>0</v>
      </c>
      <c r="E47" s="70">
        <v>0</v>
      </c>
      <c r="F47" s="70">
        <v>0</v>
      </c>
      <c r="G47" s="70">
        <v>0</v>
      </c>
      <c r="H47" s="70">
        <v>0</v>
      </c>
      <c r="I47" s="70">
        <v>0</v>
      </c>
      <c r="J47" s="70"/>
      <c r="K47" s="70">
        <v>0</v>
      </c>
      <c r="L47" s="70">
        <v>0</v>
      </c>
      <c r="M47" s="70">
        <v>0</v>
      </c>
      <c r="N47" s="70">
        <v>0</v>
      </c>
      <c r="O47" s="70">
        <v>0</v>
      </c>
      <c r="P47" s="70"/>
      <c r="Q47" s="70">
        <v>0</v>
      </c>
      <c r="R47" s="70"/>
      <c r="S47" s="70">
        <v>0</v>
      </c>
      <c r="T47" s="70"/>
      <c r="U47" s="70">
        <v>0</v>
      </c>
    </row>
    <row r="48" spans="1:21" ht="14.4" x14ac:dyDescent="0.3">
      <c r="A48" s="13">
        <v>136</v>
      </c>
      <c r="B48" s="14" t="s">
        <v>152</v>
      </c>
      <c r="C48" s="69">
        <v>3.2495994493492381E-3</v>
      </c>
      <c r="D48" s="18">
        <v>1158483</v>
      </c>
      <c r="E48" s="70">
        <v>23223</v>
      </c>
      <c r="F48" s="70">
        <v>0</v>
      </c>
      <c r="G48" s="70">
        <v>22716</v>
      </c>
      <c r="H48" s="70">
        <v>549051</v>
      </c>
      <c r="I48" s="70">
        <v>594990</v>
      </c>
      <c r="J48" s="70"/>
      <c r="K48" s="70">
        <v>139468</v>
      </c>
      <c r="L48" s="70">
        <v>0</v>
      </c>
      <c r="M48" s="70">
        <v>407671</v>
      </c>
      <c r="N48" s="70">
        <v>13031</v>
      </c>
      <c r="O48" s="70">
        <v>560170</v>
      </c>
      <c r="P48" s="70"/>
      <c r="Q48" s="70">
        <v>-340568</v>
      </c>
      <c r="R48" s="70"/>
      <c r="S48" s="70">
        <v>112955.55172413793</v>
      </c>
      <c r="T48" s="70"/>
      <c r="U48" s="70">
        <v>-227612.44827586209</v>
      </c>
    </row>
    <row r="49" spans="1:21" ht="14.4" x14ac:dyDescent="0.3">
      <c r="A49" s="13">
        <v>137</v>
      </c>
      <c r="B49" s="14" t="s">
        <v>153</v>
      </c>
      <c r="C49" s="69">
        <v>0</v>
      </c>
      <c r="D49" s="18">
        <v>0</v>
      </c>
      <c r="E49" s="70">
        <v>0</v>
      </c>
      <c r="F49" s="70">
        <v>0</v>
      </c>
      <c r="G49" s="70">
        <v>0</v>
      </c>
      <c r="H49" s="70">
        <v>0</v>
      </c>
      <c r="I49" s="70">
        <v>0</v>
      </c>
      <c r="J49" s="70"/>
      <c r="K49" s="70">
        <v>0</v>
      </c>
      <c r="L49" s="70">
        <v>0</v>
      </c>
      <c r="M49" s="70">
        <v>0</v>
      </c>
      <c r="N49" s="70">
        <v>0</v>
      </c>
      <c r="O49" s="70">
        <v>0</v>
      </c>
      <c r="P49" s="70"/>
      <c r="Q49" s="70">
        <v>0</v>
      </c>
      <c r="R49" s="70"/>
      <c r="S49" s="70">
        <v>0</v>
      </c>
      <c r="T49" s="70"/>
      <c r="U49" s="70">
        <v>0</v>
      </c>
    </row>
    <row r="50" spans="1:21" ht="14.4" x14ac:dyDescent="0.3">
      <c r="A50" s="13">
        <v>138</v>
      </c>
      <c r="B50" s="14" t="s">
        <v>154</v>
      </c>
      <c r="C50" s="69">
        <v>0</v>
      </c>
      <c r="D50" s="18">
        <v>0</v>
      </c>
      <c r="E50" s="70">
        <v>0</v>
      </c>
      <c r="F50" s="70">
        <v>0</v>
      </c>
      <c r="G50" s="70">
        <v>0</v>
      </c>
      <c r="H50" s="70">
        <v>0</v>
      </c>
      <c r="I50" s="70">
        <v>0</v>
      </c>
      <c r="J50" s="70"/>
      <c r="K50" s="70">
        <v>0</v>
      </c>
      <c r="L50" s="70">
        <v>0</v>
      </c>
      <c r="M50" s="70">
        <v>0</v>
      </c>
      <c r="N50" s="70">
        <v>0</v>
      </c>
      <c r="O50" s="70">
        <v>0</v>
      </c>
      <c r="P50" s="70"/>
      <c r="Q50" s="70">
        <v>0</v>
      </c>
      <c r="R50" s="70"/>
      <c r="S50" s="70">
        <v>0</v>
      </c>
      <c r="T50" s="70"/>
      <c r="U50" s="70">
        <v>0</v>
      </c>
    </row>
    <row r="51" spans="1:21" ht="14.4" x14ac:dyDescent="0.3">
      <c r="A51" s="13">
        <v>140</v>
      </c>
      <c r="B51" s="14" t="s">
        <v>155</v>
      </c>
      <c r="C51" s="69">
        <v>1.7644091737730784E-3</v>
      </c>
      <c r="D51" s="18">
        <v>629012</v>
      </c>
      <c r="E51" s="70">
        <v>12609</v>
      </c>
      <c r="F51" s="70">
        <v>0</v>
      </c>
      <c r="G51" s="70">
        <v>12334</v>
      </c>
      <c r="H51" s="70">
        <v>301075</v>
      </c>
      <c r="I51" s="70">
        <v>326018</v>
      </c>
      <c r="J51" s="70"/>
      <c r="K51" s="70">
        <v>75726</v>
      </c>
      <c r="L51" s="70">
        <v>0</v>
      </c>
      <c r="M51" s="70">
        <v>221350</v>
      </c>
      <c r="N51" s="70">
        <v>2221</v>
      </c>
      <c r="O51" s="70">
        <v>299297</v>
      </c>
      <c r="P51" s="70"/>
      <c r="Q51" s="70">
        <v>-184914</v>
      </c>
      <c r="R51" s="70"/>
      <c r="S51" s="70">
        <v>96865.275862068971</v>
      </c>
      <c r="T51" s="70"/>
      <c r="U51" s="70">
        <v>-88048.724137931029</v>
      </c>
    </row>
    <row r="52" spans="1:21" ht="14.4" x14ac:dyDescent="0.3">
      <c r="A52" s="13">
        <v>141</v>
      </c>
      <c r="B52" s="14" t="s">
        <v>156</v>
      </c>
      <c r="C52" s="69">
        <v>5.4094433116523488E-3</v>
      </c>
      <c r="D52" s="18">
        <v>1928468</v>
      </c>
      <c r="E52" s="70">
        <v>38659</v>
      </c>
      <c r="F52" s="70">
        <v>0</v>
      </c>
      <c r="G52" s="70">
        <v>37814</v>
      </c>
      <c r="H52" s="70">
        <v>617862</v>
      </c>
      <c r="I52" s="70">
        <v>694335</v>
      </c>
      <c r="J52" s="70"/>
      <c r="K52" s="70">
        <v>232165</v>
      </c>
      <c r="L52" s="70">
        <v>0</v>
      </c>
      <c r="M52" s="70">
        <v>678630</v>
      </c>
      <c r="N52" s="70">
        <v>28301</v>
      </c>
      <c r="O52" s="70">
        <v>939096</v>
      </c>
      <c r="P52" s="70"/>
      <c r="Q52" s="70">
        <v>-566926</v>
      </c>
      <c r="R52" s="70"/>
      <c r="S52" s="70">
        <v>141161.1724137931</v>
      </c>
      <c r="T52" s="70"/>
      <c r="U52" s="70">
        <v>-425764.8275862069</v>
      </c>
    </row>
    <row r="53" spans="1:21" ht="14.4" x14ac:dyDescent="0.3">
      <c r="A53" s="13">
        <v>142</v>
      </c>
      <c r="B53" s="14" t="s">
        <v>157</v>
      </c>
      <c r="C53" s="69">
        <v>9.3612378183317098E-5</v>
      </c>
      <c r="D53" s="18">
        <v>33373</v>
      </c>
      <c r="E53" s="70">
        <v>669</v>
      </c>
      <c r="F53" s="70">
        <v>0</v>
      </c>
      <c r="G53" s="70">
        <v>654</v>
      </c>
      <c r="H53" s="70">
        <v>57955</v>
      </c>
      <c r="I53" s="70">
        <v>59278</v>
      </c>
      <c r="J53" s="70"/>
      <c r="K53" s="70">
        <v>4018</v>
      </c>
      <c r="L53" s="70">
        <v>0</v>
      </c>
      <c r="M53" s="70">
        <v>11744</v>
      </c>
      <c r="N53" s="70">
        <v>5356</v>
      </c>
      <c r="O53" s="70">
        <v>21118</v>
      </c>
      <c r="P53" s="70"/>
      <c r="Q53" s="70">
        <v>-9811</v>
      </c>
      <c r="R53" s="70"/>
      <c r="S53" s="70">
        <v>15666.241379310348</v>
      </c>
      <c r="T53" s="70"/>
      <c r="U53" s="70">
        <v>5855.2413793103478</v>
      </c>
    </row>
    <row r="54" spans="1:21" ht="14.4" x14ac:dyDescent="0.3">
      <c r="A54" s="13">
        <v>143</v>
      </c>
      <c r="B54" s="14" t="s">
        <v>158</v>
      </c>
      <c r="C54" s="69">
        <v>2.5214764398787332E-4</v>
      </c>
      <c r="D54" s="18">
        <v>89891</v>
      </c>
      <c r="E54" s="70">
        <v>1802</v>
      </c>
      <c r="F54" s="70">
        <v>0</v>
      </c>
      <c r="G54" s="70">
        <v>1763</v>
      </c>
      <c r="H54" s="70">
        <v>7211</v>
      </c>
      <c r="I54" s="70">
        <v>10776</v>
      </c>
      <c r="J54" s="70"/>
      <c r="K54" s="70">
        <v>10822</v>
      </c>
      <c r="L54" s="70">
        <v>0</v>
      </c>
      <c r="M54" s="70">
        <v>31633</v>
      </c>
      <c r="N54" s="70">
        <v>24034</v>
      </c>
      <c r="O54" s="70">
        <v>66489</v>
      </c>
      <c r="P54" s="70"/>
      <c r="Q54" s="70">
        <v>-26425</v>
      </c>
      <c r="R54" s="70"/>
      <c r="S54" s="70">
        <v>-8922.2758620689656</v>
      </c>
      <c r="T54" s="70"/>
      <c r="U54" s="70">
        <v>-35347.275862068964</v>
      </c>
    </row>
    <row r="55" spans="1:21" ht="14.4" x14ac:dyDescent="0.3">
      <c r="A55" s="13">
        <v>146</v>
      </c>
      <c r="B55" s="14" t="s">
        <v>159</v>
      </c>
      <c r="C55" s="69">
        <v>5.6033202932603138E-4</v>
      </c>
      <c r="D55" s="18">
        <v>199758</v>
      </c>
      <c r="E55" s="70">
        <v>4004</v>
      </c>
      <c r="F55" s="70">
        <v>0</v>
      </c>
      <c r="G55" s="70">
        <v>3917</v>
      </c>
      <c r="H55" s="70">
        <v>9672</v>
      </c>
      <c r="I55" s="70">
        <v>17593</v>
      </c>
      <c r="J55" s="70"/>
      <c r="K55" s="70">
        <v>24049</v>
      </c>
      <c r="L55" s="70">
        <v>0</v>
      </c>
      <c r="M55" s="70">
        <v>70295</v>
      </c>
      <c r="N55" s="70">
        <v>64254</v>
      </c>
      <c r="O55" s="70">
        <v>158598</v>
      </c>
      <c r="P55" s="70"/>
      <c r="Q55" s="70">
        <v>-58725</v>
      </c>
      <c r="R55" s="70"/>
      <c r="S55" s="70">
        <v>-21211.379310344826</v>
      </c>
      <c r="T55" s="70"/>
      <c r="U55" s="70">
        <v>-79936.379310344826</v>
      </c>
    </row>
    <row r="56" spans="1:21" ht="14.4" x14ac:dyDescent="0.3">
      <c r="A56" s="13">
        <v>147</v>
      </c>
      <c r="B56" s="14" t="s">
        <v>160</v>
      </c>
      <c r="C56" s="69">
        <v>4.0760448640947351E-4</v>
      </c>
      <c r="D56" s="18">
        <v>145311</v>
      </c>
      <c r="E56" s="70">
        <v>2913</v>
      </c>
      <c r="F56" s="70">
        <v>0</v>
      </c>
      <c r="G56" s="70">
        <v>2849</v>
      </c>
      <c r="H56" s="70">
        <v>26875</v>
      </c>
      <c r="I56" s="70">
        <v>32637</v>
      </c>
      <c r="J56" s="70"/>
      <c r="K56" s="70">
        <v>17494</v>
      </c>
      <c r="L56" s="70">
        <v>0</v>
      </c>
      <c r="M56" s="70">
        <v>51135</v>
      </c>
      <c r="N56" s="70">
        <v>30979</v>
      </c>
      <c r="O56" s="70">
        <v>99608</v>
      </c>
      <c r="P56" s="70"/>
      <c r="Q56" s="70">
        <v>-42718</v>
      </c>
      <c r="R56" s="70"/>
      <c r="S56" s="70">
        <v>1882.1379310344828</v>
      </c>
      <c r="T56" s="70"/>
      <c r="U56" s="70">
        <v>-40835.862068965514</v>
      </c>
    </row>
    <row r="57" spans="1:21" ht="14.4" x14ac:dyDescent="0.3">
      <c r="A57" s="13">
        <v>148</v>
      </c>
      <c r="B57" s="14" t="s">
        <v>161</v>
      </c>
      <c r="C57" s="69">
        <v>7.0558407515401616E-5</v>
      </c>
      <c r="D57" s="18">
        <v>25154</v>
      </c>
      <c r="E57" s="70">
        <v>504</v>
      </c>
      <c r="F57" s="70">
        <v>0</v>
      </c>
      <c r="G57" s="70">
        <v>493</v>
      </c>
      <c r="H57" s="70">
        <v>19165</v>
      </c>
      <c r="I57" s="70">
        <v>20162</v>
      </c>
      <c r="J57" s="70"/>
      <c r="K57" s="70">
        <v>3028</v>
      </c>
      <c r="L57" s="70">
        <v>0</v>
      </c>
      <c r="M57" s="70">
        <v>8852</v>
      </c>
      <c r="N57" s="70">
        <v>17998</v>
      </c>
      <c r="O57" s="70">
        <v>29878</v>
      </c>
      <c r="P57" s="70"/>
      <c r="Q57" s="70">
        <v>-7395</v>
      </c>
      <c r="R57" s="70"/>
      <c r="S57" s="70">
        <v>3253.4137931034484</v>
      </c>
      <c r="T57" s="70"/>
      <c r="U57" s="70">
        <v>-4141.5862068965516</v>
      </c>
    </row>
    <row r="58" spans="1:21" ht="14.4" x14ac:dyDescent="0.3">
      <c r="A58" s="13">
        <v>149</v>
      </c>
      <c r="B58" s="14" t="s">
        <v>162</v>
      </c>
      <c r="C58" s="69">
        <v>0</v>
      </c>
      <c r="D58" s="18">
        <v>0</v>
      </c>
      <c r="E58" s="70">
        <v>0</v>
      </c>
      <c r="F58" s="70">
        <v>0</v>
      </c>
      <c r="G58" s="70">
        <v>0</v>
      </c>
      <c r="H58" s="70">
        <v>0</v>
      </c>
      <c r="I58" s="70">
        <v>0</v>
      </c>
      <c r="J58" s="70"/>
      <c r="K58" s="70">
        <v>0</v>
      </c>
      <c r="L58" s="70">
        <v>0</v>
      </c>
      <c r="M58" s="70">
        <v>0</v>
      </c>
      <c r="N58" s="70">
        <v>0</v>
      </c>
      <c r="O58" s="70">
        <v>0</v>
      </c>
      <c r="P58" s="70"/>
      <c r="Q58" s="70">
        <v>0</v>
      </c>
      <c r="R58" s="70"/>
      <c r="S58" s="70">
        <v>0</v>
      </c>
      <c r="T58" s="70"/>
      <c r="U58" s="70">
        <v>0</v>
      </c>
    </row>
    <row r="59" spans="1:21" ht="14.4" x14ac:dyDescent="0.3">
      <c r="A59" s="13">
        <v>150</v>
      </c>
      <c r="B59" s="14" t="s">
        <v>163</v>
      </c>
      <c r="C59" s="69">
        <v>0</v>
      </c>
      <c r="D59" s="18">
        <v>0</v>
      </c>
      <c r="E59" s="70">
        <v>0</v>
      </c>
      <c r="F59" s="70">
        <v>0</v>
      </c>
      <c r="G59" s="70">
        <v>0</v>
      </c>
      <c r="H59" s="70">
        <v>0</v>
      </c>
      <c r="I59" s="70">
        <v>0</v>
      </c>
      <c r="J59" s="70"/>
      <c r="K59" s="70">
        <v>0</v>
      </c>
      <c r="L59" s="70">
        <v>0</v>
      </c>
      <c r="M59" s="70">
        <v>0</v>
      </c>
      <c r="N59" s="70">
        <v>0</v>
      </c>
      <c r="O59" s="70">
        <v>0</v>
      </c>
      <c r="P59" s="70"/>
      <c r="Q59" s="70">
        <v>0</v>
      </c>
      <c r="R59" s="70"/>
      <c r="S59" s="70">
        <v>0</v>
      </c>
      <c r="T59" s="70"/>
      <c r="U59" s="70">
        <v>0</v>
      </c>
    </row>
    <row r="60" spans="1:21" ht="14.4" x14ac:dyDescent="0.3">
      <c r="A60" s="13">
        <v>151</v>
      </c>
      <c r="B60" s="14" t="s">
        <v>164</v>
      </c>
      <c r="C60" s="69">
        <v>1.6258887710054986E-3</v>
      </c>
      <c r="D60" s="18">
        <v>579630</v>
      </c>
      <c r="E60" s="70">
        <v>11620</v>
      </c>
      <c r="F60" s="70">
        <v>0</v>
      </c>
      <c r="G60" s="70">
        <v>11366</v>
      </c>
      <c r="H60" s="70">
        <v>60389</v>
      </c>
      <c r="I60" s="70">
        <v>83375</v>
      </c>
      <c r="J60" s="70"/>
      <c r="K60" s="70">
        <v>69781</v>
      </c>
      <c r="L60" s="70">
        <v>0</v>
      </c>
      <c r="M60" s="70">
        <v>203972</v>
      </c>
      <c r="N60" s="70">
        <v>29598</v>
      </c>
      <c r="O60" s="70">
        <v>303351</v>
      </c>
      <c r="P60" s="70"/>
      <c r="Q60" s="70">
        <v>-170399</v>
      </c>
      <c r="R60" s="70"/>
      <c r="S60" s="70">
        <v>-3763.2068965517246</v>
      </c>
      <c r="T60" s="70"/>
      <c r="U60" s="70">
        <v>-174162.20689655171</v>
      </c>
    </row>
    <row r="61" spans="1:21" ht="14.4" x14ac:dyDescent="0.3">
      <c r="A61" s="13">
        <v>152</v>
      </c>
      <c r="B61" s="14" t="s">
        <v>165</v>
      </c>
      <c r="C61" s="69">
        <v>1.2101765902150139E-3</v>
      </c>
      <c r="D61" s="18">
        <v>431428</v>
      </c>
      <c r="E61" s="70">
        <v>8649</v>
      </c>
      <c r="F61" s="70">
        <v>0</v>
      </c>
      <c r="G61" s="70">
        <v>8460</v>
      </c>
      <c r="H61" s="70">
        <v>47730</v>
      </c>
      <c r="I61" s="70">
        <v>64839</v>
      </c>
      <c r="J61" s="70"/>
      <c r="K61" s="70">
        <v>51939</v>
      </c>
      <c r="L61" s="70">
        <v>0</v>
      </c>
      <c r="M61" s="70">
        <v>151820</v>
      </c>
      <c r="N61" s="70">
        <v>18933</v>
      </c>
      <c r="O61" s="70">
        <v>222692</v>
      </c>
      <c r="P61" s="70"/>
      <c r="Q61" s="70">
        <v>-126830</v>
      </c>
      <c r="R61" s="70"/>
      <c r="S61" s="70">
        <v>29371.413793103449</v>
      </c>
      <c r="T61" s="70"/>
      <c r="U61" s="70">
        <v>-97458.586206896551</v>
      </c>
    </row>
    <row r="62" spans="1:21" ht="14.4" x14ac:dyDescent="0.3">
      <c r="A62" s="13">
        <v>154</v>
      </c>
      <c r="B62" s="14" t="s">
        <v>166</v>
      </c>
      <c r="C62" s="69">
        <v>1.8505153099497448E-2</v>
      </c>
      <c r="D62" s="18">
        <v>6597091</v>
      </c>
      <c r="E62" s="70">
        <v>132248</v>
      </c>
      <c r="F62" s="70">
        <v>0</v>
      </c>
      <c r="G62" s="70">
        <v>129358</v>
      </c>
      <c r="H62" s="70">
        <v>304987</v>
      </c>
      <c r="I62" s="70">
        <v>566593</v>
      </c>
      <c r="J62" s="70"/>
      <c r="K62" s="70">
        <v>794212</v>
      </c>
      <c r="L62" s="70">
        <v>0</v>
      </c>
      <c r="M62" s="70">
        <v>2321524</v>
      </c>
      <c r="N62" s="70">
        <v>753216</v>
      </c>
      <c r="O62" s="70">
        <v>3868952</v>
      </c>
      <c r="P62" s="70"/>
      <c r="Q62" s="70">
        <v>-1939394</v>
      </c>
      <c r="R62" s="70"/>
      <c r="S62" s="70">
        <v>-11530.931034482768</v>
      </c>
      <c r="T62" s="70"/>
      <c r="U62" s="70">
        <v>-1950924.9310344828</v>
      </c>
    </row>
    <row r="63" spans="1:21" ht="14.4" x14ac:dyDescent="0.3">
      <c r="A63" s="13">
        <v>156</v>
      </c>
      <c r="B63" s="14" t="s">
        <v>167</v>
      </c>
      <c r="C63" s="69">
        <v>3.2697656780314811E-2</v>
      </c>
      <c r="D63" s="18">
        <v>11656721</v>
      </c>
      <c r="E63" s="70">
        <v>233676</v>
      </c>
      <c r="F63" s="70">
        <v>0</v>
      </c>
      <c r="G63" s="70">
        <v>228569</v>
      </c>
      <c r="H63" s="70">
        <v>474830</v>
      </c>
      <c r="I63" s="70">
        <v>937075</v>
      </c>
      <c r="J63" s="70"/>
      <c r="K63" s="70">
        <v>1403332</v>
      </c>
      <c r="L63" s="70">
        <v>0</v>
      </c>
      <c r="M63" s="70">
        <v>4102014</v>
      </c>
      <c r="N63" s="70">
        <v>359384</v>
      </c>
      <c r="O63" s="70">
        <v>5864730</v>
      </c>
      <c r="P63" s="70"/>
      <c r="Q63" s="70">
        <v>-3426811</v>
      </c>
      <c r="R63" s="70"/>
      <c r="S63" s="70">
        <v>154962.5172413793</v>
      </c>
      <c r="T63" s="70"/>
      <c r="U63" s="70">
        <v>-3271848.4827586208</v>
      </c>
    </row>
    <row r="64" spans="1:21" ht="14.4" x14ac:dyDescent="0.3">
      <c r="A64" s="13">
        <v>157</v>
      </c>
      <c r="B64" s="14" t="s">
        <v>168</v>
      </c>
      <c r="C64" s="69">
        <v>1.4052943769566448E-4</v>
      </c>
      <c r="D64" s="18">
        <v>50099</v>
      </c>
      <c r="E64" s="70">
        <v>1004</v>
      </c>
      <c r="F64" s="70">
        <v>0</v>
      </c>
      <c r="G64" s="70">
        <v>982</v>
      </c>
      <c r="H64" s="70">
        <v>9431</v>
      </c>
      <c r="I64" s="70">
        <v>11417</v>
      </c>
      <c r="J64" s="70"/>
      <c r="K64" s="70">
        <v>6031</v>
      </c>
      <c r="L64" s="70">
        <v>0</v>
      </c>
      <c r="M64" s="70">
        <v>17630</v>
      </c>
      <c r="N64" s="70">
        <v>19564</v>
      </c>
      <c r="O64" s="70">
        <v>43225</v>
      </c>
      <c r="P64" s="70"/>
      <c r="Q64" s="70">
        <v>-14727</v>
      </c>
      <c r="R64" s="70"/>
      <c r="S64" s="70">
        <v>3964.6896551724139</v>
      </c>
      <c r="T64" s="70"/>
      <c r="U64" s="70">
        <v>-10762.310344827587</v>
      </c>
    </row>
    <row r="65" spans="1:21" ht="14.4" x14ac:dyDescent="0.3">
      <c r="A65" s="13">
        <v>158</v>
      </c>
      <c r="B65" s="14" t="s">
        <v>169</v>
      </c>
      <c r="C65" s="69">
        <v>0</v>
      </c>
      <c r="D65" s="18">
        <v>0</v>
      </c>
      <c r="E65" s="70">
        <v>0</v>
      </c>
      <c r="F65" s="70">
        <v>0</v>
      </c>
      <c r="G65" s="70">
        <v>0</v>
      </c>
      <c r="H65" s="70">
        <v>0</v>
      </c>
      <c r="I65" s="70">
        <v>0</v>
      </c>
      <c r="J65" s="70"/>
      <c r="K65" s="70">
        <v>0</v>
      </c>
      <c r="L65" s="70">
        <v>0</v>
      </c>
      <c r="M65" s="70">
        <v>0</v>
      </c>
      <c r="N65" s="70">
        <v>0</v>
      </c>
      <c r="O65" s="70">
        <v>0</v>
      </c>
      <c r="P65" s="70"/>
      <c r="Q65" s="70">
        <v>0</v>
      </c>
      <c r="R65" s="70"/>
      <c r="S65" s="70">
        <v>0</v>
      </c>
      <c r="T65" s="70"/>
      <c r="U65" s="70">
        <v>0</v>
      </c>
    </row>
    <row r="66" spans="1:21" ht="14.4" x14ac:dyDescent="0.3">
      <c r="A66" s="13">
        <v>160</v>
      </c>
      <c r="B66" s="14" t="s">
        <v>170</v>
      </c>
      <c r="C66" s="69">
        <v>1.0870019117748343E-4</v>
      </c>
      <c r="D66" s="18">
        <v>38752</v>
      </c>
      <c r="E66" s="70">
        <v>777</v>
      </c>
      <c r="F66" s="70">
        <v>0</v>
      </c>
      <c r="G66" s="70">
        <v>760</v>
      </c>
      <c r="H66" s="70">
        <v>11667</v>
      </c>
      <c r="I66" s="70">
        <v>13204</v>
      </c>
      <c r="J66" s="70"/>
      <c r="K66" s="70">
        <v>4665</v>
      </c>
      <c r="L66" s="70">
        <v>0</v>
      </c>
      <c r="M66" s="70">
        <v>13637</v>
      </c>
      <c r="N66" s="70">
        <v>9927</v>
      </c>
      <c r="O66" s="70">
        <v>28229</v>
      </c>
      <c r="P66" s="70"/>
      <c r="Q66" s="70">
        <v>-11392</v>
      </c>
      <c r="R66" s="70"/>
      <c r="S66" s="70">
        <v>4134.6551724137935</v>
      </c>
      <c r="T66" s="70"/>
      <c r="U66" s="70">
        <v>-7257.3448275862065</v>
      </c>
    </row>
    <row r="67" spans="1:21" ht="14.4" x14ac:dyDescent="0.3">
      <c r="A67" s="13">
        <v>161</v>
      </c>
      <c r="B67" s="14" t="s">
        <v>171</v>
      </c>
      <c r="C67" s="69">
        <v>8.3182569677756283E-3</v>
      </c>
      <c r="D67" s="18">
        <v>2965460</v>
      </c>
      <c r="E67" s="70">
        <v>59447</v>
      </c>
      <c r="F67" s="70">
        <v>0</v>
      </c>
      <c r="G67" s="70">
        <v>58148</v>
      </c>
      <c r="H67" s="70">
        <v>58673</v>
      </c>
      <c r="I67" s="70">
        <v>176268</v>
      </c>
      <c r="J67" s="70"/>
      <c r="K67" s="70">
        <v>357007</v>
      </c>
      <c r="L67" s="70">
        <v>0</v>
      </c>
      <c r="M67" s="70">
        <v>1043549</v>
      </c>
      <c r="N67" s="70">
        <v>337162</v>
      </c>
      <c r="O67" s="70">
        <v>1737718</v>
      </c>
      <c r="P67" s="70"/>
      <c r="Q67" s="70">
        <v>-871778</v>
      </c>
      <c r="R67" s="70"/>
      <c r="S67" s="70">
        <v>-118848.89655172414</v>
      </c>
      <c r="T67" s="70"/>
      <c r="U67" s="70">
        <v>-990626.89655172417</v>
      </c>
    </row>
    <row r="68" spans="1:21" ht="14.4" x14ac:dyDescent="0.3">
      <c r="A68" s="13">
        <v>162</v>
      </c>
      <c r="B68" s="14" t="s">
        <v>172</v>
      </c>
      <c r="C68" s="69">
        <v>2.7026434251745391E-5</v>
      </c>
      <c r="D68" s="18">
        <v>9635</v>
      </c>
      <c r="E68" s="70">
        <v>193</v>
      </c>
      <c r="F68" s="70">
        <v>0</v>
      </c>
      <c r="G68" s="70">
        <v>189</v>
      </c>
      <c r="H68" s="70">
        <v>4757</v>
      </c>
      <c r="I68" s="70">
        <v>5139</v>
      </c>
      <c r="J68" s="70"/>
      <c r="K68" s="70">
        <v>1160</v>
      </c>
      <c r="L68" s="70">
        <v>0</v>
      </c>
      <c r="M68" s="70">
        <v>3391</v>
      </c>
      <c r="N68" s="70">
        <v>36</v>
      </c>
      <c r="O68" s="70">
        <v>4587</v>
      </c>
      <c r="P68" s="70"/>
      <c r="Q68" s="70">
        <v>-2832</v>
      </c>
      <c r="R68" s="70"/>
      <c r="S68" s="70">
        <v>1042.3103448275863</v>
      </c>
      <c r="T68" s="70"/>
      <c r="U68" s="70">
        <v>-1789.6896551724137</v>
      </c>
    </row>
    <row r="69" spans="1:21" ht="14.4" x14ac:dyDescent="0.3">
      <c r="A69" s="13">
        <v>163</v>
      </c>
      <c r="B69" s="14" t="s">
        <v>173</v>
      </c>
      <c r="C69" s="69">
        <v>0</v>
      </c>
      <c r="D69" s="18">
        <v>0</v>
      </c>
      <c r="E69" s="70">
        <v>0</v>
      </c>
      <c r="F69" s="70">
        <v>0</v>
      </c>
      <c r="G69" s="70">
        <v>0</v>
      </c>
      <c r="H69" s="70">
        <v>0</v>
      </c>
      <c r="I69" s="70">
        <v>0</v>
      </c>
      <c r="J69" s="70"/>
      <c r="K69" s="70">
        <v>0</v>
      </c>
      <c r="L69" s="70">
        <v>0</v>
      </c>
      <c r="M69" s="70">
        <v>0</v>
      </c>
      <c r="N69" s="70">
        <v>0</v>
      </c>
      <c r="O69" s="70">
        <v>0</v>
      </c>
      <c r="P69" s="70"/>
      <c r="Q69" s="70">
        <v>0</v>
      </c>
      <c r="R69" s="70"/>
      <c r="S69" s="70">
        <v>0</v>
      </c>
      <c r="T69" s="70"/>
      <c r="U69" s="70">
        <v>0</v>
      </c>
    </row>
    <row r="70" spans="1:21" ht="14.4" x14ac:dyDescent="0.3">
      <c r="A70" s="13">
        <v>164</v>
      </c>
      <c r="B70" s="14" t="s">
        <v>174</v>
      </c>
      <c r="C70" s="69">
        <v>8.9000640471685583E-5</v>
      </c>
      <c r="D70" s="18">
        <v>31729</v>
      </c>
      <c r="E70" s="70">
        <v>636</v>
      </c>
      <c r="F70" s="70">
        <v>0</v>
      </c>
      <c r="G70" s="70">
        <v>622</v>
      </c>
      <c r="H70" s="70">
        <v>32334</v>
      </c>
      <c r="I70" s="70">
        <v>33592</v>
      </c>
      <c r="J70" s="70"/>
      <c r="K70" s="70">
        <v>3820</v>
      </c>
      <c r="L70" s="70">
        <v>0</v>
      </c>
      <c r="M70" s="70">
        <v>11165</v>
      </c>
      <c r="N70" s="70">
        <v>11761</v>
      </c>
      <c r="O70" s="70">
        <v>26746</v>
      </c>
      <c r="P70" s="70"/>
      <c r="Q70" s="70">
        <v>-9328</v>
      </c>
      <c r="R70" s="70"/>
      <c r="S70" s="70">
        <v>17955.448275862069</v>
      </c>
      <c r="T70" s="70"/>
      <c r="U70" s="70">
        <v>8627.4482758620688</v>
      </c>
    </row>
    <row r="71" spans="1:21" ht="14.4" x14ac:dyDescent="0.3">
      <c r="A71" s="13">
        <v>165</v>
      </c>
      <c r="B71" s="14" t="s">
        <v>175</v>
      </c>
      <c r="C71" s="69">
        <v>1.5941405149364734E-3</v>
      </c>
      <c r="D71" s="18">
        <v>568311</v>
      </c>
      <c r="E71" s="70">
        <v>11393</v>
      </c>
      <c r="F71" s="70">
        <v>0</v>
      </c>
      <c r="G71" s="70">
        <v>11144</v>
      </c>
      <c r="H71" s="70">
        <v>326213</v>
      </c>
      <c r="I71" s="70">
        <v>348750</v>
      </c>
      <c r="J71" s="70"/>
      <c r="K71" s="70">
        <v>68418</v>
      </c>
      <c r="L71" s="70">
        <v>0</v>
      </c>
      <c r="M71" s="70">
        <v>199989</v>
      </c>
      <c r="N71" s="70">
        <v>3544</v>
      </c>
      <c r="O71" s="70">
        <v>271951</v>
      </c>
      <c r="P71" s="70"/>
      <c r="Q71" s="70">
        <v>-167069</v>
      </c>
      <c r="R71" s="70"/>
      <c r="S71" s="70">
        <v>110188.72413793103</v>
      </c>
      <c r="T71" s="70"/>
      <c r="U71" s="70">
        <v>-56880.275862068971</v>
      </c>
    </row>
    <row r="72" spans="1:21" ht="14.4" x14ac:dyDescent="0.3">
      <c r="A72" s="13">
        <v>166</v>
      </c>
      <c r="B72" s="14" t="s">
        <v>176</v>
      </c>
      <c r="C72" s="69">
        <v>1.840307446727472E-4</v>
      </c>
      <c r="D72" s="18">
        <v>65607</v>
      </c>
      <c r="E72" s="70">
        <v>1315</v>
      </c>
      <c r="F72" s="70">
        <v>0</v>
      </c>
      <c r="G72" s="70">
        <v>1286</v>
      </c>
      <c r="H72" s="70">
        <v>45708</v>
      </c>
      <c r="I72" s="70">
        <v>48309</v>
      </c>
      <c r="J72" s="70"/>
      <c r="K72" s="70">
        <v>7898</v>
      </c>
      <c r="L72" s="70">
        <v>0</v>
      </c>
      <c r="M72" s="70">
        <v>23087</v>
      </c>
      <c r="N72" s="70">
        <v>40959</v>
      </c>
      <c r="O72" s="70">
        <v>71944</v>
      </c>
      <c r="P72" s="70"/>
      <c r="Q72" s="70">
        <v>-19287</v>
      </c>
      <c r="R72" s="70"/>
      <c r="S72" s="70">
        <v>6889</v>
      </c>
      <c r="T72" s="70"/>
      <c r="U72" s="70">
        <v>-12398</v>
      </c>
    </row>
    <row r="73" spans="1:21" ht="14.4" x14ac:dyDescent="0.3">
      <c r="A73" s="13">
        <v>169</v>
      </c>
      <c r="B73" s="14" t="s">
        <v>177</v>
      </c>
      <c r="C73" s="69">
        <v>0</v>
      </c>
      <c r="D73" s="18">
        <v>0</v>
      </c>
      <c r="E73" s="70">
        <v>0</v>
      </c>
      <c r="F73" s="70">
        <v>0</v>
      </c>
      <c r="G73" s="70">
        <v>0</v>
      </c>
      <c r="H73" s="70">
        <v>0</v>
      </c>
      <c r="I73" s="70">
        <v>0</v>
      </c>
      <c r="J73" s="70"/>
      <c r="K73" s="70">
        <v>0</v>
      </c>
      <c r="L73" s="70">
        <v>0</v>
      </c>
      <c r="M73" s="70">
        <v>0</v>
      </c>
      <c r="N73" s="70">
        <v>0</v>
      </c>
      <c r="O73" s="70">
        <v>0</v>
      </c>
      <c r="P73" s="70"/>
      <c r="Q73" s="70">
        <v>0</v>
      </c>
      <c r="R73" s="70"/>
      <c r="S73" s="70">
        <v>0</v>
      </c>
      <c r="T73" s="70"/>
      <c r="U73" s="70">
        <v>0</v>
      </c>
    </row>
    <row r="74" spans="1:21" ht="14.4" x14ac:dyDescent="0.3">
      <c r="A74" s="13">
        <v>170</v>
      </c>
      <c r="B74" s="14" t="s">
        <v>178</v>
      </c>
      <c r="C74" s="69">
        <v>0</v>
      </c>
      <c r="D74" s="18">
        <v>0</v>
      </c>
      <c r="E74" s="70">
        <v>0</v>
      </c>
      <c r="F74" s="70">
        <v>0</v>
      </c>
      <c r="G74" s="70">
        <v>0</v>
      </c>
      <c r="H74" s="70">
        <v>0</v>
      </c>
      <c r="I74" s="70">
        <v>0</v>
      </c>
      <c r="J74" s="70"/>
      <c r="K74" s="70">
        <v>0</v>
      </c>
      <c r="L74" s="70">
        <v>0</v>
      </c>
      <c r="M74" s="70">
        <v>0</v>
      </c>
      <c r="N74" s="70">
        <v>0</v>
      </c>
      <c r="O74" s="70">
        <v>0</v>
      </c>
      <c r="P74" s="70"/>
      <c r="Q74" s="70">
        <v>0</v>
      </c>
      <c r="R74" s="70"/>
      <c r="S74" s="70">
        <v>0</v>
      </c>
      <c r="T74" s="70"/>
      <c r="U74" s="70">
        <v>0</v>
      </c>
    </row>
    <row r="75" spans="1:21" ht="14.4" x14ac:dyDescent="0.3">
      <c r="A75" s="13">
        <v>171</v>
      </c>
      <c r="B75" s="14" t="s">
        <v>179</v>
      </c>
      <c r="C75" s="69">
        <v>7.7804528643555205E-3</v>
      </c>
      <c r="D75" s="18">
        <v>2773733</v>
      </c>
      <c r="E75" s="70">
        <v>55604</v>
      </c>
      <c r="F75" s="70">
        <v>0</v>
      </c>
      <c r="G75" s="70">
        <v>54388</v>
      </c>
      <c r="H75" s="70">
        <v>212475</v>
      </c>
      <c r="I75" s="70">
        <v>322467</v>
      </c>
      <c r="J75" s="70"/>
      <c r="K75" s="70">
        <v>333925</v>
      </c>
      <c r="L75" s="70">
        <v>0</v>
      </c>
      <c r="M75" s="70">
        <v>976080</v>
      </c>
      <c r="N75" s="70">
        <v>22781</v>
      </c>
      <c r="O75" s="70">
        <v>1332786</v>
      </c>
      <c r="P75" s="70"/>
      <c r="Q75" s="70">
        <v>-815414</v>
      </c>
      <c r="R75" s="70"/>
      <c r="S75" s="70">
        <v>43460.517241379312</v>
      </c>
      <c r="T75" s="70"/>
      <c r="U75" s="70">
        <v>-771953.48275862064</v>
      </c>
    </row>
    <row r="76" spans="1:21" ht="14.4" x14ac:dyDescent="0.3">
      <c r="A76" s="13">
        <v>172</v>
      </c>
      <c r="B76" s="14" t="s">
        <v>180</v>
      </c>
      <c r="C76" s="69">
        <v>4.1672597677200355E-3</v>
      </c>
      <c r="D76" s="18">
        <v>1485629</v>
      </c>
      <c r="E76" s="70">
        <v>29782</v>
      </c>
      <c r="F76" s="70">
        <v>0</v>
      </c>
      <c r="G76" s="70">
        <v>29131</v>
      </c>
      <c r="H76" s="70">
        <v>515912</v>
      </c>
      <c r="I76" s="70">
        <v>574825</v>
      </c>
      <c r="J76" s="70"/>
      <c r="K76" s="70">
        <v>178852</v>
      </c>
      <c r="L76" s="70">
        <v>0</v>
      </c>
      <c r="M76" s="70">
        <v>522795</v>
      </c>
      <c r="N76" s="70">
        <v>0</v>
      </c>
      <c r="O76" s="70">
        <v>701647</v>
      </c>
      <c r="P76" s="70"/>
      <c r="Q76" s="70">
        <v>-436741</v>
      </c>
      <c r="R76" s="70"/>
      <c r="S76" s="70">
        <v>190214.8275862069</v>
      </c>
      <c r="T76" s="70"/>
      <c r="U76" s="70">
        <v>-246526.1724137931</v>
      </c>
    </row>
    <row r="77" spans="1:21" ht="14.4" x14ac:dyDescent="0.3">
      <c r="A77" s="13">
        <v>173</v>
      </c>
      <c r="B77" s="14" t="s">
        <v>181</v>
      </c>
      <c r="C77" s="69">
        <v>0</v>
      </c>
      <c r="D77" s="18">
        <v>0</v>
      </c>
      <c r="E77" s="70">
        <v>0</v>
      </c>
      <c r="F77" s="70">
        <v>0</v>
      </c>
      <c r="G77" s="70">
        <v>0</v>
      </c>
      <c r="H77" s="70">
        <v>0</v>
      </c>
      <c r="I77" s="70">
        <v>0</v>
      </c>
      <c r="J77" s="70"/>
      <c r="K77" s="70">
        <v>0</v>
      </c>
      <c r="L77" s="70">
        <v>0</v>
      </c>
      <c r="M77" s="70">
        <v>0</v>
      </c>
      <c r="N77" s="70">
        <v>0</v>
      </c>
      <c r="O77" s="70">
        <v>0</v>
      </c>
      <c r="P77" s="70"/>
      <c r="Q77" s="70">
        <v>0</v>
      </c>
      <c r="R77" s="70"/>
      <c r="S77" s="70">
        <v>0</v>
      </c>
      <c r="T77" s="70"/>
      <c r="U77" s="70">
        <v>0</v>
      </c>
    </row>
    <row r="78" spans="1:21" ht="14.4" x14ac:dyDescent="0.3">
      <c r="A78" s="13">
        <v>174</v>
      </c>
      <c r="B78" s="14" t="s">
        <v>182</v>
      </c>
      <c r="C78" s="69">
        <v>1.7198644267374559E-3</v>
      </c>
      <c r="D78" s="18">
        <v>613132</v>
      </c>
      <c r="E78" s="70">
        <v>12291</v>
      </c>
      <c r="F78" s="70">
        <v>0</v>
      </c>
      <c r="G78" s="70">
        <v>12023</v>
      </c>
      <c r="H78" s="70">
        <v>203682</v>
      </c>
      <c r="I78" s="70">
        <v>227996</v>
      </c>
      <c r="J78" s="70"/>
      <c r="K78" s="70">
        <v>73814</v>
      </c>
      <c r="L78" s="70">
        <v>0</v>
      </c>
      <c r="M78" s="70">
        <v>215762</v>
      </c>
      <c r="N78" s="70">
        <v>0</v>
      </c>
      <c r="O78" s="70">
        <v>289576</v>
      </c>
      <c r="P78" s="70"/>
      <c r="Q78" s="70">
        <v>-180247</v>
      </c>
      <c r="R78" s="70"/>
      <c r="S78" s="70">
        <v>109837.72413793103</v>
      </c>
      <c r="T78" s="70"/>
      <c r="U78" s="70">
        <v>-70409.275862068971</v>
      </c>
    </row>
    <row r="79" spans="1:21" ht="14.4" x14ac:dyDescent="0.3">
      <c r="A79" s="13">
        <v>175</v>
      </c>
      <c r="B79" s="14" t="s">
        <v>183</v>
      </c>
      <c r="C79" s="69">
        <v>0</v>
      </c>
      <c r="D79" s="18">
        <v>0</v>
      </c>
      <c r="E79" s="70">
        <v>0</v>
      </c>
      <c r="F79" s="70">
        <v>0</v>
      </c>
      <c r="G79" s="70">
        <v>0</v>
      </c>
      <c r="H79" s="70">
        <v>0</v>
      </c>
      <c r="I79" s="70">
        <v>0</v>
      </c>
      <c r="J79" s="70"/>
      <c r="K79" s="70">
        <v>0</v>
      </c>
      <c r="L79" s="70">
        <v>0</v>
      </c>
      <c r="M79" s="70">
        <v>0</v>
      </c>
      <c r="N79" s="70">
        <v>0</v>
      </c>
      <c r="O79" s="70">
        <v>0</v>
      </c>
      <c r="P79" s="70"/>
      <c r="Q79" s="70">
        <v>0</v>
      </c>
      <c r="R79" s="70"/>
      <c r="S79" s="70">
        <v>0</v>
      </c>
      <c r="T79" s="70"/>
      <c r="U79" s="70">
        <v>0</v>
      </c>
    </row>
    <row r="80" spans="1:21" ht="14.4" x14ac:dyDescent="0.3">
      <c r="A80" s="13">
        <v>180</v>
      </c>
      <c r="B80" s="14" t="s">
        <v>184</v>
      </c>
      <c r="C80" s="69">
        <v>2.3685224382305559E-4</v>
      </c>
      <c r="D80" s="18">
        <v>84438</v>
      </c>
      <c r="E80" s="70">
        <v>1693</v>
      </c>
      <c r="F80" s="70">
        <v>0</v>
      </c>
      <c r="G80" s="70">
        <v>1656</v>
      </c>
      <c r="H80" s="70">
        <v>77175</v>
      </c>
      <c r="I80" s="70">
        <v>80524</v>
      </c>
      <c r="J80" s="70"/>
      <c r="K80" s="70">
        <v>10165</v>
      </c>
      <c r="L80" s="70">
        <v>0</v>
      </c>
      <c r="M80" s="70">
        <v>29714</v>
      </c>
      <c r="N80" s="70">
        <v>159</v>
      </c>
      <c r="O80" s="70">
        <v>40038</v>
      </c>
      <c r="P80" s="70"/>
      <c r="Q80" s="70">
        <v>-24824</v>
      </c>
      <c r="R80" s="70"/>
      <c r="S80" s="70">
        <v>25447.344827586207</v>
      </c>
      <c r="T80" s="70"/>
      <c r="U80" s="70">
        <v>623.34482758620652</v>
      </c>
    </row>
    <row r="81" spans="1:21" ht="14.4" x14ac:dyDescent="0.3">
      <c r="A81" s="13">
        <v>181</v>
      </c>
      <c r="B81" s="14" t="s">
        <v>185</v>
      </c>
      <c r="C81" s="69">
        <v>1.4974449954799581E-3</v>
      </c>
      <c r="D81" s="18">
        <v>533839</v>
      </c>
      <c r="E81" s="70">
        <v>10702</v>
      </c>
      <c r="F81" s="70">
        <v>0</v>
      </c>
      <c r="G81" s="70">
        <v>10468</v>
      </c>
      <c r="H81" s="70">
        <v>103112</v>
      </c>
      <c r="I81" s="70">
        <v>124282</v>
      </c>
      <c r="J81" s="70"/>
      <c r="K81" s="70">
        <v>64268</v>
      </c>
      <c r="L81" s="70">
        <v>0</v>
      </c>
      <c r="M81" s="70">
        <v>187859</v>
      </c>
      <c r="N81" s="70">
        <v>86772</v>
      </c>
      <c r="O81" s="70">
        <v>338899</v>
      </c>
      <c r="P81" s="70"/>
      <c r="Q81" s="70">
        <v>-156937</v>
      </c>
      <c r="R81" s="70"/>
      <c r="S81" s="70">
        <v>-2801.5172413793116</v>
      </c>
      <c r="T81" s="70"/>
      <c r="U81" s="70">
        <v>-159738.5172413793</v>
      </c>
    </row>
    <row r="82" spans="1:21" ht="14.4" x14ac:dyDescent="0.3">
      <c r="A82" s="13">
        <v>182</v>
      </c>
      <c r="B82" s="14" t="s">
        <v>186</v>
      </c>
      <c r="C82" s="69">
        <v>7.099277580683936E-3</v>
      </c>
      <c r="D82" s="18">
        <v>2530894</v>
      </c>
      <c r="E82" s="70">
        <v>50735</v>
      </c>
      <c r="F82" s="70">
        <v>0</v>
      </c>
      <c r="G82" s="70">
        <v>49627</v>
      </c>
      <c r="H82" s="70">
        <v>1905748</v>
      </c>
      <c r="I82" s="70">
        <v>2006110</v>
      </c>
      <c r="J82" s="70"/>
      <c r="K82" s="70">
        <v>304690</v>
      </c>
      <c r="L82" s="70">
        <v>0</v>
      </c>
      <c r="M82" s="70">
        <v>890625</v>
      </c>
      <c r="N82" s="70">
        <v>1412309</v>
      </c>
      <c r="O82" s="70">
        <v>2607624</v>
      </c>
      <c r="P82" s="70"/>
      <c r="Q82" s="70">
        <v>-744025</v>
      </c>
      <c r="R82" s="70"/>
      <c r="S82" s="70">
        <v>387016.31034482759</v>
      </c>
      <c r="T82" s="70"/>
      <c r="U82" s="70">
        <v>-357008.68965517241</v>
      </c>
    </row>
    <row r="83" spans="1:21" ht="14.4" x14ac:dyDescent="0.3">
      <c r="A83" s="13">
        <v>183</v>
      </c>
      <c r="B83" s="14" t="s">
        <v>187</v>
      </c>
      <c r="C83" s="69">
        <v>2.6962742733477332E-5</v>
      </c>
      <c r="D83" s="18">
        <v>9612</v>
      </c>
      <c r="E83" s="70">
        <v>193</v>
      </c>
      <c r="F83" s="70">
        <v>0</v>
      </c>
      <c r="G83" s="70">
        <v>188</v>
      </c>
      <c r="H83" s="70">
        <v>258</v>
      </c>
      <c r="I83" s="70">
        <v>639</v>
      </c>
      <c r="J83" s="70"/>
      <c r="K83" s="70">
        <v>1157</v>
      </c>
      <c r="L83" s="70">
        <v>0</v>
      </c>
      <c r="M83" s="70">
        <v>3383</v>
      </c>
      <c r="N83" s="70">
        <v>8466</v>
      </c>
      <c r="O83" s="70">
        <v>13006</v>
      </c>
      <c r="P83" s="70"/>
      <c r="Q83" s="70">
        <v>-2826</v>
      </c>
      <c r="R83" s="70"/>
      <c r="S83" s="70">
        <v>-4652.0689655172409</v>
      </c>
      <c r="T83" s="70"/>
      <c r="U83" s="70">
        <v>-7478.0689655172409</v>
      </c>
    </row>
    <row r="84" spans="1:21" ht="14.4" x14ac:dyDescent="0.3">
      <c r="A84" s="13">
        <v>184</v>
      </c>
      <c r="B84" s="14" t="s">
        <v>188</v>
      </c>
      <c r="C84" s="69">
        <v>0</v>
      </c>
      <c r="D84" s="18">
        <v>0</v>
      </c>
      <c r="E84" s="70">
        <v>0</v>
      </c>
      <c r="F84" s="70">
        <v>0</v>
      </c>
      <c r="G84" s="70">
        <v>0</v>
      </c>
      <c r="H84" s="70">
        <v>2</v>
      </c>
      <c r="I84" s="70">
        <v>2</v>
      </c>
      <c r="J84" s="70"/>
      <c r="K84" s="70">
        <v>0</v>
      </c>
      <c r="L84" s="70">
        <v>0</v>
      </c>
      <c r="M84" s="70">
        <v>0</v>
      </c>
      <c r="N84" s="70">
        <v>5320</v>
      </c>
      <c r="O84" s="70">
        <v>5320</v>
      </c>
      <c r="P84" s="70"/>
      <c r="Q84" s="70">
        <v>0</v>
      </c>
      <c r="R84" s="70"/>
      <c r="S84" s="70">
        <v>-6095</v>
      </c>
      <c r="T84" s="70"/>
      <c r="U84" s="70">
        <v>-6095</v>
      </c>
    </row>
    <row r="85" spans="1:21" ht="14.4" x14ac:dyDescent="0.3">
      <c r="A85" s="13">
        <v>185</v>
      </c>
      <c r="B85" s="14" t="s">
        <v>189</v>
      </c>
      <c r="C85" s="69">
        <v>6.3507520548615647E-5</v>
      </c>
      <c r="D85" s="18">
        <v>22640</v>
      </c>
      <c r="E85" s="70">
        <v>454</v>
      </c>
      <c r="F85" s="70">
        <v>0</v>
      </c>
      <c r="G85" s="70">
        <v>444</v>
      </c>
      <c r="H85" s="70">
        <v>32139</v>
      </c>
      <c r="I85" s="70">
        <v>33037</v>
      </c>
      <c r="J85" s="70"/>
      <c r="K85" s="70">
        <v>2726</v>
      </c>
      <c r="L85" s="70">
        <v>0</v>
      </c>
      <c r="M85" s="70">
        <v>7967</v>
      </c>
      <c r="N85" s="70">
        <v>12346</v>
      </c>
      <c r="O85" s="70">
        <v>23039</v>
      </c>
      <c r="P85" s="70"/>
      <c r="Q85" s="70">
        <v>-6656</v>
      </c>
      <c r="R85" s="70"/>
      <c r="S85" s="70">
        <v>3382.8275862068967</v>
      </c>
      <c r="T85" s="70"/>
      <c r="U85" s="70">
        <v>-3273.1724137931033</v>
      </c>
    </row>
    <row r="86" spans="1:21" ht="14.4" x14ac:dyDescent="0.3">
      <c r="A86" s="13">
        <v>186</v>
      </c>
      <c r="B86" s="14" t="s">
        <v>190</v>
      </c>
      <c r="C86" s="69">
        <v>6.2563942500199987E-5</v>
      </c>
      <c r="D86" s="18">
        <v>22304</v>
      </c>
      <c r="E86" s="70">
        <v>447</v>
      </c>
      <c r="F86" s="70">
        <v>0</v>
      </c>
      <c r="G86" s="70">
        <v>437</v>
      </c>
      <c r="H86" s="70">
        <v>12259</v>
      </c>
      <c r="I86" s="70">
        <v>13143</v>
      </c>
      <c r="J86" s="70"/>
      <c r="K86" s="70">
        <v>2685</v>
      </c>
      <c r="L86" s="70">
        <v>0</v>
      </c>
      <c r="M86" s="70">
        <v>7849</v>
      </c>
      <c r="N86" s="70">
        <v>1666</v>
      </c>
      <c r="O86" s="70">
        <v>12200</v>
      </c>
      <c r="P86" s="70"/>
      <c r="Q86" s="70">
        <v>-6557</v>
      </c>
      <c r="R86" s="70"/>
      <c r="S86" s="70">
        <v>3153.3793103448274</v>
      </c>
      <c r="T86" s="70"/>
      <c r="U86" s="70">
        <v>-3403.6206896551726</v>
      </c>
    </row>
    <row r="87" spans="1:21" ht="14.4" x14ac:dyDescent="0.3">
      <c r="A87" s="13">
        <v>187</v>
      </c>
      <c r="B87" s="14" t="s">
        <v>191</v>
      </c>
      <c r="C87" s="69">
        <v>4.912739109076106E-5</v>
      </c>
      <c r="D87" s="18">
        <v>17514</v>
      </c>
      <c r="E87" s="70">
        <v>351</v>
      </c>
      <c r="F87" s="70">
        <v>0</v>
      </c>
      <c r="G87" s="70">
        <v>343</v>
      </c>
      <c r="H87" s="70">
        <v>8004</v>
      </c>
      <c r="I87" s="70">
        <v>8698</v>
      </c>
      <c r="J87" s="70"/>
      <c r="K87" s="70">
        <v>2108</v>
      </c>
      <c r="L87" s="70">
        <v>0</v>
      </c>
      <c r="M87" s="70">
        <v>6163</v>
      </c>
      <c r="N87" s="70">
        <v>15754</v>
      </c>
      <c r="O87" s="70">
        <v>24025</v>
      </c>
      <c r="P87" s="70"/>
      <c r="Q87" s="70">
        <v>-5148</v>
      </c>
      <c r="R87" s="70"/>
      <c r="S87" s="70">
        <v>-665.17241379310349</v>
      </c>
      <c r="T87" s="70"/>
      <c r="U87" s="70">
        <v>-5813.1724137931033</v>
      </c>
    </row>
    <row r="88" spans="1:21" ht="14.4" x14ac:dyDescent="0.3">
      <c r="A88" s="13">
        <v>188</v>
      </c>
      <c r="B88" s="14" t="s">
        <v>192</v>
      </c>
      <c r="C88" s="69">
        <v>7.1818084210036509E-5</v>
      </c>
      <c r="D88" s="18">
        <v>25603</v>
      </c>
      <c r="E88" s="70">
        <v>513</v>
      </c>
      <c r="F88" s="70">
        <v>0</v>
      </c>
      <c r="G88" s="70">
        <v>502</v>
      </c>
      <c r="H88" s="70">
        <v>22622</v>
      </c>
      <c r="I88" s="70">
        <v>23637</v>
      </c>
      <c r="J88" s="70"/>
      <c r="K88" s="70">
        <v>3082</v>
      </c>
      <c r="L88" s="70">
        <v>0</v>
      </c>
      <c r="M88" s="70">
        <v>9010</v>
      </c>
      <c r="N88" s="70">
        <v>1937</v>
      </c>
      <c r="O88" s="70">
        <v>14029</v>
      </c>
      <c r="P88" s="70"/>
      <c r="Q88" s="70">
        <v>-7527</v>
      </c>
      <c r="R88" s="70"/>
      <c r="S88" s="70">
        <v>3118.4827586206898</v>
      </c>
      <c r="T88" s="70"/>
      <c r="U88" s="70">
        <v>-4408.5172413793098</v>
      </c>
    </row>
    <row r="89" spans="1:21" ht="14.4" x14ac:dyDescent="0.3">
      <c r="A89" s="13">
        <v>190</v>
      </c>
      <c r="B89" s="14" t="s">
        <v>193</v>
      </c>
      <c r="C89" s="69">
        <v>3.9842583094351024E-5</v>
      </c>
      <c r="D89" s="18">
        <v>14204</v>
      </c>
      <c r="E89" s="70">
        <v>285</v>
      </c>
      <c r="F89" s="70">
        <v>0</v>
      </c>
      <c r="G89" s="70">
        <v>279</v>
      </c>
      <c r="H89" s="70">
        <v>13156</v>
      </c>
      <c r="I89" s="70">
        <v>13720</v>
      </c>
      <c r="J89" s="70"/>
      <c r="K89" s="70">
        <v>1710</v>
      </c>
      <c r="L89" s="70">
        <v>0</v>
      </c>
      <c r="M89" s="70">
        <v>4998</v>
      </c>
      <c r="N89" s="70">
        <v>8564</v>
      </c>
      <c r="O89" s="70">
        <v>15272</v>
      </c>
      <c r="P89" s="70"/>
      <c r="Q89" s="70">
        <v>-4176</v>
      </c>
      <c r="R89" s="70"/>
      <c r="S89" s="70">
        <v>2456.4482758620688</v>
      </c>
      <c r="T89" s="70"/>
      <c r="U89" s="70">
        <v>-1719.5517241379312</v>
      </c>
    </row>
    <row r="90" spans="1:21" ht="14.4" x14ac:dyDescent="0.3">
      <c r="A90" s="13">
        <v>191</v>
      </c>
      <c r="B90" s="14" t="s">
        <v>194</v>
      </c>
      <c r="C90" s="69">
        <v>2.9247616977715841E-3</v>
      </c>
      <c r="D90" s="18">
        <v>1042678</v>
      </c>
      <c r="E90" s="70">
        <v>20902</v>
      </c>
      <c r="F90" s="70">
        <v>0</v>
      </c>
      <c r="G90" s="70">
        <v>20445</v>
      </c>
      <c r="H90" s="70">
        <v>24233</v>
      </c>
      <c r="I90" s="70">
        <v>65580</v>
      </c>
      <c r="J90" s="70"/>
      <c r="K90" s="70">
        <v>125526</v>
      </c>
      <c r="L90" s="70">
        <v>0</v>
      </c>
      <c r="M90" s="70">
        <v>366920</v>
      </c>
      <c r="N90" s="70">
        <v>140576</v>
      </c>
      <c r="O90" s="70">
        <v>633022</v>
      </c>
      <c r="P90" s="70"/>
      <c r="Q90" s="70">
        <v>-306524</v>
      </c>
      <c r="R90" s="70"/>
      <c r="S90" s="70">
        <v>-68799.241379310348</v>
      </c>
      <c r="T90" s="70"/>
      <c r="U90" s="70">
        <v>-375323.24137931038</v>
      </c>
    </row>
    <row r="91" spans="1:21" ht="14.4" x14ac:dyDescent="0.3">
      <c r="A91" s="13">
        <v>192</v>
      </c>
      <c r="B91" s="14" t="s">
        <v>195</v>
      </c>
      <c r="C91" s="69">
        <v>6.3840131810682159E-5</v>
      </c>
      <c r="D91" s="18">
        <v>22759</v>
      </c>
      <c r="E91" s="70">
        <v>456</v>
      </c>
      <c r="F91" s="70">
        <v>0</v>
      </c>
      <c r="G91" s="70">
        <v>446</v>
      </c>
      <c r="H91" s="70">
        <v>23236</v>
      </c>
      <c r="I91" s="70">
        <v>24138</v>
      </c>
      <c r="J91" s="70"/>
      <c r="K91" s="70">
        <v>2740</v>
      </c>
      <c r="L91" s="70">
        <v>0</v>
      </c>
      <c r="M91" s="70">
        <v>8009</v>
      </c>
      <c r="N91" s="70">
        <v>27232</v>
      </c>
      <c r="O91" s="70">
        <v>37981</v>
      </c>
      <c r="P91" s="70"/>
      <c r="Q91" s="70">
        <v>-6691</v>
      </c>
      <c r="R91" s="70"/>
      <c r="S91" s="70">
        <v>4093.5172413793107</v>
      </c>
      <c r="T91" s="70"/>
      <c r="U91" s="70">
        <v>-2597.4827586206893</v>
      </c>
    </row>
    <row r="92" spans="1:21" ht="14.4" x14ac:dyDescent="0.3">
      <c r="A92" s="13">
        <v>193</v>
      </c>
      <c r="B92" s="14" t="s">
        <v>196</v>
      </c>
      <c r="C92" s="69">
        <v>3.4634032267096602E-5</v>
      </c>
      <c r="D92" s="18">
        <v>12347</v>
      </c>
      <c r="E92" s="70">
        <v>248</v>
      </c>
      <c r="F92" s="70">
        <v>0</v>
      </c>
      <c r="G92" s="70">
        <v>242</v>
      </c>
      <c r="H92" s="70">
        <v>7047</v>
      </c>
      <c r="I92" s="70">
        <v>7537</v>
      </c>
      <c r="J92" s="70"/>
      <c r="K92" s="70">
        <v>1486</v>
      </c>
      <c r="L92" s="70">
        <v>0</v>
      </c>
      <c r="M92" s="70">
        <v>4345</v>
      </c>
      <c r="N92" s="70">
        <v>3086</v>
      </c>
      <c r="O92" s="70">
        <v>8917</v>
      </c>
      <c r="P92" s="70"/>
      <c r="Q92" s="70">
        <v>-3629</v>
      </c>
      <c r="R92" s="70"/>
      <c r="S92" s="70">
        <v>4202</v>
      </c>
      <c r="T92" s="70"/>
      <c r="U92" s="70">
        <v>573</v>
      </c>
    </row>
    <row r="93" spans="1:21" ht="14.4" x14ac:dyDescent="0.3">
      <c r="A93" s="13">
        <v>194</v>
      </c>
      <c r="B93" s="14" t="s">
        <v>197</v>
      </c>
      <c r="C93" s="69">
        <v>6.3899026807204109E-3</v>
      </c>
      <c r="D93" s="18">
        <v>2278002</v>
      </c>
      <c r="E93" s="70">
        <v>45666</v>
      </c>
      <c r="F93" s="70">
        <v>0</v>
      </c>
      <c r="G93" s="70">
        <v>44668</v>
      </c>
      <c r="H93" s="70">
        <v>81178</v>
      </c>
      <c r="I93" s="70">
        <v>171512</v>
      </c>
      <c r="J93" s="70"/>
      <c r="K93" s="70">
        <v>274245</v>
      </c>
      <c r="L93" s="70">
        <v>0</v>
      </c>
      <c r="M93" s="70">
        <v>801631</v>
      </c>
      <c r="N93" s="70">
        <v>202367</v>
      </c>
      <c r="O93" s="70">
        <v>1278243</v>
      </c>
      <c r="P93" s="70"/>
      <c r="Q93" s="70">
        <v>-669680</v>
      </c>
      <c r="R93" s="70"/>
      <c r="S93" s="70">
        <v>3845.1034482758623</v>
      </c>
      <c r="T93" s="70"/>
      <c r="U93" s="70">
        <v>-665834.89655172417</v>
      </c>
    </row>
    <row r="94" spans="1:21" ht="14.4" x14ac:dyDescent="0.3">
      <c r="A94" s="13">
        <v>195</v>
      </c>
      <c r="B94" s="14" t="s">
        <v>198</v>
      </c>
      <c r="C94" s="69">
        <v>2.4886871026962893E-5</v>
      </c>
      <c r="D94" s="18">
        <v>8872</v>
      </c>
      <c r="E94" s="70">
        <v>178</v>
      </c>
      <c r="F94" s="70">
        <v>0</v>
      </c>
      <c r="G94" s="70">
        <v>174</v>
      </c>
      <c r="H94" s="70">
        <v>23291</v>
      </c>
      <c r="I94" s="70">
        <v>23643</v>
      </c>
      <c r="J94" s="70"/>
      <c r="K94" s="70">
        <v>1068</v>
      </c>
      <c r="L94" s="70">
        <v>0</v>
      </c>
      <c r="M94" s="70">
        <v>3122</v>
      </c>
      <c r="N94" s="70">
        <v>9977</v>
      </c>
      <c r="O94" s="70">
        <v>14167</v>
      </c>
      <c r="P94" s="70"/>
      <c r="Q94" s="70">
        <v>-2607</v>
      </c>
      <c r="R94" s="70"/>
      <c r="S94" s="70">
        <v>5783.7241379310344</v>
      </c>
      <c r="T94" s="70"/>
      <c r="U94" s="70">
        <v>3176.7241379310344</v>
      </c>
    </row>
    <row r="95" spans="1:21" ht="14.4" x14ac:dyDescent="0.3">
      <c r="A95" s="13">
        <v>197</v>
      </c>
      <c r="B95" s="14" t="s">
        <v>199</v>
      </c>
      <c r="C95" s="69">
        <v>0</v>
      </c>
      <c r="D95" s="18">
        <v>0</v>
      </c>
      <c r="E95" s="70">
        <v>0</v>
      </c>
      <c r="F95" s="70">
        <v>0</v>
      </c>
      <c r="G95" s="70">
        <v>0</v>
      </c>
      <c r="H95" s="70">
        <v>0</v>
      </c>
      <c r="I95" s="70">
        <v>0</v>
      </c>
      <c r="J95" s="70"/>
      <c r="K95" s="70">
        <v>0</v>
      </c>
      <c r="L95" s="70">
        <v>0</v>
      </c>
      <c r="M95" s="70">
        <v>0</v>
      </c>
      <c r="N95" s="70">
        <v>0</v>
      </c>
      <c r="O95" s="70">
        <v>0</v>
      </c>
      <c r="P95" s="70"/>
      <c r="Q95" s="70">
        <v>0</v>
      </c>
      <c r="R95" s="70"/>
      <c r="S95" s="70">
        <v>0</v>
      </c>
      <c r="T95" s="70"/>
      <c r="U95" s="70">
        <v>0</v>
      </c>
    </row>
    <row r="96" spans="1:21" ht="14.4" x14ac:dyDescent="0.3">
      <c r="A96" s="13">
        <v>199</v>
      </c>
      <c r="B96" s="14" t="s">
        <v>200</v>
      </c>
      <c r="C96" s="69">
        <v>5.1612571228377407E-3</v>
      </c>
      <c r="D96" s="18">
        <v>1839989</v>
      </c>
      <c r="E96" s="70">
        <v>36885</v>
      </c>
      <c r="F96" s="70">
        <v>0</v>
      </c>
      <c r="G96" s="70">
        <v>36079</v>
      </c>
      <c r="H96" s="70">
        <v>180912</v>
      </c>
      <c r="I96" s="70">
        <v>253876</v>
      </c>
      <c r="J96" s="70"/>
      <c r="K96" s="70">
        <v>221513</v>
      </c>
      <c r="L96" s="70">
        <v>0</v>
      </c>
      <c r="M96" s="70">
        <v>647494</v>
      </c>
      <c r="N96" s="70">
        <v>10188</v>
      </c>
      <c r="O96" s="70">
        <v>879195</v>
      </c>
      <c r="P96" s="70"/>
      <c r="Q96" s="70">
        <v>-540915</v>
      </c>
      <c r="R96" s="70"/>
      <c r="S96" s="70">
        <v>77591.793103448275</v>
      </c>
      <c r="T96" s="70"/>
      <c r="U96" s="70">
        <v>-463323.20689655171</v>
      </c>
    </row>
    <row r="97" spans="1:21" ht="14.4" x14ac:dyDescent="0.3">
      <c r="A97" s="13">
        <v>200</v>
      </c>
      <c r="B97" s="14" t="s">
        <v>201</v>
      </c>
      <c r="C97" s="69">
        <v>1.5774501918900812E-4</v>
      </c>
      <c r="D97" s="18">
        <v>56236</v>
      </c>
      <c r="E97" s="70">
        <v>1127</v>
      </c>
      <c r="F97" s="70">
        <v>0</v>
      </c>
      <c r="G97" s="70">
        <v>1103</v>
      </c>
      <c r="H97" s="70">
        <v>6470</v>
      </c>
      <c r="I97" s="70">
        <v>8700</v>
      </c>
      <c r="J97" s="70"/>
      <c r="K97" s="70">
        <v>6770</v>
      </c>
      <c r="L97" s="70">
        <v>0</v>
      </c>
      <c r="M97" s="70">
        <v>19790</v>
      </c>
      <c r="N97" s="70">
        <v>940</v>
      </c>
      <c r="O97" s="70">
        <v>27500</v>
      </c>
      <c r="P97" s="70"/>
      <c r="Q97" s="70">
        <v>-16532</v>
      </c>
      <c r="R97" s="70"/>
      <c r="S97" s="70">
        <v>2428.344827586207</v>
      </c>
      <c r="T97" s="70"/>
      <c r="U97" s="70">
        <v>-14103.655172413793</v>
      </c>
    </row>
    <row r="98" spans="1:21" ht="14.4" x14ac:dyDescent="0.3">
      <c r="A98" s="13">
        <v>201</v>
      </c>
      <c r="B98" s="14" t="s">
        <v>202</v>
      </c>
      <c r="C98" s="69">
        <v>5.7496794706651056E-3</v>
      </c>
      <c r="D98" s="18">
        <v>2049762</v>
      </c>
      <c r="E98" s="70">
        <v>41090</v>
      </c>
      <c r="F98" s="70">
        <v>0</v>
      </c>
      <c r="G98" s="70">
        <v>40192</v>
      </c>
      <c r="H98" s="70">
        <v>1373686</v>
      </c>
      <c r="I98" s="70">
        <v>1454968</v>
      </c>
      <c r="J98" s="70"/>
      <c r="K98" s="70">
        <v>246767</v>
      </c>
      <c r="L98" s="70">
        <v>0</v>
      </c>
      <c r="M98" s="70">
        <v>721314</v>
      </c>
      <c r="N98" s="70">
        <v>0</v>
      </c>
      <c r="O98" s="70">
        <v>968081</v>
      </c>
      <c r="P98" s="70"/>
      <c r="Q98" s="70">
        <v>-602583</v>
      </c>
      <c r="R98" s="70"/>
      <c r="S98" s="70">
        <v>504971.4827586207</v>
      </c>
      <c r="T98" s="70"/>
      <c r="U98" s="70">
        <v>-97611.517241379304</v>
      </c>
    </row>
    <row r="99" spans="1:21" ht="14.4" x14ac:dyDescent="0.3">
      <c r="A99" s="13">
        <v>202</v>
      </c>
      <c r="B99" s="14" t="s">
        <v>203</v>
      </c>
      <c r="C99" s="69">
        <v>1.2100971723959389E-3</v>
      </c>
      <c r="D99" s="18">
        <v>431400</v>
      </c>
      <c r="E99" s="70">
        <v>8648</v>
      </c>
      <c r="F99" s="70">
        <v>0</v>
      </c>
      <c r="G99" s="70">
        <v>8459</v>
      </c>
      <c r="H99" s="70">
        <v>78665</v>
      </c>
      <c r="I99" s="70">
        <v>95772</v>
      </c>
      <c r="J99" s="70"/>
      <c r="K99" s="70">
        <v>51935</v>
      </c>
      <c r="L99" s="70">
        <v>0</v>
      </c>
      <c r="M99" s="70">
        <v>151810</v>
      </c>
      <c r="N99" s="70">
        <v>17357</v>
      </c>
      <c r="O99" s="70">
        <v>221102</v>
      </c>
      <c r="P99" s="70"/>
      <c r="Q99" s="70">
        <v>-126822</v>
      </c>
      <c r="R99" s="70"/>
      <c r="S99" s="70">
        <v>11432.655172413793</v>
      </c>
      <c r="T99" s="70"/>
      <c r="U99" s="70">
        <v>-115389.3448275862</v>
      </c>
    </row>
    <row r="100" spans="1:21" ht="14.4" x14ac:dyDescent="0.3">
      <c r="A100" s="13">
        <v>203</v>
      </c>
      <c r="B100" s="14" t="s">
        <v>204</v>
      </c>
      <c r="C100" s="69">
        <v>1.9848164248423296E-3</v>
      </c>
      <c r="D100" s="18">
        <v>707587</v>
      </c>
      <c r="E100" s="70">
        <v>14185</v>
      </c>
      <c r="F100" s="70">
        <v>0</v>
      </c>
      <c r="G100" s="70">
        <v>13875</v>
      </c>
      <c r="H100" s="70">
        <v>46028</v>
      </c>
      <c r="I100" s="70">
        <v>74088</v>
      </c>
      <c r="J100" s="70"/>
      <c r="K100" s="70">
        <v>85185</v>
      </c>
      <c r="L100" s="70">
        <v>0</v>
      </c>
      <c r="M100" s="70">
        <v>249001</v>
      </c>
      <c r="N100" s="70">
        <v>378799</v>
      </c>
      <c r="O100" s="70">
        <v>712985</v>
      </c>
      <c r="P100" s="70"/>
      <c r="Q100" s="70">
        <v>-208016</v>
      </c>
      <c r="R100" s="70"/>
      <c r="S100" s="70">
        <v>-219492.96551724139</v>
      </c>
      <c r="T100" s="70"/>
      <c r="U100" s="70">
        <v>-427508.96551724139</v>
      </c>
    </row>
    <row r="101" spans="1:21" ht="14.4" x14ac:dyDescent="0.3">
      <c r="A101" s="13">
        <v>204</v>
      </c>
      <c r="B101" s="14" t="s">
        <v>205</v>
      </c>
      <c r="C101" s="69">
        <v>2.2892283851429218E-2</v>
      </c>
      <c r="D101" s="18">
        <v>8161103</v>
      </c>
      <c r="E101" s="70">
        <v>163601</v>
      </c>
      <c r="F101" s="70">
        <v>0</v>
      </c>
      <c r="G101" s="70">
        <v>160026</v>
      </c>
      <c r="H101" s="70">
        <v>328395</v>
      </c>
      <c r="I101" s="70">
        <v>652022</v>
      </c>
      <c r="J101" s="70"/>
      <c r="K101" s="70">
        <v>982501</v>
      </c>
      <c r="L101" s="70">
        <v>0</v>
      </c>
      <c r="M101" s="70">
        <v>2871902</v>
      </c>
      <c r="N101" s="70">
        <v>281707</v>
      </c>
      <c r="O101" s="70">
        <v>4136110</v>
      </c>
      <c r="P101" s="70"/>
      <c r="Q101" s="70">
        <v>-2399178</v>
      </c>
      <c r="R101" s="70"/>
      <c r="S101" s="70">
        <v>91590.413793103449</v>
      </c>
      <c r="T101" s="70"/>
      <c r="U101" s="70">
        <v>-2307587.5862068967</v>
      </c>
    </row>
    <row r="102" spans="1:21" ht="14.4" x14ac:dyDescent="0.3">
      <c r="A102" s="13">
        <v>206</v>
      </c>
      <c r="B102" s="14" t="s">
        <v>206</v>
      </c>
      <c r="C102" s="69">
        <v>1.8667913236013788E-3</v>
      </c>
      <c r="D102" s="18">
        <v>665511</v>
      </c>
      <c r="E102" s="70">
        <v>13341</v>
      </c>
      <c r="F102" s="70">
        <v>0</v>
      </c>
      <c r="G102" s="70">
        <v>13050</v>
      </c>
      <c r="H102" s="70">
        <v>0</v>
      </c>
      <c r="I102" s="70">
        <v>26391</v>
      </c>
      <c r="J102" s="70"/>
      <c r="K102" s="70">
        <v>80120</v>
      </c>
      <c r="L102" s="70">
        <v>0</v>
      </c>
      <c r="M102" s="70">
        <v>234194</v>
      </c>
      <c r="N102" s="70">
        <v>1026106</v>
      </c>
      <c r="O102" s="70">
        <v>1340420</v>
      </c>
      <c r="P102" s="70"/>
      <c r="Q102" s="70">
        <v>-195645</v>
      </c>
      <c r="R102" s="70"/>
      <c r="S102" s="70">
        <v>-505332.24137931038</v>
      </c>
      <c r="T102" s="70"/>
      <c r="U102" s="70">
        <v>-700977.24137931038</v>
      </c>
    </row>
    <row r="103" spans="1:21" ht="14.4" x14ac:dyDescent="0.3">
      <c r="A103" s="13">
        <v>207</v>
      </c>
      <c r="B103" s="14" t="s">
        <v>207</v>
      </c>
      <c r="C103" s="69">
        <v>0</v>
      </c>
      <c r="D103" s="18">
        <v>0</v>
      </c>
      <c r="E103" s="70">
        <v>0</v>
      </c>
      <c r="F103" s="70">
        <v>0</v>
      </c>
      <c r="G103" s="70">
        <v>0</v>
      </c>
      <c r="H103" s="70">
        <v>0</v>
      </c>
      <c r="I103" s="70">
        <v>0</v>
      </c>
      <c r="J103" s="70"/>
      <c r="K103" s="70">
        <v>0</v>
      </c>
      <c r="L103" s="70">
        <v>0</v>
      </c>
      <c r="M103" s="70">
        <v>0</v>
      </c>
      <c r="N103" s="70">
        <v>0</v>
      </c>
      <c r="O103" s="70">
        <v>0</v>
      </c>
      <c r="P103" s="70"/>
      <c r="Q103" s="70">
        <v>0</v>
      </c>
      <c r="R103" s="70"/>
      <c r="S103" s="70">
        <v>0</v>
      </c>
      <c r="T103" s="70"/>
      <c r="U103" s="70">
        <v>0</v>
      </c>
    </row>
    <row r="104" spans="1:21" ht="14.4" x14ac:dyDescent="0.3">
      <c r="A104" s="13">
        <v>208</v>
      </c>
      <c r="B104" s="14" t="s">
        <v>208</v>
      </c>
      <c r="C104" s="69">
        <v>8.4668679941929642E-2</v>
      </c>
      <c r="D104" s="18">
        <v>30184400</v>
      </c>
      <c r="E104" s="70">
        <v>605090</v>
      </c>
      <c r="F104" s="70">
        <v>0</v>
      </c>
      <c r="G104" s="70">
        <v>591867</v>
      </c>
      <c r="H104" s="70">
        <v>3350348</v>
      </c>
      <c r="I104" s="70">
        <v>4547305</v>
      </c>
      <c r="J104" s="70"/>
      <c r="K104" s="70">
        <v>3633847</v>
      </c>
      <c r="L104" s="70">
        <v>0</v>
      </c>
      <c r="M104" s="70">
        <v>10621926</v>
      </c>
      <c r="N104" s="70">
        <v>0</v>
      </c>
      <c r="O104" s="70">
        <v>14255773</v>
      </c>
      <c r="P104" s="70"/>
      <c r="Q104" s="70">
        <v>-8873526</v>
      </c>
      <c r="R104" s="70"/>
      <c r="S104" s="70">
        <v>1870170</v>
      </c>
      <c r="T104" s="70"/>
      <c r="U104" s="70">
        <v>-7003356</v>
      </c>
    </row>
    <row r="105" spans="1:21" ht="14.4" x14ac:dyDescent="0.3">
      <c r="A105" s="13">
        <v>209</v>
      </c>
      <c r="B105" s="14" t="s">
        <v>209</v>
      </c>
      <c r="C105" s="69">
        <v>0</v>
      </c>
      <c r="D105" s="18">
        <v>0</v>
      </c>
      <c r="E105" s="70">
        <v>0</v>
      </c>
      <c r="F105" s="70">
        <v>0</v>
      </c>
      <c r="G105" s="70">
        <v>0</v>
      </c>
      <c r="H105" s="70">
        <v>0</v>
      </c>
      <c r="I105" s="70">
        <v>0</v>
      </c>
      <c r="J105" s="70"/>
      <c r="K105" s="70">
        <v>0</v>
      </c>
      <c r="L105" s="70">
        <v>0</v>
      </c>
      <c r="M105" s="70">
        <v>0</v>
      </c>
      <c r="N105" s="70">
        <v>0</v>
      </c>
      <c r="O105" s="70">
        <v>0</v>
      </c>
      <c r="P105" s="70"/>
      <c r="Q105" s="70">
        <v>0</v>
      </c>
      <c r="R105" s="70"/>
      <c r="S105" s="70">
        <v>0</v>
      </c>
      <c r="T105" s="70"/>
      <c r="U105" s="70">
        <v>0</v>
      </c>
    </row>
    <row r="106" spans="1:21" ht="14.4" x14ac:dyDescent="0.3">
      <c r="A106" s="13">
        <v>211</v>
      </c>
      <c r="B106" s="14" t="s">
        <v>210</v>
      </c>
      <c r="C106" s="69">
        <v>6.3627268466109992E-3</v>
      </c>
      <c r="D106" s="18">
        <v>2268313</v>
      </c>
      <c r="E106" s="70">
        <v>45472</v>
      </c>
      <c r="F106" s="70">
        <v>0</v>
      </c>
      <c r="G106" s="70">
        <v>44478</v>
      </c>
      <c r="H106" s="70">
        <v>85028</v>
      </c>
      <c r="I106" s="70">
        <v>174978</v>
      </c>
      <c r="J106" s="70"/>
      <c r="K106" s="70">
        <v>273078</v>
      </c>
      <c r="L106" s="70">
        <v>0</v>
      </c>
      <c r="M106" s="70">
        <v>798222</v>
      </c>
      <c r="N106" s="70">
        <v>154433</v>
      </c>
      <c r="O106" s="70">
        <v>1225733</v>
      </c>
      <c r="P106" s="70"/>
      <c r="Q106" s="70">
        <v>-666833</v>
      </c>
      <c r="R106" s="70"/>
      <c r="S106" s="70">
        <v>1698.1724137931014</v>
      </c>
      <c r="T106" s="70"/>
      <c r="U106" s="70">
        <v>-665134.82758620684</v>
      </c>
    </row>
    <row r="107" spans="1:21" ht="14.4" x14ac:dyDescent="0.3">
      <c r="A107" s="13">
        <v>212</v>
      </c>
      <c r="B107" s="14" t="s">
        <v>211</v>
      </c>
      <c r="C107" s="69">
        <v>7.2749765311891741E-3</v>
      </c>
      <c r="D107" s="18">
        <v>2593531</v>
      </c>
      <c r="E107" s="70">
        <v>51991</v>
      </c>
      <c r="F107" s="70">
        <v>0</v>
      </c>
      <c r="G107" s="70">
        <v>50855</v>
      </c>
      <c r="H107" s="70">
        <v>583154</v>
      </c>
      <c r="I107" s="70">
        <v>686000</v>
      </c>
      <c r="J107" s="70"/>
      <c r="K107" s="70">
        <v>312231</v>
      </c>
      <c r="L107" s="70">
        <v>0</v>
      </c>
      <c r="M107" s="70">
        <v>912666</v>
      </c>
      <c r="N107" s="70">
        <v>229759</v>
      </c>
      <c r="O107" s="70">
        <v>1454656</v>
      </c>
      <c r="P107" s="70"/>
      <c r="Q107" s="70">
        <v>-762439</v>
      </c>
      <c r="R107" s="70"/>
      <c r="S107" s="70">
        <v>39098.793103448275</v>
      </c>
      <c r="T107" s="70"/>
      <c r="U107" s="70">
        <v>-723340.20689655177</v>
      </c>
    </row>
    <row r="108" spans="1:21" ht="14.4" x14ac:dyDescent="0.3">
      <c r="A108" s="13">
        <v>213</v>
      </c>
      <c r="B108" s="14" t="s">
        <v>212</v>
      </c>
      <c r="C108" s="69">
        <v>8.1887249322342478E-3</v>
      </c>
      <c r="D108" s="18">
        <v>2919282</v>
      </c>
      <c r="E108" s="70">
        <v>58521</v>
      </c>
      <c r="F108" s="70">
        <v>0</v>
      </c>
      <c r="G108" s="70">
        <v>57242</v>
      </c>
      <c r="H108" s="70">
        <v>36640</v>
      </c>
      <c r="I108" s="70">
        <v>152403</v>
      </c>
      <c r="J108" s="70"/>
      <c r="K108" s="70">
        <v>351447</v>
      </c>
      <c r="L108" s="70">
        <v>0</v>
      </c>
      <c r="M108" s="70">
        <v>1027299</v>
      </c>
      <c r="N108" s="70">
        <v>228956</v>
      </c>
      <c r="O108" s="70">
        <v>1607702</v>
      </c>
      <c r="P108" s="70"/>
      <c r="Q108" s="70">
        <v>-858203</v>
      </c>
      <c r="R108" s="70"/>
      <c r="S108" s="70">
        <v>8712.5862068965507</v>
      </c>
      <c r="T108" s="70"/>
      <c r="U108" s="70">
        <v>-849490.41379310342</v>
      </c>
    </row>
    <row r="109" spans="1:21" ht="14.4" x14ac:dyDescent="0.3">
      <c r="A109" s="13">
        <v>214</v>
      </c>
      <c r="B109" s="14" t="s">
        <v>213</v>
      </c>
      <c r="C109" s="69">
        <v>7.869759381377902E-3</v>
      </c>
      <c r="D109" s="18">
        <v>2805571</v>
      </c>
      <c r="E109" s="70">
        <v>56242</v>
      </c>
      <c r="F109" s="70">
        <v>0</v>
      </c>
      <c r="G109" s="70">
        <v>55013</v>
      </c>
      <c r="H109" s="70">
        <v>5158</v>
      </c>
      <c r="I109" s="70">
        <v>116413</v>
      </c>
      <c r="J109" s="70"/>
      <c r="K109" s="70">
        <v>337758</v>
      </c>
      <c r="L109" s="70">
        <v>0</v>
      </c>
      <c r="M109" s="70">
        <v>987284</v>
      </c>
      <c r="N109" s="70">
        <v>506470</v>
      </c>
      <c r="O109" s="70">
        <v>1831512</v>
      </c>
      <c r="P109" s="70"/>
      <c r="Q109" s="70">
        <v>-824773</v>
      </c>
      <c r="R109" s="70"/>
      <c r="S109" s="70">
        <v>-134411.13793103449</v>
      </c>
      <c r="T109" s="70"/>
      <c r="U109" s="70">
        <v>-959184.13793103443</v>
      </c>
    </row>
    <row r="110" spans="1:21" ht="14.4" x14ac:dyDescent="0.3">
      <c r="A110" s="13">
        <v>215</v>
      </c>
      <c r="B110" s="14" t="s">
        <v>214</v>
      </c>
      <c r="C110" s="69">
        <v>6.6825990187088661E-3</v>
      </c>
      <c r="D110" s="18">
        <v>2382348</v>
      </c>
      <c r="E110" s="70">
        <v>47758</v>
      </c>
      <c r="F110" s="70">
        <v>0</v>
      </c>
      <c r="G110" s="70">
        <v>46714</v>
      </c>
      <c r="H110" s="70">
        <v>7445</v>
      </c>
      <c r="I110" s="70">
        <v>101917</v>
      </c>
      <c r="J110" s="70"/>
      <c r="K110" s="70">
        <v>286807</v>
      </c>
      <c r="L110" s="70">
        <v>0</v>
      </c>
      <c r="M110" s="70">
        <v>838351</v>
      </c>
      <c r="N110" s="70">
        <v>415641</v>
      </c>
      <c r="O110" s="70">
        <v>1540799</v>
      </c>
      <c r="P110" s="70"/>
      <c r="Q110" s="70">
        <v>-700357</v>
      </c>
      <c r="R110" s="70"/>
      <c r="S110" s="70">
        <v>-179320.86206896551</v>
      </c>
      <c r="T110" s="70"/>
      <c r="U110" s="70">
        <v>-879677.86206896557</v>
      </c>
    </row>
    <row r="111" spans="1:21" ht="14.4" x14ac:dyDescent="0.3">
      <c r="A111" s="13">
        <v>216</v>
      </c>
      <c r="B111" s="14" t="s">
        <v>215</v>
      </c>
      <c r="C111" s="69">
        <v>3.6489949640005036E-2</v>
      </c>
      <c r="D111" s="18">
        <v>13008674</v>
      </c>
      <c r="E111" s="70">
        <v>260778</v>
      </c>
      <c r="F111" s="70">
        <v>0</v>
      </c>
      <c r="G111" s="70">
        <v>255079</v>
      </c>
      <c r="H111" s="70">
        <v>468373</v>
      </c>
      <c r="I111" s="70">
        <v>984230</v>
      </c>
      <c r="J111" s="70"/>
      <c r="K111" s="70">
        <v>1566091</v>
      </c>
      <c r="L111" s="70">
        <v>0</v>
      </c>
      <c r="M111" s="70">
        <v>4577768</v>
      </c>
      <c r="N111" s="70">
        <v>134612</v>
      </c>
      <c r="O111" s="70">
        <v>6278471</v>
      </c>
      <c r="P111" s="70"/>
      <c r="Q111" s="70">
        <v>-3824254</v>
      </c>
      <c r="R111" s="70"/>
      <c r="S111" s="70">
        <v>468426.1724137931</v>
      </c>
      <c r="T111" s="70"/>
      <c r="U111" s="70">
        <v>-3355827.8275862071</v>
      </c>
    </row>
    <row r="112" spans="1:21" ht="14.4" x14ac:dyDescent="0.3">
      <c r="A112" s="13">
        <v>217</v>
      </c>
      <c r="B112" s="14" t="s">
        <v>216</v>
      </c>
      <c r="C112" s="69">
        <v>1.3180050725387693E-2</v>
      </c>
      <c r="D112" s="18">
        <v>4698691</v>
      </c>
      <c r="E112" s="70">
        <v>94192</v>
      </c>
      <c r="F112" s="70">
        <v>0</v>
      </c>
      <c r="G112" s="70">
        <v>92134</v>
      </c>
      <c r="H112" s="70">
        <v>317082</v>
      </c>
      <c r="I112" s="70">
        <v>503408</v>
      </c>
      <c r="J112" s="70"/>
      <c r="K112" s="70">
        <v>565667</v>
      </c>
      <c r="L112" s="70">
        <v>0</v>
      </c>
      <c r="M112" s="70">
        <v>1653475</v>
      </c>
      <c r="N112" s="70">
        <v>1049087</v>
      </c>
      <c r="O112" s="70">
        <v>3268229</v>
      </c>
      <c r="P112" s="70"/>
      <c r="Q112" s="70">
        <v>-1381308</v>
      </c>
      <c r="R112" s="70"/>
      <c r="S112" s="70">
        <v>-108073.6551724138</v>
      </c>
      <c r="T112" s="70"/>
      <c r="U112" s="70">
        <v>-1489381.6551724137</v>
      </c>
    </row>
    <row r="113" spans="1:21" ht="14.4" x14ac:dyDescent="0.3">
      <c r="A113" s="13">
        <v>218</v>
      </c>
      <c r="B113" s="14" t="s">
        <v>217</v>
      </c>
      <c r="C113" s="69">
        <v>1.4804456506227097E-3</v>
      </c>
      <c r="D113" s="18">
        <v>527779</v>
      </c>
      <c r="E113" s="70">
        <v>10580</v>
      </c>
      <c r="F113" s="70">
        <v>0</v>
      </c>
      <c r="G113" s="70">
        <v>10349</v>
      </c>
      <c r="H113" s="70">
        <v>29945</v>
      </c>
      <c r="I113" s="70">
        <v>50874</v>
      </c>
      <c r="J113" s="70"/>
      <c r="K113" s="70">
        <v>63538</v>
      </c>
      <c r="L113" s="70">
        <v>0</v>
      </c>
      <c r="M113" s="70">
        <v>185726</v>
      </c>
      <c r="N113" s="70">
        <v>56703</v>
      </c>
      <c r="O113" s="70">
        <v>305967</v>
      </c>
      <c r="P113" s="70"/>
      <c r="Q113" s="70">
        <v>-155156</v>
      </c>
      <c r="R113" s="70"/>
      <c r="S113" s="70">
        <v>-2918</v>
      </c>
      <c r="T113" s="70"/>
      <c r="U113" s="70">
        <v>-158074</v>
      </c>
    </row>
    <row r="114" spans="1:21" ht="14.4" x14ac:dyDescent="0.3">
      <c r="A114" s="13">
        <v>219</v>
      </c>
      <c r="B114" s="14" t="s">
        <v>218</v>
      </c>
      <c r="C114" s="69">
        <v>0</v>
      </c>
      <c r="D114" s="18">
        <v>0</v>
      </c>
      <c r="E114" s="70">
        <v>0</v>
      </c>
      <c r="F114" s="70">
        <v>0</v>
      </c>
      <c r="G114" s="70">
        <v>0</v>
      </c>
      <c r="H114" s="70">
        <v>0</v>
      </c>
      <c r="I114" s="70">
        <v>0</v>
      </c>
      <c r="J114" s="70"/>
      <c r="K114" s="70">
        <v>0</v>
      </c>
      <c r="L114" s="70">
        <v>0</v>
      </c>
      <c r="M114" s="70">
        <v>0</v>
      </c>
      <c r="N114" s="70">
        <v>0</v>
      </c>
      <c r="O114" s="70">
        <v>0</v>
      </c>
      <c r="P114" s="70"/>
      <c r="Q114" s="70">
        <v>0</v>
      </c>
      <c r="R114" s="70"/>
      <c r="S114" s="70">
        <v>0</v>
      </c>
      <c r="T114" s="70"/>
      <c r="U114" s="70">
        <v>0</v>
      </c>
    </row>
    <row r="115" spans="1:21" ht="14.4" x14ac:dyDescent="0.3">
      <c r="A115" s="13">
        <v>220</v>
      </c>
      <c r="B115" s="14" t="s">
        <v>219</v>
      </c>
      <c r="C115" s="69">
        <v>0</v>
      </c>
      <c r="D115" s="18">
        <v>0</v>
      </c>
      <c r="E115" s="70">
        <v>0</v>
      </c>
      <c r="F115" s="70">
        <v>0</v>
      </c>
      <c r="G115" s="70">
        <v>0</v>
      </c>
      <c r="H115" s="70">
        <v>0</v>
      </c>
      <c r="I115" s="70">
        <v>0</v>
      </c>
      <c r="J115" s="70"/>
      <c r="K115" s="70">
        <v>0</v>
      </c>
      <c r="L115" s="70">
        <v>0</v>
      </c>
      <c r="M115" s="70">
        <v>0</v>
      </c>
      <c r="N115" s="70">
        <v>0</v>
      </c>
      <c r="O115" s="70">
        <v>0</v>
      </c>
      <c r="P115" s="70"/>
      <c r="Q115" s="70">
        <v>0</v>
      </c>
      <c r="R115" s="70"/>
      <c r="S115" s="70">
        <v>0</v>
      </c>
      <c r="T115" s="70"/>
      <c r="U115" s="70">
        <v>0</v>
      </c>
    </row>
    <row r="116" spans="1:21" ht="14.4" x14ac:dyDescent="0.3">
      <c r="A116" s="13">
        <v>221</v>
      </c>
      <c r="B116" s="14" t="s">
        <v>220</v>
      </c>
      <c r="C116" s="69">
        <v>2.4989703735309312E-2</v>
      </c>
      <c r="D116" s="18">
        <v>8908834</v>
      </c>
      <c r="E116" s="70">
        <v>178591</v>
      </c>
      <c r="F116" s="70">
        <v>0</v>
      </c>
      <c r="G116" s="70">
        <v>174688</v>
      </c>
      <c r="H116" s="70">
        <v>242595</v>
      </c>
      <c r="I116" s="70">
        <v>595874</v>
      </c>
      <c r="J116" s="70"/>
      <c r="K116" s="70">
        <v>1072519</v>
      </c>
      <c r="L116" s="70">
        <v>0</v>
      </c>
      <c r="M116" s="70">
        <v>3135029</v>
      </c>
      <c r="N116" s="70">
        <v>399393</v>
      </c>
      <c r="O116" s="70">
        <v>4606941</v>
      </c>
      <c r="P116" s="70"/>
      <c r="Q116" s="70">
        <v>-2618994</v>
      </c>
      <c r="R116" s="70"/>
      <c r="S116" s="70">
        <v>-11362.931034482768</v>
      </c>
      <c r="T116" s="70"/>
      <c r="U116" s="70">
        <v>-2630356.9310344825</v>
      </c>
    </row>
    <row r="117" spans="1:21" ht="14.4" x14ac:dyDescent="0.3">
      <c r="A117" s="13">
        <v>222</v>
      </c>
      <c r="B117" s="14" t="s">
        <v>221</v>
      </c>
      <c r="C117" s="69">
        <v>1.7480428125233086E-3</v>
      </c>
      <c r="D117" s="18">
        <v>623178</v>
      </c>
      <c r="E117" s="70">
        <v>12493</v>
      </c>
      <c r="F117" s="70">
        <v>0</v>
      </c>
      <c r="G117" s="70">
        <v>12219</v>
      </c>
      <c r="H117" s="70">
        <v>7654</v>
      </c>
      <c r="I117" s="70">
        <v>32366</v>
      </c>
      <c r="J117" s="70"/>
      <c r="K117" s="70">
        <v>75023</v>
      </c>
      <c r="L117" s="70">
        <v>0</v>
      </c>
      <c r="M117" s="70">
        <v>219297</v>
      </c>
      <c r="N117" s="70">
        <v>76795</v>
      </c>
      <c r="O117" s="70">
        <v>371115</v>
      </c>
      <c r="P117" s="70"/>
      <c r="Q117" s="70">
        <v>-183200</v>
      </c>
      <c r="R117" s="70"/>
      <c r="S117" s="70">
        <v>-30979.517241379312</v>
      </c>
      <c r="T117" s="70"/>
      <c r="U117" s="70">
        <v>-214179.5172413793</v>
      </c>
    </row>
    <row r="118" spans="1:21" ht="14.4" x14ac:dyDescent="0.3">
      <c r="A118" s="13">
        <v>223</v>
      </c>
      <c r="B118" s="14" t="s">
        <v>222</v>
      </c>
      <c r="C118" s="69">
        <v>3.0938909861147269E-3</v>
      </c>
      <c r="D118" s="18">
        <v>1102973</v>
      </c>
      <c r="E118" s="70">
        <v>22111</v>
      </c>
      <c r="F118" s="70">
        <v>0</v>
      </c>
      <c r="G118" s="70">
        <v>21627</v>
      </c>
      <c r="H118" s="70">
        <v>407932</v>
      </c>
      <c r="I118" s="70">
        <v>451670</v>
      </c>
      <c r="J118" s="70"/>
      <c r="K118" s="70">
        <v>132785</v>
      </c>
      <c r="L118" s="70">
        <v>0</v>
      </c>
      <c r="M118" s="70">
        <v>388137</v>
      </c>
      <c r="N118" s="70">
        <v>0</v>
      </c>
      <c r="O118" s="70">
        <v>520922</v>
      </c>
      <c r="P118" s="70"/>
      <c r="Q118" s="70">
        <v>-324249</v>
      </c>
      <c r="R118" s="70"/>
      <c r="S118" s="70">
        <v>184431.6551724138</v>
      </c>
      <c r="T118" s="70"/>
      <c r="U118" s="70">
        <v>-139817.3448275862</v>
      </c>
    </row>
    <row r="119" spans="1:21" ht="14.4" x14ac:dyDescent="0.3">
      <c r="A119" s="13">
        <v>226</v>
      </c>
      <c r="B119" s="14" t="s">
        <v>223</v>
      </c>
      <c r="C119" s="69">
        <v>9.0626739975121904E-5</v>
      </c>
      <c r="D119" s="18">
        <v>32308</v>
      </c>
      <c r="E119" s="70">
        <v>648</v>
      </c>
      <c r="F119" s="70">
        <v>0</v>
      </c>
      <c r="G119" s="70">
        <v>634</v>
      </c>
      <c r="H119" s="70">
        <v>3295</v>
      </c>
      <c r="I119" s="70">
        <v>4577</v>
      </c>
      <c r="J119" s="70"/>
      <c r="K119" s="70">
        <v>3890</v>
      </c>
      <c r="L119" s="70">
        <v>0</v>
      </c>
      <c r="M119" s="70">
        <v>11369</v>
      </c>
      <c r="N119" s="70">
        <v>23410</v>
      </c>
      <c r="O119" s="70">
        <v>38669</v>
      </c>
      <c r="P119" s="70"/>
      <c r="Q119" s="70">
        <v>-9497</v>
      </c>
      <c r="R119" s="70"/>
      <c r="S119" s="70">
        <v>-4833.1379310344828</v>
      </c>
      <c r="T119" s="70"/>
      <c r="U119" s="70">
        <v>-14330.137931034482</v>
      </c>
    </row>
    <row r="120" spans="1:21" ht="14.4" x14ac:dyDescent="0.3">
      <c r="A120" s="13">
        <v>229</v>
      </c>
      <c r="B120" s="14" t="s">
        <v>224</v>
      </c>
      <c r="C120" s="69">
        <v>8.9147170279454142E-3</v>
      </c>
      <c r="D120" s="18">
        <v>3178098</v>
      </c>
      <c r="E120" s="70">
        <v>63710</v>
      </c>
      <c r="F120" s="70">
        <v>0</v>
      </c>
      <c r="G120" s="70">
        <v>62317</v>
      </c>
      <c r="H120" s="70">
        <v>2172</v>
      </c>
      <c r="I120" s="70">
        <v>128199</v>
      </c>
      <c r="J120" s="70"/>
      <c r="K120" s="70">
        <v>382606</v>
      </c>
      <c r="L120" s="70">
        <v>0</v>
      </c>
      <c r="M120" s="70">
        <v>1118377</v>
      </c>
      <c r="N120" s="70">
        <v>268050</v>
      </c>
      <c r="O120" s="70">
        <v>1769033</v>
      </c>
      <c r="P120" s="70"/>
      <c r="Q120" s="70">
        <v>-934289</v>
      </c>
      <c r="R120" s="70"/>
      <c r="S120" s="70">
        <v>-92589.068965517246</v>
      </c>
      <c r="T120" s="70"/>
      <c r="U120" s="70">
        <v>-1026878.0689655172</v>
      </c>
    </row>
    <row r="121" spans="1:21" ht="14.4" x14ac:dyDescent="0.3">
      <c r="A121" s="13">
        <v>230</v>
      </c>
      <c r="B121" s="14" t="s">
        <v>225</v>
      </c>
      <c r="C121" s="69">
        <v>0</v>
      </c>
      <c r="D121" s="18">
        <v>0</v>
      </c>
      <c r="E121" s="70">
        <v>0</v>
      </c>
      <c r="F121" s="70">
        <v>0</v>
      </c>
      <c r="G121" s="70">
        <v>0</v>
      </c>
      <c r="H121" s="70">
        <v>0</v>
      </c>
      <c r="I121" s="70">
        <v>0</v>
      </c>
      <c r="J121" s="70"/>
      <c r="K121" s="70">
        <v>0</v>
      </c>
      <c r="L121" s="70">
        <v>0</v>
      </c>
      <c r="M121" s="70">
        <v>0</v>
      </c>
      <c r="N121" s="70">
        <v>0</v>
      </c>
      <c r="O121" s="70">
        <v>0</v>
      </c>
      <c r="P121" s="70"/>
      <c r="Q121" s="70">
        <v>0</v>
      </c>
      <c r="R121" s="70"/>
      <c r="S121" s="70">
        <v>0</v>
      </c>
      <c r="T121" s="70"/>
      <c r="U121" s="70">
        <v>0</v>
      </c>
    </row>
    <row r="122" spans="1:21" ht="14.4" x14ac:dyDescent="0.3">
      <c r="A122" s="13">
        <v>231</v>
      </c>
      <c r="B122" s="14" t="s">
        <v>226</v>
      </c>
      <c r="C122" s="69">
        <v>0</v>
      </c>
      <c r="D122" s="18">
        <v>0</v>
      </c>
      <c r="E122" s="70">
        <v>0</v>
      </c>
      <c r="F122" s="70">
        <v>0</v>
      </c>
      <c r="G122" s="70">
        <v>0</v>
      </c>
      <c r="H122" s="70">
        <v>0</v>
      </c>
      <c r="I122" s="70">
        <v>0</v>
      </c>
      <c r="J122" s="70"/>
      <c r="K122" s="70">
        <v>0</v>
      </c>
      <c r="L122" s="70">
        <v>0</v>
      </c>
      <c r="M122" s="70">
        <v>0</v>
      </c>
      <c r="N122" s="70">
        <v>0</v>
      </c>
      <c r="O122" s="70">
        <v>0</v>
      </c>
      <c r="P122" s="70"/>
      <c r="Q122" s="70">
        <v>0</v>
      </c>
      <c r="R122" s="70"/>
      <c r="S122" s="70">
        <v>0</v>
      </c>
      <c r="T122" s="70"/>
      <c r="U122" s="70">
        <v>0</v>
      </c>
    </row>
    <row r="123" spans="1:21" ht="14.4" x14ac:dyDescent="0.3">
      <c r="A123" s="13">
        <v>232</v>
      </c>
      <c r="B123" s="14" t="s">
        <v>227</v>
      </c>
      <c r="C123" s="69">
        <v>0</v>
      </c>
      <c r="D123" s="18">
        <v>0</v>
      </c>
      <c r="E123" s="70">
        <v>0</v>
      </c>
      <c r="F123" s="70">
        <v>0</v>
      </c>
      <c r="G123" s="70">
        <v>0</v>
      </c>
      <c r="H123" s="70">
        <v>0</v>
      </c>
      <c r="I123" s="70">
        <v>0</v>
      </c>
      <c r="J123" s="70"/>
      <c r="K123" s="70">
        <v>0</v>
      </c>
      <c r="L123" s="70">
        <v>0</v>
      </c>
      <c r="M123" s="70">
        <v>0</v>
      </c>
      <c r="N123" s="70">
        <v>0</v>
      </c>
      <c r="O123" s="70">
        <v>0</v>
      </c>
      <c r="P123" s="70"/>
      <c r="Q123" s="70">
        <v>0</v>
      </c>
      <c r="R123" s="70"/>
      <c r="S123" s="70">
        <v>0</v>
      </c>
      <c r="T123" s="70"/>
      <c r="U123" s="70">
        <v>0</v>
      </c>
    </row>
    <row r="124" spans="1:21" ht="14.4" x14ac:dyDescent="0.3">
      <c r="A124" s="13">
        <v>233</v>
      </c>
      <c r="B124" s="14" t="s">
        <v>228</v>
      </c>
      <c r="C124" s="69">
        <v>8.1060431194267859E-5</v>
      </c>
      <c r="D124" s="18">
        <v>28898</v>
      </c>
      <c r="E124" s="70">
        <v>579</v>
      </c>
      <c r="F124" s="70">
        <v>0</v>
      </c>
      <c r="G124" s="70">
        <v>567</v>
      </c>
      <c r="H124" s="70">
        <v>6850</v>
      </c>
      <c r="I124" s="70">
        <v>7996</v>
      </c>
      <c r="J124" s="70"/>
      <c r="K124" s="70">
        <v>3479</v>
      </c>
      <c r="L124" s="70">
        <v>0</v>
      </c>
      <c r="M124" s="70">
        <v>10169</v>
      </c>
      <c r="N124" s="70">
        <v>10095</v>
      </c>
      <c r="O124" s="70">
        <v>23743</v>
      </c>
      <c r="P124" s="70"/>
      <c r="Q124" s="70">
        <v>-8495</v>
      </c>
      <c r="R124" s="70"/>
      <c r="S124" s="70">
        <v>-4583.5862068965516</v>
      </c>
      <c r="T124" s="70"/>
      <c r="U124" s="70">
        <v>-13078.586206896551</v>
      </c>
    </row>
    <row r="125" spans="1:21" ht="14.4" x14ac:dyDescent="0.3">
      <c r="A125" s="13">
        <v>234</v>
      </c>
      <c r="B125" s="14" t="s">
        <v>229</v>
      </c>
      <c r="C125" s="69">
        <v>8.7939429693234116E-4</v>
      </c>
      <c r="D125" s="18">
        <v>313504</v>
      </c>
      <c r="E125" s="70">
        <v>6285</v>
      </c>
      <c r="F125" s="70">
        <v>0</v>
      </c>
      <c r="G125" s="70">
        <v>6147</v>
      </c>
      <c r="H125" s="70">
        <v>74879</v>
      </c>
      <c r="I125" s="70">
        <v>87311</v>
      </c>
      <c r="J125" s="70"/>
      <c r="K125" s="70">
        <v>37742</v>
      </c>
      <c r="L125" s="70">
        <v>0</v>
      </c>
      <c r="M125" s="70">
        <v>110323</v>
      </c>
      <c r="N125" s="70">
        <v>51633</v>
      </c>
      <c r="O125" s="70">
        <v>199698</v>
      </c>
      <c r="P125" s="70"/>
      <c r="Q125" s="70">
        <v>-92162</v>
      </c>
      <c r="R125" s="70"/>
      <c r="S125" s="70">
        <v>23107.586206896551</v>
      </c>
      <c r="T125" s="70"/>
      <c r="U125" s="70">
        <v>-69054.413793103449</v>
      </c>
    </row>
    <row r="126" spans="1:21" ht="14.4" x14ac:dyDescent="0.3">
      <c r="A126" s="13">
        <v>236</v>
      </c>
      <c r="B126" s="14" t="s">
        <v>230</v>
      </c>
      <c r="C126" s="69">
        <v>7.3342567434493827E-2</v>
      </c>
      <c r="D126" s="18">
        <v>26146639</v>
      </c>
      <c r="E126" s="70">
        <v>524147</v>
      </c>
      <c r="F126" s="70">
        <v>0</v>
      </c>
      <c r="G126" s="70">
        <v>512693</v>
      </c>
      <c r="H126" s="70">
        <v>2669222</v>
      </c>
      <c r="I126" s="70">
        <v>3706062</v>
      </c>
      <c r="J126" s="70"/>
      <c r="K126" s="70">
        <v>3147748</v>
      </c>
      <c r="L126" s="70">
        <v>0</v>
      </c>
      <c r="M126" s="70">
        <v>9201033</v>
      </c>
      <c r="N126" s="70">
        <v>0</v>
      </c>
      <c r="O126" s="70">
        <v>12348781</v>
      </c>
      <c r="P126" s="70"/>
      <c r="Q126" s="70">
        <v>-7686516</v>
      </c>
      <c r="R126" s="70"/>
      <c r="S126" s="70">
        <v>1391453.7241379311</v>
      </c>
      <c r="T126" s="70"/>
      <c r="U126" s="70">
        <v>-6295062.2758620689</v>
      </c>
    </row>
    <row r="127" spans="1:21" ht="14.4" x14ac:dyDescent="0.3">
      <c r="A127" s="13">
        <v>238</v>
      </c>
      <c r="B127" s="14" t="s">
        <v>231</v>
      </c>
      <c r="C127" s="69">
        <v>2.3088379814081039E-3</v>
      </c>
      <c r="D127" s="18">
        <v>823101</v>
      </c>
      <c r="E127" s="70">
        <v>16500</v>
      </c>
      <c r="F127" s="70">
        <v>0</v>
      </c>
      <c r="G127" s="70">
        <v>16140</v>
      </c>
      <c r="H127" s="70">
        <v>91739</v>
      </c>
      <c r="I127" s="70">
        <v>124379</v>
      </c>
      <c r="J127" s="70"/>
      <c r="K127" s="70">
        <v>99092</v>
      </c>
      <c r="L127" s="70">
        <v>0</v>
      </c>
      <c r="M127" s="70">
        <v>289650</v>
      </c>
      <c r="N127" s="70">
        <v>54955</v>
      </c>
      <c r="O127" s="70">
        <v>443697</v>
      </c>
      <c r="P127" s="70"/>
      <c r="Q127" s="70">
        <v>-241973</v>
      </c>
      <c r="R127" s="70"/>
      <c r="S127" s="70">
        <v>53883.103448275862</v>
      </c>
      <c r="T127" s="70"/>
      <c r="U127" s="70">
        <v>-188089.89655172414</v>
      </c>
    </row>
    <row r="128" spans="1:21" ht="14.4" x14ac:dyDescent="0.3">
      <c r="A128" s="13">
        <v>239</v>
      </c>
      <c r="B128" s="14" t="s">
        <v>232</v>
      </c>
      <c r="C128" s="69">
        <v>2.74550545802382E-4</v>
      </c>
      <c r="D128" s="18">
        <v>97877</v>
      </c>
      <c r="E128" s="70">
        <v>1962</v>
      </c>
      <c r="F128" s="70">
        <v>0</v>
      </c>
      <c r="G128" s="70">
        <v>1919</v>
      </c>
      <c r="H128" s="70">
        <v>6578</v>
      </c>
      <c r="I128" s="70">
        <v>10459</v>
      </c>
      <c r="J128" s="70"/>
      <c r="K128" s="70">
        <v>11783</v>
      </c>
      <c r="L128" s="70">
        <v>0</v>
      </c>
      <c r="M128" s="70">
        <v>34443</v>
      </c>
      <c r="N128" s="70">
        <v>49966</v>
      </c>
      <c r="O128" s="70">
        <v>96192</v>
      </c>
      <c r="P128" s="70"/>
      <c r="Q128" s="70">
        <v>-28773</v>
      </c>
      <c r="R128" s="70"/>
      <c r="S128" s="70">
        <v>-7457.0689655172409</v>
      </c>
      <c r="T128" s="70"/>
      <c r="U128" s="70">
        <v>-36230.068965517239</v>
      </c>
    </row>
    <row r="129" spans="1:21" ht="14.4" x14ac:dyDescent="0.3">
      <c r="A129" s="13">
        <v>241</v>
      </c>
      <c r="B129" s="14" t="s">
        <v>233</v>
      </c>
      <c r="C129" s="69">
        <v>1.2299248924533129E-3</v>
      </c>
      <c r="D129" s="18">
        <v>438468</v>
      </c>
      <c r="E129" s="70">
        <v>8790</v>
      </c>
      <c r="F129" s="70">
        <v>0</v>
      </c>
      <c r="G129" s="70">
        <v>8598</v>
      </c>
      <c r="H129" s="70">
        <v>53280</v>
      </c>
      <c r="I129" s="70">
        <v>70668</v>
      </c>
      <c r="J129" s="70"/>
      <c r="K129" s="70">
        <v>52786</v>
      </c>
      <c r="L129" s="70">
        <v>0</v>
      </c>
      <c r="M129" s="70">
        <v>154298</v>
      </c>
      <c r="N129" s="70">
        <v>51384</v>
      </c>
      <c r="O129" s="70">
        <v>258468</v>
      </c>
      <c r="P129" s="70"/>
      <c r="Q129" s="70">
        <v>-128900.00000000001</v>
      </c>
      <c r="R129" s="70"/>
      <c r="S129" s="70">
        <v>-33129.448275862072</v>
      </c>
      <c r="T129" s="70"/>
      <c r="U129" s="70">
        <v>-162029.44827586209</v>
      </c>
    </row>
    <row r="130" spans="1:21" ht="14.4" x14ac:dyDescent="0.3">
      <c r="A130" s="13">
        <v>242</v>
      </c>
      <c r="B130" s="14" t="s">
        <v>234</v>
      </c>
      <c r="C130" s="69">
        <v>9.6897248580116117E-3</v>
      </c>
      <c r="D130" s="18">
        <v>3454389</v>
      </c>
      <c r="E130" s="70">
        <v>69248</v>
      </c>
      <c r="F130" s="70">
        <v>0</v>
      </c>
      <c r="G130" s="70">
        <v>67735</v>
      </c>
      <c r="H130" s="70">
        <v>48190</v>
      </c>
      <c r="I130" s="70">
        <v>185173</v>
      </c>
      <c r="J130" s="70"/>
      <c r="K130" s="70">
        <v>415868</v>
      </c>
      <c r="L130" s="70">
        <v>0</v>
      </c>
      <c r="M130" s="70">
        <v>1215604</v>
      </c>
      <c r="N130" s="70">
        <v>117582</v>
      </c>
      <c r="O130" s="70">
        <v>1749054</v>
      </c>
      <c r="P130" s="70"/>
      <c r="Q130" s="70">
        <v>-1015512</v>
      </c>
      <c r="R130" s="70"/>
      <c r="S130" s="70">
        <v>74410.31034482758</v>
      </c>
      <c r="T130" s="70"/>
      <c r="U130" s="70">
        <v>-941101.68965517241</v>
      </c>
    </row>
    <row r="131" spans="1:21" ht="14.4" x14ac:dyDescent="0.3">
      <c r="A131" s="13">
        <v>245</v>
      </c>
      <c r="B131" s="14" t="s">
        <v>235</v>
      </c>
      <c r="C131" s="69">
        <v>5.1849849654952334E-4</v>
      </c>
      <c r="D131" s="18">
        <v>184845</v>
      </c>
      <c r="E131" s="70">
        <v>3705</v>
      </c>
      <c r="F131" s="70">
        <v>0</v>
      </c>
      <c r="G131" s="70">
        <v>3625</v>
      </c>
      <c r="H131" s="70">
        <v>23914</v>
      </c>
      <c r="I131" s="70">
        <v>31244</v>
      </c>
      <c r="J131" s="70"/>
      <c r="K131" s="70">
        <v>22253</v>
      </c>
      <c r="L131" s="70">
        <v>0</v>
      </c>
      <c r="M131" s="70">
        <v>65047</v>
      </c>
      <c r="N131" s="70">
        <v>26791</v>
      </c>
      <c r="O131" s="70">
        <v>114091</v>
      </c>
      <c r="P131" s="70"/>
      <c r="Q131" s="70">
        <v>-54340</v>
      </c>
      <c r="R131" s="70"/>
      <c r="S131" s="70">
        <v>6835.1724137931033</v>
      </c>
      <c r="T131" s="70"/>
      <c r="U131" s="70">
        <v>-47504.827586206899</v>
      </c>
    </row>
    <row r="132" spans="1:21" ht="14.4" x14ac:dyDescent="0.3">
      <c r="A132" s="13">
        <v>246</v>
      </c>
      <c r="B132" s="14" t="s">
        <v>236</v>
      </c>
      <c r="C132" s="69">
        <v>0</v>
      </c>
      <c r="D132" s="18">
        <v>0</v>
      </c>
      <c r="E132" s="70">
        <v>0</v>
      </c>
      <c r="F132" s="70">
        <v>0</v>
      </c>
      <c r="G132" s="70">
        <v>0</v>
      </c>
      <c r="H132" s="70">
        <v>0</v>
      </c>
      <c r="I132" s="70">
        <v>0</v>
      </c>
      <c r="J132" s="70"/>
      <c r="K132" s="70">
        <v>0</v>
      </c>
      <c r="L132" s="70">
        <v>0</v>
      </c>
      <c r="M132" s="70">
        <v>0</v>
      </c>
      <c r="N132" s="70">
        <v>0</v>
      </c>
      <c r="O132" s="70">
        <v>0</v>
      </c>
      <c r="P132" s="70"/>
      <c r="Q132" s="70">
        <v>0</v>
      </c>
      <c r="R132" s="70"/>
      <c r="S132" s="70">
        <v>0</v>
      </c>
      <c r="T132" s="70"/>
      <c r="U132" s="70">
        <v>0</v>
      </c>
    </row>
    <row r="133" spans="1:21" ht="14.4" x14ac:dyDescent="0.3">
      <c r="A133" s="13">
        <v>247</v>
      </c>
      <c r="B133" s="14" t="s">
        <v>237</v>
      </c>
      <c r="C133" s="69">
        <v>4.687825171984613E-2</v>
      </c>
      <c r="D133" s="18">
        <v>16712106</v>
      </c>
      <c r="E133" s="70">
        <v>335019</v>
      </c>
      <c r="F133" s="70">
        <v>0</v>
      </c>
      <c r="G133" s="70">
        <v>327697</v>
      </c>
      <c r="H133" s="70">
        <v>3121841</v>
      </c>
      <c r="I133" s="70">
        <v>3784557</v>
      </c>
      <c r="J133" s="70"/>
      <c r="K133" s="70">
        <v>2011941</v>
      </c>
      <c r="L133" s="70">
        <v>0</v>
      </c>
      <c r="M133" s="70">
        <v>5881010</v>
      </c>
      <c r="N133" s="70">
        <v>10251</v>
      </c>
      <c r="O133" s="70">
        <v>7903202</v>
      </c>
      <c r="P133" s="70"/>
      <c r="Q133" s="70">
        <v>-4912979</v>
      </c>
      <c r="R133" s="70"/>
      <c r="S133" s="70">
        <v>1477509.3793103448</v>
      </c>
      <c r="T133" s="70"/>
      <c r="U133" s="70">
        <v>-3435469.6206896552</v>
      </c>
    </row>
    <row r="134" spans="1:21" ht="14.4" x14ac:dyDescent="0.3">
      <c r="A134" s="13">
        <v>261</v>
      </c>
      <c r="B134" s="14" t="s">
        <v>238</v>
      </c>
      <c r="C134" s="69">
        <v>2.5256045938405517E-3</v>
      </c>
      <c r="D134" s="18">
        <v>900379</v>
      </c>
      <c r="E134" s="70">
        <v>18049</v>
      </c>
      <c r="F134" s="70">
        <v>0</v>
      </c>
      <c r="G134" s="70">
        <v>17655</v>
      </c>
      <c r="H134" s="70">
        <v>165211</v>
      </c>
      <c r="I134" s="70">
        <v>200915</v>
      </c>
      <c r="J134" s="70"/>
      <c r="K134" s="70">
        <v>108395</v>
      </c>
      <c r="L134" s="70">
        <v>0</v>
      </c>
      <c r="M134" s="70">
        <v>316844</v>
      </c>
      <c r="N134" s="70">
        <v>83118</v>
      </c>
      <c r="O134" s="70">
        <v>508357</v>
      </c>
      <c r="P134" s="70"/>
      <c r="Q134" s="70">
        <v>-264690</v>
      </c>
      <c r="R134" s="70"/>
      <c r="S134" s="70">
        <v>-24718.586206896551</v>
      </c>
      <c r="T134" s="70"/>
      <c r="U134" s="70">
        <v>-289408.58620689658</v>
      </c>
    </row>
    <row r="135" spans="1:21" ht="14.4" x14ac:dyDescent="0.3">
      <c r="A135" s="13">
        <v>262</v>
      </c>
      <c r="B135" s="14" t="s">
        <v>239</v>
      </c>
      <c r="C135" s="69">
        <v>9.7687904079485216E-3</v>
      </c>
      <c r="D135" s="18">
        <v>3482576</v>
      </c>
      <c r="E135" s="70">
        <v>69813</v>
      </c>
      <c r="F135" s="70">
        <v>0</v>
      </c>
      <c r="G135" s="70">
        <v>68288</v>
      </c>
      <c r="H135" s="70">
        <v>742346</v>
      </c>
      <c r="I135" s="70">
        <v>880447</v>
      </c>
      <c r="J135" s="70"/>
      <c r="K135" s="70">
        <v>419261</v>
      </c>
      <c r="L135" s="70">
        <v>0</v>
      </c>
      <c r="M135" s="70">
        <v>1225523</v>
      </c>
      <c r="N135" s="70">
        <v>207380</v>
      </c>
      <c r="O135" s="70">
        <v>1852164</v>
      </c>
      <c r="P135" s="70"/>
      <c r="Q135" s="70">
        <v>-1023798</v>
      </c>
      <c r="R135" s="70"/>
      <c r="S135" s="70">
        <v>46329.655172413797</v>
      </c>
      <c r="T135" s="70"/>
      <c r="U135" s="70">
        <v>-977468.3448275862</v>
      </c>
    </row>
    <row r="136" spans="1:21" ht="14.4" x14ac:dyDescent="0.3">
      <c r="A136" s="13">
        <v>263</v>
      </c>
      <c r="B136" s="14" t="s">
        <v>240</v>
      </c>
      <c r="C136" s="69">
        <v>1.5685805582349739E-4</v>
      </c>
      <c r="D136" s="18">
        <v>55920</v>
      </c>
      <c r="E136" s="70">
        <v>1121</v>
      </c>
      <c r="F136" s="70">
        <v>0</v>
      </c>
      <c r="G136" s="70">
        <v>1096</v>
      </c>
      <c r="H136" s="70">
        <v>7403</v>
      </c>
      <c r="I136" s="70">
        <v>9620</v>
      </c>
      <c r="J136" s="70"/>
      <c r="K136" s="70">
        <v>6732</v>
      </c>
      <c r="L136" s="70">
        <v>0</v>
      </c>
      <c r="M136" s="70">
        <v>19678</v>
      </c>
      <c r="N136" s="70">
        <v>29669</v>
      </c>
      <c r="O136" s="70">
        <v>56079</v>
      </c>
      <c r="P136" s="70"/>
      <c r="Q136" s="70">
        <v>-16439.000000000004</v>
      </c>
      <c r="R136" s="70"/>
      <c r="S136" s="70">
        <v>-18354.068965517243</v>
      </c>
      <c r="T136" s="70"/>
      <c r="U136" s="70">
        <v>-34793.068965517246</v>
      </c>
    </row>
    <row r="137" spans="1:21" ht="14.4" x14ac:dyDescent="0.3">
      <c r="A137" s="13">
        <v>268</v>
      </c>
      <c r="B137" s="14" t="s">
        <v>241</v>
      </c>
      <c r="C137" s="69">
        <v>3.589919744071312E-3</v>
      </c>
      <c r="D137" s="18">
        <v>1279807</v>
      </c>
      <c r="E137" s="70">
        <v>25656</v>
      </c>
      <c r="F137" s="70">
        <v>0</v>
      </c>
      <c r="G137" s="70">
        <v>25095</v>
      </c>
      <c r="H137" s="70">
        <v>175215</v>
      </c>
      <c r="I137" s="70">
        <v>225966</v>
      </c>
      <c r="J137" s="70"/>
      <c r="K137" s="70">
        <v>154074</v>
      </c>
      <c r="L137" s="70">
        <v>0</v>
      </c>
      <c r="M137" s="70">
        <v>450366</v>
      </c>
      <c r="N137" s="70">
        <v>1637</v>
      </c>
      <c r="O137" s="70">
        <v>606077</v>
      </c>
      <c r="P137" s="70"/>
      <c r="Q137" s="70">
        <v>-376235</v>
      </c>
      <c r="R137" s="70"/>
      <c r="S137" s="70">
        <v>42958.103448275862</v>
      </c>
      <c r="T137" s="70"/>
      <c r="U137" s="70">
        <v>-333276.89655172412</v>
      </c>
    </row>
    <row r="138" spans="1:21" ht="14.4" x14ac:dyDescent="0.3">
      <c r="A138" s="13">
        <v>270</v>
      </c>
      <c r="B138" s="14" t="s">
        <v>242</v>
      </c>
      <c r="C138" s="69">
        <v>1.0552858946224629E-3</v>
      </c>
      <c r="D138" s="18">
        <v>376210</v>
      </c>
      <c r="E138" s="70">
        <v>7542</v>
      </c>
      <c r="F138" s="70">
        <v>0</v>
      </c>
      <c r="G138" s="70">
        <v>7377</v>
      </c>
      <c r="H138" s="70">
        <v>93320</v>
      </c>
      <c r="I138" s="70">
        <v>108239</v>
      </c>
      <c r="J138" s="70"/>
      <c r="K138" s="70">
        <v>45291</v>
      </c>
      <c r="L138" s="70">
        <v>0</v>
      </c>
      <c r="M138" s="70">
        <v>132389</v>
      </c>
      <c r="N138" s="70">
        <v>37297</v>
      </c>
      <c r="O138" s="70">
        <v>214977</v>
      </c>
      <c r="P138" s="70"/>
      <c r="Q138" s="70">
        <v>-110597</v>
      </c>
      <c r="R138" s="70"/>
      <c r="S138" s="70">
        <v>147897.62068965516</v>
      </c>
      <c r="T138" s="70"/>
      <c r="U138" s="70">
        <v>37300.620689655159</v>
      </c>
    </row>
    <row r="139" spans="1:21" ht="14.4" x14ac:dyDescent="0.3">
      <c r="A139" s="13">
        <v>275</v>
      </c>
      <c r="B139" s="14" t="s">
        <v>243</v>
      </c>
      <c r="C139" s="69">
        <v>1.4797544797022454E-3</v>
      </c>
      <c r="D139" s="18">
        <v>527533</v>
      </c>
      <c r="E139" s="70">
        <v>10575</v>
      </c>
      <c r="F139" s="70">
        <v>0</v>
      </c>
      <c r="G139" s="70">
        <v>10344</v>
      </c>
      <c r="H139" s="70">
        <v>54992</v>
      </c>
      <c r="I139" s="70">
        <v>75911</v>
      </c>
      <c r="J139" s="70"/>
      <c r="K139" s="70">
        <v>63509</v>
      </c>
      <c r="L139" s="70">
        <v>0</v>
      </c>
      <c r="M139" s="70">
        <v>185639</v>
      </c>
      <c r="N139" s="70">
        <v>10831</v>
      </c>
      <c r="O139" s="70">
        <v>259979</v>
      </c>
      <c r="P139" s="70"/>
      <c r="Q139" s="70">
        <v>-155083</v>
      </c>
      <c r="R139" s="70"/>
      <c r="S139" s="70">
        <v>4559.3793103448279</v>
      </c>
      <c r="T139" s="70"/>
      <c r="U139" s="70">
        <v>-150523.62068965516</v>
      </c>
    </row>
    <row r="140" spans="1:21" ht="14.4" x14ac:dyDescent="0.3">
      <c r="A140" s="13">
        <v>276</v>
      </c>
      <c r="B140" s="14" t="s">
        <v>244</v>
      </c>
      <c r="C140" s="69">
        <v>1.7404202745221911E-3</v>
      </c>
      <c r="D140" s="18">
        <v>620460</v>
      </c>
      <c r="E140" s="70">
        <v>12438</v>
      </c>
      <c r="F140" s="70">
        <v>0</v>
      </c>
      <c r="G140" s="70">
        <v>12166</v>
      </c>
      <c r="H140" s="70">
        <v>22651</v>
      </c>
      <c r="I140" s="70">
        <v>47255</v>
      </c>
      <c r="J140" s="70"/>
      <c r="K140" s="70">
        <v>74696</v>
      </c>
      <c r="L140" s="70">
        <v>0</v>
      </c>
      <c r="M140" s="70">
        <v>218341</v>
      </c>
      <c r="N140" s="70">
        <v>123638</v>
      </c>
      <c r="O140" s="70">
        <v>416675</v>
      </c>
      <c r="P140" s="70"/>
      <c r="Q140" s="70">
        <v>-182401</v>
      </c>
      <c r="R140" s="70"/>
      <c r="S140" s="70">
        <v>-52756.551724137928</v>
      </c>
      <c r="T140" s="70"/>
      <c r="U140" s="70">
        <v>-235157.55172413791</v>
      </c>
    </row>
    <row r="141" spans="1:21" ht="14.4" x14ac:dyDescent="0.3">
      <c r="A141" s="13">
        <v>277</v>
      </c>
      <c r="B141" s="14" t="s">
        <v>245</v>
      </c>
      <c r="C141" s="69">
        <v>6.6159761179703977E-4</v>
      </c>
      <c r="D141" s="18">
        <v>235860</v>
      </c>
      <c r="E141" s="70">
        <v>4728</v>
      </c>
      <c r="F141" s="70">
        <v>0</v>
      </c>
      <c r="G141" s="70">
        <v>4625</v>
      </c>
      <c r="H141" s="70">
        <v>441</v>
      </c>
      <c r="I141" s="70">
        <v>9794</v>
      </c>
      <c r="J141" s="70"/>
      <c r="K141" s="70">
        <v>28395</v>
      </c>
      <c r="L141" s="70">
        <v>0</v>
      </c>
      <c r="M141" s="70">
        <v>82999</v>
      </c>
      <c r="N141" s="70">
        <v>47628</v>
      </c>
      <c r="O141" s="70">
        <v>159022</v>
      </c>
      <c r="P141" s="70"/>
      <c r="Q141" s="70">
        <v>-69338</v>
      </c>
      <c r="R141" s="70"/>
      <c r="S141" s="70">
        <v>-15109.448275862069</v>
      </c>
      <c r="T141" s="70"/>
      <c r="U141" s="70">
        <v>-84447.448275862072</v>
      </c>
    </row>
    <row r="142" spans="1:21" ht="14.4" x14ac:dyDescent="0.3">
      <c r="A142" s="13">
        <v>278</v>
      </c>
      <c r="B142" s="14" t="s">
        <v>246</v>
      </c>
      <c r="C142" s="69">
        <v>1.3531404592755907E-3</v>
      </c>
      <c r="D142" s="18">
        <v>482395</v>
      </c>
      <c r="E142" s="70">
        <v>9670</v>
      </c>
      <c r="F142" s="70">
        <v>0</v>
      </c>
      <c r="G142" s="70">
        <v>9459</v>
      </c>
      <c r="H142" s="70">
        <v>113250</v>
      </c>
      <c r="I142" s="70">
        <v>132379</v>
      </c>
      <c r="J142" s="70"/>
      <c r="K142" s="70">
        <v>58075</v>
      </c>
      <c r="L142" s="70">
        <v>0</v>
      </c>
      <c r="M142" s="70">
        <v>169755</v>
      </c>
      <c r="N142" s="70">
        <v>21339</v>
      </c>
      <c r="O142" s="70">
        <v>249169</v>
      </c>
      <c r="P142" s="70"/>
      <c r="Q142" s="70">
        <v>-141813</v>
      </c>
      <c r="R142" s="70"/>
      <c r="S142" s="70">
        <v>53299.413793103449</v>
      </c>
      <c r="T142" s="70"/>
      <c r="U142" s="70">
        <v>-88513.586206896551</v>
      </c>
    </row>
    <row r="143" spans="1:21" ht="14.4" x14ac:dyDescent="0.3">
      <c r="A143" s="13">
        <v>279</v>
      </c>
      <c r="B143" s="14" t="s">
        <v>247</v>
      </c>
      <c r="C143" s="69">
        <v>1.2774104577398309E-3</v>
      </c>
      <c r="D143" s="18">
        <v>455397</v>
      </c>
      <c r="E143" s="70">
        <v>9129</v>
      </c>
      <c r="F143" s="70">
        <v>0</v>
      </c>
      <c r="G143" s="70">
        <v>8930</v>
      </c>
      <c r="H143" s="70">
        <v>45620</v>
      </c>
      <c r="I143" s="70">
        <v>63679</v>
      </c>
      <c r="J143" s="70"/>
      <c r="K143" s="70">
        <v>54824</v>
      </c>
      <c r="L143" s="70">
        <v>0</v>
      </c>
      <c r="M143" s="70">
        <v>160255</v>
      </c>
      <c r="N143" s="70">
        <v>68079</v>
      </c>
      <c r="O143" s="70">
        <v>283158</v>
      </c>
      <c r="P143" s="70"/>
      <c r="Q143" s="70">
        <v>-133877</v>
      </c>
      <c r="R143" s="70"/>
      <c r="S143" s="70">
        <v>-53839.793103448275</v>
      </c>
      <c r="T143" s="70"/>
      <c r="U143" s="70">
        <v>-187716.79310344829</v>
      </c>
    </row>
    <row r="144" spans="1:21" ht="14.4" x14ac:dyDescent="0.3">
      <c r="A144" s="13">
        <v>280</v>
      </c>
      <c r="B144" s="14" t="s">
        <v>248</v>
      </c>
      <c r="C144" s="69">
        <v>1.5121492439974436E-2</v>
      </c>
      <c r="D144" s="18">
        <v>5390815</v>
      </c>
      <c r="E144" s="70">
        <v>108067</v>
      </c>
      <c r="F144" s="70">
        <v>0</v>
      </c>
      <c r="G144" s="70">
        <v>105705</v>
      </c>
      <c r="H144" s="70">
        <v>11141</v>
      </c>
      <c r="I144" s="70">
        <v>224913</v>
      </c>
      <c r="J144" s="70"/>
      <c r="K144" s="70">
        <v>648991</v>
      </c>
      <c r="L144" s="70">
        <v>0</v>
      </c>
      <c r="M144" s="70">
        <v>1897034</v>
      </c>
      <c r="N144" s="70">
        <v>429686</v>
      </c>
      <c r="O144" s="70">
        <v>2975711</v>
      </c>
      <c r="P144" s="70"/>
      <c r="Q144" s="70">
        <v>-1584778</v>
      </c>
      <c r="R144" s="70"/>
      <c r="S144" s="70">
        <v>-174166</v>
      </c>
      <c r="T144" s="70"/>
      <c r="U144" s="70">
        <v>-1758944</v>
      </c>
    </row>
    <row r="145" spans="1:21" ht="14.4" x14ac:dyDescent="0.3">
      <c r="A145" s="13">
        <v>282</v>
      </c>
      <c r="B145" s="14" t="s">
        <v>249</v>
      </c>
      <c r="C145" s="69">
        <v>2.1067125550269057E-3</v>
      </c>
      <c r="D145" s="18">
        <v>751043</v>
      </c>
      <c r="E145" s="70">
        <v>15056</v>
      </c>
      <c r="F145" s="70">
        <v>0</v>
      </c>
      <c r="G145" s="70">
        <v>14727</v>
      </c>
      <c r="H145" s="70">
        <v>39068</v>
      </c>
      <c r="I145" s="70">
        <v>68851</v>
      </c>
      <c r="J145" s="70"/>
      <c r="K145" s="70">
        <v>90417</v>
      </c>
      <c r="L145" s="70">
        <v>0</v>
      </c>
      <c r="M145" s="70">
        <v>264293</v>
      </c>
      <c r="N145" s="70">
        <v>79983</v>
      </c>
      <c r="O145" s="70">
        <v>434693</v>
      </c>
      <c r="P145" s="70"/>
      <c r="Q145" s="70">
        <v>-220789</v>
      </c>
      <c r="R145" s="70"/>
      <c r="S145" s="70">
        <v>2805.8965517241377</v>
      </c>
      <c r="T145" s="70"/>
      <c r="U145" s="70">
        <v>-217983.10344827586</v>
      </c>
    </row>
    <row r="146" spans="1:21" ht="14.4" x14ac:dyDescent="0.3">
      <c r="A146" s="13">
        <v>283</v>
      </c>
      <c r="B146" s="14" t="s">
        <v>250</v>
      </c>
      <c r="C146" s="69">
        <v>3.377937858659372E-3</v>
      </c>
      <c r="D146" s="18">
        <v>1204235</v>
      </c>
      <c r="E146" s="70">
        <v>24141</v>
      </c>
      <c r="F146" s="70">
        <v>0</v>
      </c>
      <c r="G146" s="70">
        <v>23613</v>
      </c>
      <c r="H146" s="70">
        <v>0</v>
      </c>
      <c r="I146" s="70">
        <v>47754</v>
      </c>
      <c r="J146" s="70"/>
      <c r="K146" s="70">
        <v>144976</v>
      </c>
      <c r="L146" s="70">
        <v>0</v>
      </c>
      <c r="M146" s="70">
        <v>423772</v>
      </c>
      <c r="N146" s="70">
        <v>461256</v>
      </c>
      <c r="O146" s="70">
        <v>1030004</v>
      </c>
      <c r="P146" s="70"/>
      <c r="Q146" s="70">
        <v>-354019</v>
      </c>
      <c r="R146" s="70"/>
      <c r="S146" s="70">
        <v>-227637.24137931035</v>
      </c>
      <c r="T146" s="70"/>
      <c r="U146" s="70">
        <v>-581656.24137931038</v>
      </c>
    </row>
    <row r="147" spans="1:21" ht="14.4" x14ac:dyDescent="0.3">
      <c r="A147" s="13">
        <v>284</v>
      </c>
      <c r="B147" s="14" t="s">
        <v>251</v>
      </c>
      <c r="C147" s="69">
        <v>5.4949424912493724E-4</v>
      </c>
      <c r="D147" s="18">
        <v>195895</v>
      </c>
      <c r="E147" s="70">
        <v>3927</v>
      </c>
      <c r="F147" s="70">
        <v>0</v>
      </c>
      <c r="G147" s="70">
        <v>3841</v>
      </c>
      <c r="H147" s="70">
        <v>28580</v>
      </c>
      <c r="I147" s="70">
        <v>36348</v>
      </c>
      <c r="J147" s="70"/>
      <c r="K147" s="70">
        <v>23583</v>
      </c>
      <c r="L147" s="70">
        <v>0</v>
      </c>
      <c r="M147" s="70">
        <v>68936</v>
      </c>
      <c r="N147" s="70">
        <v>29340</v>
      </c>
      <c r="O147" s="70">
        <v>121859</v>
      </c>
      <c r="P147" s="70"/>
      <c r="Q147" s="70">
        <v>-57589</v>
      </c>
      <c r="R147" s="70"/>
      <c r="S147" s="70">
        <v>-10506.827586206897</v>
      </c>
      <c r="T147" s="70"/>
      <c r="U147" s="70">
        <v>-68095.827586206899</v>
      </c>
    </row>
    <row r="148" spans="1:21" ht="14.4" x14ac:dyDescent="0.3">
      <c r="A148" s="13">
        <v>285</v>
      </c>
      <c r="B148" s="14" t="s">
        <v>252</v>
      </c>
      <c r="C148" s="69">
        <v>2.2229503621811501E-3</v>
      </c>
      <c r="D148" s="18">
        <v>792482</v>
      </c>
      <c r="E148" s="70">
        <v>15886</v>
      </c>
      <c r="F148" s="70">
        <v>0</v>
      </c>
      <c r="G148" s="70">
        <v>15539</v>
      </c>
      <c r="H148" s="70">
        <v>104918</v>
      </c>
      <c r="I148" s="70">
        <v>136343</v>
      </c>
      <c r="J148" s="70"/>
      <c r="K148" s="70">
        <v>95406</v>
      </c>
      <c r="L148" s="70">
        <v>0</v>
      </c>
      <c r="M148" s="70">
        <v>278875</v>
      </c>
      <c r="N148" s="70">
        <v>2719</v>
      </c>
      <c r="O148" s="70">
        <v>377000</v>
      </c>
      <c r="P148" s="70"/>
      <c r="Q148" s="70">
        <v>-232973</v>
      </c>
      <c r="R148" s="70"/>
      <c r="S148" s="70">
        <v>44510.310344827587</v>
      </c>
      <c r="T148" s="70"/>
      <c r="U148" s="70">
        <v>-188462.68965517241</v>
      </c>
    </row>
    <row r="149" spans="1:21" ht="14.4" x14ac:dyDescent="0.3">
      <c r="A149" s="13">
        <v>286</v>
      </c>
      <c r="B149" s="14" t="s">
        <v>253</v>
      </c>
      <c r="C149" s="69">
        <v>2.6619382544809281E-3</v>
      </c>
      <c r="D149" s="18">
        <v>948981</v>
      </c>
      <c r="E149" s="70">
        <v>19024</v>
      </c>
      <c r="F149" s="70">
        <v>0</v>
      </c>
      <c r="G149" s="70">
        <v>18608</v>
      </c>
      <c r="H149" s="70">
        <v>44326</v>
      </c>
      <c r="I149" s="70">
        <v>81958</v>
      </c>
      <c r="J149" s="70"/>
      <c r="K149" s="70">
        <v>114246</v>
      </c>
      <c r="L149" s="70">
        <v>0</v>
      </c>
      <c r="M149" s="70">
        <v>333948</v>
      </c>
      <c r="N149" s="70">
        <v>61022</v>
      </c>
      <c r="O149" s="70">
        <v>509216</v>
      </c>
      <c r="P149" s="70"/>
      <c r="Q149" s="70">
        <v>-278980</v>
      </c>
      <c r="R149" s="70"/>
      <c r="S149" s="70">
        <v>-32284.724137931036</v>
      </c>
      <c r="T149" s="70"/>
      <c r="U149" s="70">
        <v>-311264.72413793101</v>
      </c>
    </row>
    <row r="150" spans="1:21" ht="14.4" x14ac:dyDescent="0.3">
      <c r="A150" s="13">
        <v>287</v>
      </c>
      <c r="B150" s="14" t="s">
        <v>254</v>
      </c>
      <c r="C150" s="69">
        <v>7.8352598089827025E-4</v>
      </c>
      <c r="D150" s="18">
        <v>279327</v>
      </c>
      <c r="E150" s="70">
        <v>5600</v>
      </c>
      <c r="F150" s="70">
        <v>0</v>
      </c>
      <c r="G150" s="70">
        <v>5477</v>
      </c>
      <c r="H150" s="70">
        <v>56626</v>
      </c>
      <c r="I150" s="70">
        <v>67703</v>
      </c>
      <c r="J150" s="70"/>
      <c r="K150" s="70">
        <v>33628</v>
      </c>
      <c r="L150" s="70">
        <v>0</v>
      </c>
      <c r="M150" s="70">
        <v>98296</v>
      </c>
      <c r="N150" s="70">
        <v>38202</v>
      </c>
      <c r="O150" s="70">
        <v>170126</v>
      </c>
      <c r="P150" s="70"/>
      <c r="Q150" s="70">
        <v>-82116</v>
      </c>
      <c r="R150" s="70"/>
      <c r="S150" s="70">
        <v>-14726.689655172413</v>
      </c>
      <c r="T150" s="70"/>
      <c r="U150" s="70">
        <v>-96842.689655172406</v>
      </c>
    </row>
    <row r="151" spans="1:21" ht="14.4" x14ac:dyDescent="0.3">
      <c r="A151" s="13">
        <v>288</v>
      </c>
      <c r="B151" s="14" t="s">
        <v>255</v>
      </c>
      <c r="C151" s="69">
        <v>1.1856860219683855E-3</v>
      </c>
      <c r="D151" s="18">
        <v>422697</v>
      </c>
      <c r="E151" s="70">
        <v>8474</v>
      </c>
      <c r="F151" s="70">
        <v>0</v>
      </c>
      <c r="G151" s="70">
        <v>8288</v>
      </c>
      <c r="H151" s="70">
        <v>76888</v>
      </c>
      <c r="I151" s="70">
        <v>93650</v>
      </c>
      <c r="J151" s="70"/>
      <c r="K151" s="70">
        <v>50888</v>
      </c>
      <c r="L151" s="70">
        <v>0</v>
      </c>
      <c r="M151" s="70">
        <v>148748</v>
      </c>
      <c r="N151" s="70">
        <v>121980</v>
      </c>
      <c r="O151" s="70">
        <v>321616</v>
      </c>
      <c r="P151" s="70"/>
      <c r="Q151" s="70">
        <v>-124264</v>
      </c>
      <c r="R151" s="70"/>
      <c r="S151" s="70">
        <v>-42449.758620689652</v>
      </c>
      <c r="T151" s="70"/>
      <c r="U151" s="70">
        <v>-166713.75862068965</v>
      </c>
    </row>
    <row r="152" spans="1:21" ht="14.4" x14ac:dyDescent="0.3">
      <c r="A152" s="13">
        <v>290</v>
      </c>
      <c r="B152" s="14" t="s">
        <v>256</v>
      </c>
      <c r="C152" s="69">
        <v>3.1695525782419768E-3</v>
      </c>
      <c r="D152" s="18">
        <v>1129946</v>
      </c>
      <c r="E152" s="70">
        <v>22651</v>
      </c>
      <c r="F152" s="70">
        <v>0</v>
      </c>
      <c r="G152" s="70">
        <v>22156</v>
      </c>
      <c r="H152" s="70">
        <v>89709</v>
      </c>
      <c r="I152" s="70">
        <v>134516</v>
      </c>
      <c r="J152" s="70"/>
      <c r="K152" s="70">
        <v>136032</v>
      </c>
      <c r="L152" s="70">
        <v>0</v>
      </c>
      <c r="M152" s="70">
        <v>397629</v>
      </c>
      <c r="N152" s="70">
        <v>4648</v>
      </c>
      <c r="O152" s="70">
        <v>538309</v>
      </c>
      <c r="P152" s="70"/>
      <c r="Q152" s="70">
        <v>-332178</v>
      </c>
      <c r="R152" s="70"/>
      <c r="S152" s="70">
        <v>36680.482758620688</v>
      </c>
      <c r="T152" s="70"/>
      <c r="U152" s="70">
        <v>-295497.5172413793</v>
      </c>
    </row>
    <row r="153" spans="1:21" ht="14.4" x14ac:dyDescent="0.3">
      <c r="A153" s="13">
        <v>291</v>
      </c>
      <c r="B153" s="14" t="s">
        <v>257</v>
      </c>
      <c r="C153" s="69">
        <v>2.2671514895441407E-3</v>
      </c>
      <c r="D153" s="18">
        <v>808240</v>
      </c>
      <c r="E153" s="70">
        <v>16202</v>
      </c>
      <c r="F153" s="70">
        <v>0</v>
      </c>
      <c r="G153" s="70">
        <v>15848</v>
      </c>
      <c r="H153" s="70">
        <v>132117</v>
      </c>
      <c r="I153" s="70">
        <v>164167</v>
      </c>
      <c r="J153" s="70"/>
      <c r="K153" s="70">
        <v>97303</v>
      </c>
      <c r="L153" s="70">
        <v>0</v>
      </c>
      <c r="M153" s="70">
        <v>284421</v>
      </c>
      <c r="N153" s="70">
        <v>14156</v>
      </c>
      <c r="O153" s="70">
        <v>395880</v>
      </c>
      <c r="P153" s="70"/>
      <c r="Q153" s="70">
        <v>-237604</v>
      </c>
      <c r="R153" s="70"/>
      <c r="S153" s="70">
        <v>56781.793103448275</v>
      </c>
      <c r="T153" s="70"/>
      <c r="U153" s="70">
        <v>-180822.20689655171</v>
      </c>
    </row>
    <row r="154" spans="1:21" ht="14.4" x14ac:dyDescent="0.3">
      <c r="A154" s="13">
        <v>292</v>
      </c>
      <c r="B154" s="14" t="s">
        <v>258</v>
      </c>
      <c r="C154" s="69">
        <v>1.8650504221020517E-3</v>
      </c>
      <c r="D154" s="18">
        <v>664891</v>
      </c>
      <c r="E154" s="70">
        <v>13329</v>
      </c>
      <c r="F154" s="70">
        <v>0</v>
      </c>
      <c r="G154" s="70">
        <v>13037</v>
      </c>
      <c r="H154" s="70">
        <v>177301</v>
      </c>
      <c r="I154" s="70">
        <v>203667</v>
      </c>
      <c r="J154" s="70"/>
      <c r="K154" s="70">
        <v>80045</v>
      </c>
      <c r="L154" s="70">
        <v>0</v>
      </c>
      <c r="M154" s="70">
        <v>233976</v>
      </c>
      <c r="N154" s="70">
        <v>28700</v>
      </c>
      <c r="O154" s="70">
        <v>342721</v>
      </c>
      <c r="P154" s="70"/>
      <c r="Q154" s="70">
        <v>-195463</v>
      </c>
      <c r="R154" s="70"/>
      <c r="S154" s="70">
        <v>59457.586206896551</v>
      </c>
      <c r="T154" s="70"/>
      <c r="U154" s="70">
        <v>-136005.41379310345</v>
      </c>
    </row>
    <row r="155" spans="1:21" ht="14.4" x14ac:dyDescent="0.3">
      <c r="A155" s="13">
        <v>293</v>
      </c>
      <c r="B155" s="14" t="s">
        <v>259</v>
      </c>
      <c r="C155" s="69">
        <v>2.2437491813133517E-3</v>
      </c>
      <c r="D155" s="18">
        <v>799897</v>
      </c>
      <c r="E155" s="70">
        <v>16035</v>
      </c>
      <c r="F155" s="70">
        <v>0</v>
      </c>
      <c r="G155" s="70">
        <v>15685</v>
      </c>
      <c r="H155" s="70">
        <v>0</v>
      </c>
      <c r="I155" s="70">
        <v>31720</v>
      </c>
      <c r="J155" s="70"/>
      <c r="K155" s="70">
        <v>96298</v>
      </c>
      <c r="L155" s="70">
        <v>0</v>
      </c>
      <c r="M155" s="70">
        <v>281485</v>
      </c>
      <c r="N155" s="70">
        <v>646495</v>
      </c>
      <c r="O155" s="70">
        <v>1024278</v>
      </c>
      <c r="P155" s="70"/>
      <c r="Q155" s="70">
        <v>-235152.00000000006</v>
      </c>
      <c r="R155" s="70"/>
      <c r="S155" s="70">
        <v>-365805.79310344829</v>
      </c>
      <c r="T155" s="70"/>
      <c r="U155" s="70">
        <v>-600957.79310344835</v>
      </c>
    </row>
    <row r="156" spans="1:21" ht="14.4" x14ac:dyDescent="0.3">
      <c r="A156" s="13">
        <v>294</v>
      </c>
      <c r="B156" s="14" t="s">
        <v>260</v>
      </c>
      <c r="C156" s="69">
        <v>1.8743375890435826E-3</v>
      </c>
      <c r="D156" s="18">
        <v>668202</v>
      </c>
      <c r="E156" s="70">
        <v>13395</v>
      </c>
      <c r="F156" s="70">
        <v>0</v>
      </c>
      <c r="G156" s="70">
        <v>13102</v>
      </c>
      <c r="H156" s="70">
        <v>204416</v>
      </c>
      <c r="I156" s="70">
        <v>230913</v>
      </c>
      <c r="J156" s="70"/>
      <c r="K156" s="70">
        <v>80444</v>
      </c>
      <c r="L156" s="70">
        <v>0</v>
      </c>
      <c r="M156" s="70">
        <v>235141</v>
      </c>
      <c r="N156" s="70">
        <v>467</v>
      </c>
      <c r="O156" s="70">
        <v>316052</v>
      </c>
      <c r="P156" s="70"/>
      <c r="Q156" s="70">
        <v>-196437</v>
      </c>
      <c r="R156" s="70"/>
      <c r="S156" s="70">
        <v>73719.862068965522</v>
      </c>
      <c r="T156" s="70"/>
      <c r="U156" s="70">
        <v>-122717.13793103448</v>
      </c>
    </row>
    <row r="157" spans="1:21" ht="14.4" x14ac:dyDescent="0.3">
      <c r="A157" s="13">
        <v>295</v>
      </c>
      <c r="B157" s="14" t="s">
        <v>261</v>
      </c>
      <c r="C157" s="69">
        <v>7.134367675674433E-3</v>
      </c>
      <c r="D157" s="18">
        <v>2543403</v>
      </c>
      <c r="E157" s="70">
        <v>50986</v>
      </c>
      <c r="F157" s="70">
        <v>0</v>
      </c>
      <c r="G157" s="70">
        <v>49872</v>
      </c>
      <c r="H157" s="70">
        <v>0</v>
      </c>
      <c r="I157" s="70">
        <v>100858</v>
      </c>
      <c r="J157" s="70"/>
      <c r="K157" s="70">
        <v>306196</v>
      </c>
      <c r="L157" s="70">
        <v>0</v>
      </c>
      <c r="M157" s="70">
        <v>895027</v>
      </c>
      <c r="N157" s="70">
        <v>725905</v>
      </c>
      <c r="O157" s="70">
        <v>1927128</v>
      </c>
      <c r="P157" s="70"/>
      <c r="Q157" s="70">
        <v>-747703</v>
      </c>
      <c r="R157" s="70"/>
      <c r="S157" s="70">
        <v>-554344.13793103443</v>
      </c>
      <c r="T157" s="70"/>
      <c r="U157" s="70">
        <v>-1302047.1379310344</v>
      </c>
    </row>
    <row r="158" spans="1:21" ht="14.4" x14ac:dyDescent="0.3">
      <c r="A158" s="13">
        <v>296</v>
      </c>
      <c r="B158" s="14" t="s">
        <v>262</v>
      </c>
      <c r="C158" s="69">
        <v>1.2914988643177169E-3</v>
      </c>
      <c r="D158" s="18">
        <v>460420</v>
      </c>
      <c r="E158" s="70">
        <v>9230</v>
      </c>
      <c r="F158" s="70">
        <v>0</v>
      </c>
      <c r="G158" s="70">
        <v>9028</v>
      </c>
      <c r="H158" s="70">
        <v>15853</v>
      </c>
      <c r="I158" s="70">
        <v>34111</v>
      </c>
      <c r="J158" s="70"/>
      <c r="K158" s="70">
        <v>55429</v>
      </c>
      <c r="L158" s="70">
        <v>0</v>
      </c>
      <c r="M158" s="70">
        <v>162022</v>
      </c>
      <c r="N158" s="70">
        <v>53750</v>
      </c>
      <c r="O158" s="70">
        <v>271201</v>
      </c>
      <c r="P158" s="70"/>
      <c r="Q158" s="70">
        <v>-135353</v>
      </c>
      <c r="R158" s="70"/>
      <c r="S158" s="70">
        <v>-21131.103448275862</v>
      </c>
      <c r="T158" s="70"/>
      <c r="U158" s="70">
        <v>-156484.10344827586</v>
      </c>
    </row>
    <row r="159" spans="1:21" ht="14.4" x14ac:dyDescent="0.3">
      <c r="A159" s="13">
        <v>297</v>
      </c>
      <c r="B159" s="14" t="s">
        <v>263</v>
      </c>
      <c r="C159" s="69">
        <v>2.8470965749215322E-3</v>
      </c>
      <c r="D159" s="18">
        <v>1014990</v>
      </c>
      <c r="E159" s="70">
        <v>20347</v>
      </c>
      <c r="F159" s="70">
        <v>0</v>
      </c>
      <c r="G159" s="70">
        <v>19902</v>
      </c>
      <c r="H159" s="70">
        <v>248938</v>
      </c>
      <c r="I159" s="70">
        <v>289187</v>
      </c>
      <c r="J159" s="70"/>
      <c r="K159" s="70">
        <v>122193</v>
      </c>
      <c r="L159" s="70">
        <v>0</v>
      </c>
      <c r="M159" s="70">
        <v>357176</v>
      </c>
      <c r="N159" s="70">
        <v>0</v>
      </c>
      <c r="O159" s="70">
        <v>479369</v>
      </c>
      <c r="P159" s="70"/>
      <c r="Q159" s="70">
        <v>-298384</v>
      </c>
      <c r="R159" s="70"/>
      <c r="S159" s="70">
        <v>84303.482758620696</v>
      </c>
      <c r="T159" s="70"/>
      <c r="U159" s="70">
        <v>-214080.5172413793</v>
      </c>
    </row>
    <row r="160" spans="1:21" ht="14.4" x14ac:dyDescent="0.3">
      <c r="A160" s="13">
        <v>298</v>
      </c>
      <c r="B160" s="14" t="s">
        <v>264</v>
      </c>
      <c r="C160" s="69">
        <v>2.6575168050090602E-3</v>
      </c>
      <c r="D160" s="18">
        <v>947405</v>
      </c>
      <c r="E160" s="70">
        <v>18992</v>
      </c>
      <c r="F160" s="70">
        <v>0</v>
      </c>
      <c r="G160" s="70">
        <v>18577</v>
      </c>
      <c r="H160" s="70">
        <v>130823</v>
      </c>
      <c r="I160" s="70">
        <v>168392</v>
      </c>
      <c r="J160" s="70"/>
      <c r="K160" s="70">
        <v>114056</v>
      </c>
      <c r="L160" s="70">
        <v>0</v>
      </c>
      <c r="M160" s="70">
        <v>333393</v>
      </c>
      <c r="N160" s="70">
        <v>53806</v>
      </c>
      <c r="O160" s="70">
        <v>501255</v>
      </c>
      <c r="P160" s="70"/>
      <c r="Q160" s="70">
        <v>-278515</v>
      </c>
      <c r="R160" s="70"/>
      <c r="S160" s="70">
        <v>20639.137931034482</v>
      </c>
      <c r="T160" s="70"/>
      <c r="U160" s="70">
        <v>-257875.86206896551</v>
      </c>
    </row>
    <row r="161" spans="1:21" ht="14.4" x14ac:dyDescent="0.3">
      <c r="A161" s="13">
        <v>299</v>
      </c>
      <c r="B161" s="14" t="s">
        <v>265</v>
      </c>
      <c r="C161" s="69">
        <v>1.6412950415910055E-3</v>
      </c>
      <c r="D161" s="18">
        <v>585122</v>
      </c>
      <c r="E161" s="70">
        <v>11730</v>
      </c>
      <c r="F161" s="70">
        <v>0</v>
      </c>
      <c r="G161" s="70">
        <v>11473</v>
      </c>
      <c r="H161" s="70">
        <v>88526</v>
      </c>
      <c r="I161" s="70">
        <v>111729</v>
      </c>
      <c r="J161" s="70"/>
      <c r="K161" s="70">
        <v>70442</v>
      </c>
      <c r="L161" s="70">
        <v>0</v>
      </c>
      <c r="M161" s="70">
        <v>205905</v>
      </c>
      <c r="N161" s="70">
        <v>6062</v>
      </c>
      <c r="O161" s="70">
        <v>282409</v>
      </c>
      <c r="P161" s="70"/>
      <c r="Q161" s="70">
        <v>-172013</v>
      </c>
      <c r="R161" s="70"/>
      <c r="S161" s="70">
        <v>33808.103448275862</v>
      </c>
      <c r="T161" s="70"/>
      <c r="U161" s="70">
        <v>-138204.89655172414</v>
      </c>
    </row>
    <row r="162" spans="1:21" ht="14.4" x14ac:dyDescent="0.3">
      <c r="A162" s="13">
        <v>301</v>
      </c>
      <c r="B162" s="14" t="s">
        <v>266</v>
      </c>
      <c r="C162" s="69">
        <v>5.3722073629167465E-3</v>
      </c>
      <c r="D162" s="18">
        <v>1915193</v>
      </c>
      <c r="E162" s="70">
        <v>38393</v>
      </c>
      <c r="F162" s="70">
        <v>0</v>
      </c>
      <c r="G162" s="70">
        <v>37554</v>
      </c>
      <c r="H162" s="70">
        <v>239138</v>
      </c>
      <c r="I162" s="70">
        <v>315085</v>
      </c>
      <c r="J162" s="70"/>
      <c r="K162" s="70">
        <v>230567</v>
      </c>
      <c r="L162" s="70">
        <v>0</v>
      </c>
      <c r="M162" s="70">
        <v>673959</v>
      </c>
      <c r="N162" s="70">
        <v>11936</v>
      </c>
      <c r="O162" s="70">
        <v>916462</v>
      </c>
      <c r="P162" s="70"/>
      <c r="Q162" s="70">
        <v>-563024</v>
      </c>
      <c r="R162" s="70"/>
      <c r="S162" s="70">
        <v>59902.275862068964</v>
      </c>
      <c r="T162" s="70"/>
      <c r="U162" s="70">
        <v>-503121.72413793101</v>
      </c>
    </row>
    <row r="163" spans="1:21" ht="14.4" x14ac:dyDescent="0.3">
      <c r="A163" s="13">
        <v>305</v>
      </c>
      <c r="B163" s="14" t="s">
        <v>267</v>
      </c>
      <c r="C163" s="69">
        <v>0</v>
      </c>
      <c r="D163" s="18">
        <v>0</v>
      </c>
      <c r="E163" s="70">
        <v>0</v>
      </c>
      <c r="F163" s="70">
        <v>0</v>
      </c>
      <c r="G163" s="70">
        <v>0</v>
      </c>
      <c r="H163" s="70">
        <v>0</v>
      </c>
      <c r="I163" s="70">
        <v>0</v>
      </c>
      <c r="J163" s="70"/>
      <c r="K163" s="70">
        <v>0</v>
      </c>
      <c r="L163" s="70">
        <v>0</v>
      </c>
      <c r="M163" s="70">
        <v>0</v>
      </c>
      <c r="N163" s="70">
        <v>0</v>
      </c>
      <c r="O163" s="70">
        <v>0</v>
      </c>
      <c r="P163" s="70"/>
      <c r="Q163" s="70">
        <v>0</v>
      </c>
      <c r="R163" s="70"/>
      <c r="S163" s="70">
        <v>0</v>
      </c>
      <c r="T163" s="70"/>
      <c r="U163" s="70">
        <v>0</v>
      </c>
    </row>
    <row r="164" spans="1:21" ht="14.4" x14ac:dyDescent="0.3">
      <c r="A164" s="13">
        <v>310</v>
      </c>
      <c r="B164" s="14" t="s">
        <v>268</v>
      </c>
      <c r="C164" s="69">
        <v>2.0615387559590067E-3</v>
      </c>
      <c r="D164" s="18">
        <v>734939</v>
      </c>
      <c r="E164" s="70">
        <v>14733</v>
      </c>
      <c r="F164" s="70">
        <v>0</v>
      </c>
      <c r="G164" s="70">
        <v>14411</v>
      </c>
      <c r="H164" s="70">
        <v>418194</v>
      </c>
      <c r="I164" s="70">
        <v>447338</v>
      </c>
      <c r="J164" s="70"/>
      <c r="K164" s="70">
        <v>88478</v>
      </c>
      <c r="L164" s="70">
        <v>0</v>
      </c>
      <c r="M164" s="70">
        <v>258626</v>
      </c>
      <c r="N164" s="70">
        <v>4510</v>
      </c>
      <c r="O164" s="70">
        <v>351614</v>
      </c>
      <c r="P164" s="70"/>
      <c r="Q164" s="70">
        <v>-216055</v>
      </c>
      <c r="R164" s="70"/>
      <c r="S164" s="70">
        <v>127198.6551724138</v>
      </c>
      <c r="T164" s="70"/>
      <c r="U164" s="70">
        <v>-88856.344827586203</v>
      </c>
    </row>
    <row r="165" spans="1:21" ht="14.4" x14ac:dyDescent="0.3">
      <c r="A165" s="13">
        <v>311</v>
      </c>
      <c r="B165" s="14" t="s">
        <v>269</v>
      </c>
      <c r="C165" s="69">
        <v>0</v>
      </c>
      <c r="D165" s="18">
        <v>0</v>
      </c>
      <c r="E165" s="70">
        <v>0</v>
      </c>
      <c r="F165" s="70">
        <v>0</v>
      </c>
      <c r="G165" s="70">
        <v>0</v>
      </c>
      <c r="H165" s="70">
        <v>0</v>
      </c>
      <c r="I165" s="70">
        <v>0</v>
      </c>
      <c r="J165" s="70"/>
      <c r="K165" s="70">
        <v>0</v>
      </c>
      <c r="L165" s="70">
        <v>0</v>
      </c>
      <c r="M165" s="70">
        <v>0</v>
      </c>
      <c r="N165" s="70">
        <v>0</v>
      </c>
      <c r="O165" s="70">
        <v>0</v>
      </c>
      <c r="P165" s="70"/>
      <c r="Q165" s="70">
        <v>0</v>
      </c>
      <c r="R165" s="70"/>
      <c r="S165" s="70">
        <v>0</v>
      </c>
      <c r="T165" s="70"/>
      <c r="U165" s="70">
        <v>0</v>
      </c>
    </row>
    <row r="166" spans="1:21" ht="14.4" x14ac:dyDescent="0.3">
      <c r="A166" s="13">
        <v>319</v>
      </c>
      <c r="B166" s="14" t="s">
        <v>270</v>
      </c>
      <c r="C166" s="69">
        <v>0</v>
      </c>
      <c r="D166" s="18">
        <v>0</v>
      </c>
      <c r="E166" s="70">
        <v>0</v>
      </c>
      <c r="F166" s="70">
        <v>0</v>
      </c>
      <c r="G166" s="70">
        <v>0</v>
      </c>
      <c r="H166" s="70">
        <v>0</v>
      </c>
      <c r="I166" s="70">
        <v>0</v>
      </c>
      <c r="J166" s="70"/>
      <c r="K166" s="70">
        <v>0</v>
      </c>
      <c r="L166" s="70">
        <v>0</v>
      </c>
      <c r="M166" s="70">
        <v>0</v>
      </c>
      <c r="N166" s="70">
        <v>0</v>
      </c>
      <c r="O166" s="70">
        <v>0</v>
      </c>
      <c r="P166" s="70"/>
      <c r="Q166" s="70">
        <v>0</v>
      </c>
      <c r="R166" s="70"/>
      <c r="S166" s="70">
        <v>0</v>
      </c>
      <c r="T166" s="70"/>
      <c r="U166" s="70">
        <v>0</v>
      </c>
    </row>
    <row r="167" spans="1:21" ht="14.4" x14ac:dyDescent="0.3">
      <c r="A167" s="13">
        <v>320</v>
      </c>
      <c r="B167" s="14" t="s">
        <v>271</v>
      </c>
      <c r="C167" s="69">
        <v>8.825922402014299E-4</v>
      </c>
      <c r="D167" s="18">
        <v>314644</v>
      </c>
      <c r="E167" s="70">
        <v>6308</v>
      </c>
      <c r="F167" s="70">
        <v>0</v>
      </c>
      <c r="G167" s="70">
        <v>6170</v>
      </c>
      <c r="H167" s="70">
        <v>39188</v>
      </c>
      <c r="I167" s="70">
        <v>51666</v>
      </c>
      <c r="J167" s="70"/>
      <c r="K167" s="70">
        <v>37879</v>
      </c>
      <c r="L167" s="70">
        <v>0</v>
      </c>
      <c r="M167" s="70">
        <v>110724</v>
      </c>
      <c r="N167" s="70">
        <v>8361</v>
      </c>
      <c r="O167" s="70">
        <v>156964</v>
      </c>
      <c r="P167" s="70"/>
      <c r="Q167" s="70">
        <v>-92497</v>
      </c>
      <c r="R167" s="70"/>
      <c r="S167" s="70">
        <v>23780.413793103449</v>
      </c>
      <c r="T167" s="70"/>
      <c r="U167" s="70">
        <v>-68716.586206896551</v>
      </c>
    </row>
    <row r="168" spans="1:21" ht="14.4" x14ac:dyDescent="0.3">
      <c r="A168" s="13">
        <v>325</v>
      </c>
      <c r="B168" s="14" t="s">
        <v>272</v>
      </c>
      <c r="C168" s="69">
        <v>0</v>
      </c>
      <c r="D168" s="18">
        <v>0</v>
      </c>
      <c r="E168" s="70">
        <v>0</v>
      </c>
      <c r="F168" s="70">
        <v>0</v>
      </c>
      <c r="G168" s="70">
        <v>0</v>
      </c>
      <c r="H168" s="70">
        <v>0</v>
      </c>
      <c r="I168" s="70">
        <v>0</v>
      </c>
      <c r="J168" s="70"/>
      <c r="K168" s="70">
        <v>0</v>
      </c>
      <c r="L168" s="70">
        <v>0</v>
      </c>
      <c r="M168" s="70">
        <v>0</v>
      </c>
      <c r="N168" s="70">
        <v>0</v>
      </c>
      <c r="O168" s="70">
        <v>0</v>
      </c>
      <c r="P168" s="70"/>
      <c r="Q168" s="70">
        <v>0</v>
      </c>
      <c r="R168" s="70"/>
      <c r="S168" s="70">
        <v>0</v>
      </c>
      <c r="T168" s="70"/>
      <c r="U168" s="70">
        <v>0</v>
      </c>
    </row>
    <row r="169" spans="1:21" ht="14.4" x14ac:dyDescent="0.3">
      <c r="A169" s="13">
        <v>326</v>
      </c>
      <c r="B169" s="14" t="s">
        <v>273</v>
      </c>
      <c r="C169" s="69">
        <v>0</v>
      </c>
      <c r="D169" s="18">
        <v>0</v>
      </c>
      <c r="E169" s="70">
        <v>0</v>
      </c>
      <c r="F169" s="70">
        <v>0</v>
      </c>
      <c r="G169" s="70">
        <v>0</v>
      </c>
      <c r="H169" s="70">
        <v>0</v>
      </c>
      <c r="I169" s="70">
        <v>0</v>
      </c>
      <c r="J169" s="70"/>
      <c r="K169" s="70">
        <v>0</v>
      </c>
      <c r="L169" s="70">
        <v>0</v>
      </c>
      <c r="M169" s="70">
        <v>0</v>
      </c>
      <c r="N169" s="70">
        <v>0</v>
      </c>
      <c r="O169" s="70">
        <v>0</v>
      </c>
      <c r="P169" s="70"/>
      <c r="Q169" s="70">
        <v>0</v>
      </c>
      <c r="R169" s="70"/>
      <c r="S169" s="70">
        <v>0</v>
      </c>
      <c r="T169" s="70"/>
      <c r="U169" s="70">
        <v>0</v>
      </c>
    </row>
    <row r="170" spans="1:21" ht="14.4" x14ac:dyDescent="0.3">
      <c r="A170" s="13">
        <v>330</v>
      </c>
      <c r="B170" s="14" t="s">
        <v>274</v>
      </c>
      <c r="C170" s="69">
        <v>1.2455230239086643E-5</v>
      </c>
      <c r="D170" s="18">
        <v>4440</v>
      </c>
      <c r="E170" s="70">
        <v>89</v>
      </c>
      <c r="F170" s="70">
        <v>0</v>
      </c>
      <c r="G170" s="70">
        <v>87</v>
      </c>
      <c r="H170" s="70">
        <v>3512</v>
      </c>
      <c r="I170" s="70">
        <v>3688</v>
      </c>
      <c r="J170" s="70"/>
      <c r="K170" s="70">
        <v>535</v>
      </c>
      <c r="L170" s="70">
        <v>0</v>
      </c>
      <c r="M170" s="70">
        <v>1563</v>
      </c>
      <c r="N170" s="70">
        <v>1606</v>
      </c>
      <c r="O170" s="70">
        <v>3704</v>
      </c>
      <c r="P170" s="70"/>
      <c r="Q170" s="70">
        <v>-1305</v>
      </c>
      <c r="R170" s="70"/>
      <c r="S170" s="70">
        <v>1741.5862068965516</v>
      </c>
      <c r="T170" s="70"/>
      <c r="U170" s="70">
        <v>436.58620689655163</v>
      </c>
    </row>
    <row r="171" spans="1:21" ht="14.4" x14ac:dyDescent="0.3">
      <c r="A171" s="13">
        <v>350</v>
      </c>
      <c r="B171" s="14" t="s">
        <v>275</v>
      </c>
      <c r="C171" s="69">
        <v>4.2577229541667657E-4</v>
      </c>
      <c r="D171" s="18">
        <v>151788</v>
      </c>
      <c r="E171" s="70">
        <v>3043</v>
      </c>
      <c r="F171" s="70">
        <v>0</v>
      </c>
      <c r="G171" s="70">
        <v>2976</v>
      </c>
      <c r="H171" s="70">
        <v>55138</v>
      </c>
      <c r="I171" s="70">
        <v>61157</v>
      </c>
      <c r="J171" s="70"/>
      <c r="K171" s="70">
        <v>18273</v>
      </c>
      <c r="L171" s="70">
        <v>0</v>
      </c>
      <c r="M171" s="70">
        <v>53414</v>
      </c>
      <c r="N171" s="70">
        <v>13979</v>
      </c>
      <c r="O171" s="70">
        <v>85666</v>
      </c>
      <c r="P171" s="70"/>
      <c r="Q171" s="70">
        <v>-44621</v>
      </c>
      <c r="R171" s="70"/>
      <c r="S171" s="70">
        <v>24256.379310344826</v>
      </c>
      <c r="T171" s="70"/>
      <c r="U171" s="70">
        <v>-20364.620689655174</v>
      </c>
    </row>
    <row r="172" spans="1:21" ht="14.4" x14ac:dyDescent="0.3">
      <c r="A172" s="13">
        <v>360</v>
      </c>
      <c r="B172" s="14" t="s">
        <v>276</v>
      </c>
      <c r="C172" s="69">
        <v>2.2365473218588194E-4</v>
      </c>
      <c r="D172" s="18">
        <v>79733</v>
      </c>
      <c r="E172" s="70">
        <v>1598</v>
      </c>
      <c r="F172" s="70">
        <v>0</v>
      </c>
      <c r="G172" s="70">
        <v>1563</v>
      </c>
      <c r="H172" s="70">
        <v>5002</v>
      </c>
      <c r="I172" s="70">
        <v>8163</v>
      </c>
      <c r="J172" s="70"/>
      <c r="K172" s="70">
        <v>9599</v>
      </c>
      <c r="L172" s="70">
        <v>0</v>
      </c>
      <c r="M172" s="70">
        <v>28058</v>
      </c>
      <c r="N172" s="70">
        <v>23154</v>
      </c>
      <c r="O172" s="70">
        <v>60811</v>
      </c>
      <c r="P172" s="70"/>
      <c r="Q172" s="70">
        <v>-23439.000000000004</v>
      </c>
      <c r="R172" s="70"/>
      <c r="S172" s="70">
        <v>-14003.862068965518</v>
      </c>
      <c r="T172" s="70"/>
      <c r="U172" s="70">
        <v>-37442.862068965522</v>
      </c>
    </row>
    <row r="173" spans="1:21" ht="14.4" x14ac:dyDescent="0.3">
      <c r="A173" s="13">
        <v>400</v>
      </c>
      <c r="B173" s="14" t="s">
        <v>277</v>
      </c>
      <c r="C173" s="69">
        <v>0</v>
      </c>
      <c r="D173" s="18">
        <v>0</v>
      </c>
      <c r="E173" s="70">
        <v>0</v>
      </c>
      <c r="F173" s="70">
        <v>0</v>
      </c>
      <c r="G173" s="70">
        <v>0</v>
      </c>
      <c r="H173" s="70">
        <v>14784</v>
      </c>
      <c r="I173" s="70">
        <v>14784</v>
      </c>
      <c r="J173" s="70"/>
      <c r="K173" s="70">
        <v>0</v>
      </c>
      <c r="L173" s="70">
        <v>0</v>
      </c>
      <c r="M173" s="70">
        <v>0</v>
      </c>
      <c r="N173" s="70">
        <v>39685</v>
      </c>
      <c r="O173" s="70">
        <v>39685</v>
      </c>
      <c r="P173" s="70"/>
      <c r="Q173" s="70">
        <v>0</v>
      </c>
      <c r="R173" s="70"/>
      <c r="S173" s="70">
        <v>-10777.344827586207</v>
      </c>
      <c r="T173" s="70"/>
      <c r="U173" s="70">
        <v>-10777.344827586207</v>
      </c>
    </row>
    <row r="174" spans="1:21" ht="14.4" x14ac:dyDescent="0.3">
      <c r="A174" s="13">
        <v>402</v>
      </c>
      <c r="B174" s="14" t="s">
        <v>278</v>
      </c>
      <c r="C174" s="69">
        <v>1.7524996461719922E-3</v>
      </c>
      <c r="D174" s="18">
        <v>624766</v>
      </c>
      <c r="E174" s="70">
        <v>12524</v>
      </c>
      <c r="F174" s="70">
        <v>0</v>
      </c>
      <c r="G174" s="70">
        <v>12251</v>
      </c>
      <c r="H174" s="70">
        <v>41483</v>
      </c>
      <c r="I174" s="70">
        <v>66258</v>
      </c>
      <c r="J174" s="70"/>
      <c r="K174" s="70">
        <v>75215</v>
      </c>
      <c r="L174" s="70">
        <v>0</v>
      </c>
      <c r="M174" s="70">
        <v>219856</v>
      </c>
      <c r="N174" s="70">
        <v>37187</v>
      </c>
      <c r="O174" s="70">
        <v>332258</v>
      </c>
      <c r="P174" s="70"/>
      <c r="Q174" s="70">
        <v>-183668</v>
      </c>
      <c r="R174" s="70"/>
      <c r="S174" s="70">
        <v>12189.379310344828</v>
      </c>
      <c r="T174" s="70"/>
      <c r="U174" s="70">
        <v>-171478.62068965516</v>
      </c>
    </row>
    <row r="175" spans="1:21" ht="14.4" x14ac:dyDescent="0.3">
      <c r="A175" s="13">
        <v>403</v>
      </c>
      <c r="B175" s="14" t="s">
        <v>279</v>
      </c>
      <c r="C175" s="69">
        <v>5.1714925857179296E-3</v>
      </c>
      <c r="D175" s="18">
        <v>1843638</v>
      </c>
      <c r="E175" s="70">
        <v>36958</v>
      </c>
      <c r="F175" s="70">
        <v>0</v>
      </c>
      <c r="G175" s="70">
        <v>36151</v>
      </c>
      <c r="H175" s="70">
        <v>64481</v>
      </c>
      <c r="I175" s="70">
        <v>137590</v>
      </c>
      <c r="J175" s="70"/>
      <c r="K175" s="70">
        <v>221952</v>
      </c>
      <c r="L175" s="70">
        <v>0</v>
      </c>
      <c r="M175" s="70">
        <v>648778</v>
      </c>
      <c r="N175" s="70">
        <v>112366</v>
      </c>
      <c r="O175" s="70">
        <v>983096</v>
      </c>
      <c r="P175" s="70"/>
      <c r="Q175" s="70">
        <v>-541986</v>
      </c>
      <c r="R175" s="70"/>
      <c r="S175" s="70">
        <v>-41735</v>
      </c>
      <c r="T175" s="70"/>
      <c r="U175" s="70">
        <v>-583721</v>
      </c>
    </row>
    <row r="176" spans="1:21" ht="14.4" x14ac:dyDescent="0.3">
      <c r="A176" s="13">
        <v>405</v>
      </c>
      <c r="B176" s="14" t="s">
        <v>280</v>
      </c>
      <c r="C176" s="69">
        <v>7.1803930539310283E-5</v>
      </c>
      <c r="D176" s="18">
        <v>25598</v>
      </c>
      <c r="E176" s="70">
        <v>513</v>
      </c>
      <c r="F176" s="70">
        <v>0</v>
      </c>
      <c r="G176" s="70">
        <v>502</v>
      </c>
      <c r="H176" s="70">
        <v>20796</v>
      </c>
      <c r="I176" s="70">
        <v>21811</v>
      </c>
      <c r="J176" s="70"/>
      <c r="K176" s="70">
        <v>3082</v>
      </c>
      <c r="L176" s="70">
        <v>0</v>
      </c>
      <c r="M176" s="70">
        <v>9008</v>
      </c>
      <c r="N176" s="70">
        <v>0</v>
      </c>
      <c r="O176" s="70">
        <v>12090</v>
      </c>
      <c r="P176" s="70"/>
      <c r="Q176" s="70">
        <v>-7525</v>
      </c>
      <c r="R176" s="70"/>
      <c r="S176" s="70">
        <v>7130.9655172413795</v>
      </c>
      <c r="T176" s="70"/>
      <c r="U176" s="70">
        <v>-394.03448275862047</v>
      </c>
    </row>
    <row r="177" spans="1:21" ht="14.4" x14ac:dyDescent="0.3">
      <c r="A177" s="13">
        <v>407</v>
      </c>
      <c r="B177" s="14" t="s">
        <v>281</v>
      </c>
      <c r="C177" s="69">
        <v>0</v>
      </c>
      <c r="D177" s="18">
        <v>0</v>
      </c>
      <c r="E177" s="70">
        <v>0</v>
      </c>
      <c r="F177" s="70">
        <v>0</v>
      </c>
      <c r="G177" s="70">
        <v>0</v>
      </c>
      <c r="H177" s="70">
        <v>1</v>
      </c>
      <c r="I177" s="70">
        <v>1</v>
      </c>
      <c r="J177" s="70"/>
      <c r="K177" s="70">
        <v>0</v>
      </c>
      <c r="L177" s="70">
        <v>0</v>
      </c>
      <c r="M177" s="70">
        <v>0</v>
      </c>
      <c r="N177" s="70">
        <v>9921</v>
      </c>
      <c r="O177" s="70">
        <v>9921</v>
      </c>
      <c r="P177" s="70"/>
      <c r="Q177" s="70">
        <v>0</v>
      </c>
      <c r="R177" s="70"/>
      <c r="S177" s="70">
        <v>-7952</v>
      </c>
      <c r="T177" s="70"/>
      <c r="U177" s="70">
        <v>-7952</v>
      </c>
    </row>
    <row r="178" spans="1:21" ht="14.4" x14ac:dyDescent="0.3">
      <c r="A178" s="13">
        <v>408</v>
      </c>
      <c r="B178" s="14" t="s">
        <v>282</v>
      </c>
      <c r="C178" s="69">
        <v>0</v>
      </c>
      <c r="D178" s="18">
        <v>0</v>
      </c>
      <c r="E178" s="70">
        <v>0</v>
      </c>
      <c r="F178" s="70">
        <v>0</v>
      </c>
      <c r="G178" s="70">
        <v>0</v>
      </c>
      <c r="H178" s="70">
        <v>0</v>
      </c>
      <c r="I178" s="70">
        <v>0</v>
      </c>
      <c r="J178" s="70"/>
      <c r="K178" s="70">
        <v>0</v>
      </c>
      <c r="L178" s="70">
        <v>0</v>
      </c>
      <c r="M178" s="70">
        <v>0</v>
      </c>
      <c r="N178" s="70">
        <v>0</v>
      </c>
      <c r="O178" s="70">
        <v>0</v>
      </c>
      <c r="P178" s="70"/>
      <c r="Q178" s="70">
        <v>0</v>
      </c>
      <c r="R178" s="70"/>
      <c r="S178" s="70">
        <v>0</v>
      </c>
      <c r="T178" s="70"/>
      <c r="U178" s="70">
        <v>0</v>
      </c>
    </row>
    <row r="179" spans="1:21" ht="14.4" x14ac:dyDescent="0.3">
      <c r="A179" s="13">
        <v>409</v>
      </c>
      <c r="B179" s="14" t="s">
        <v>283</v>
      </c>
      <c r="C179" s="69">
        <v>2.1415643965601787E-3</v>
      </c>
      <c r="D179" s="18">
        <v>763468</v>
      </c>
      <c r="E179" s="70">
        <v>15305</v>
      </c>
      <c r="F179" s="70">
        <v>0</v>
      </c>
      <c r="G179" s="70">
        <v>14970</v>
      </c>
      <c r="H179" s="70">
        <v>41677</v>
      </c>
      <c r="I179" s="70">
        <v>71952</v>
      </c>
      <c r="J179" s="70"/>
      <c r="K179" s="70">
        <v>91913</v>
      </c>
      <c r="L179" s="70">
        <v>0</v>
      </c>
      <c r="M179" s="70">
        <v>268665</v>
      </c>
      <c r="N179" s="70">
        <v>44481</v>
      </c>
      <c r="O179" s="70">
        <v>405059</v>
      </c>
      <c r="P179" s="70"/>
      <c r="Q179" s="70">
        <v>-224442</v>
      </c>
      <c r="R179" s="70"/>
      <c r="S179" s="70">
        <v>-33154.275862068964</v>
      </c>
      <c r="T179" s="70"/>
      <c r="U179" s="70">
        <v>-257596.27586206896</v>
      </c>
    </row>
    <row r="180" spans="1:21" ht="14.4" x14ac:dyDescent="0.3">
      <c r="A180" s="13">
        <v>411</v>
      </c>
      <c r="B180" s="14" t="s">
        <v>284</v>
      </c>
      <c r="C180" s="69">
        <v>2.8855552435448737E-3</v>
      </c>
      <c r="D180" s="18">
        <v>1028701</v>
      </c>
      <c r="E180" s="70">
        <v>20622</v>
      </c>
      <c r="F180" s="70">
        <v>0</v>
      </c>
      <c r="G180" s="70">
        <v>20171</v>
      </c>
      <c r="H180" s="70">
        <v>88681</v>
      </c>
      <c r="I180" s="70">
        <v>129474</v>
      </c>
      <c r="J180" s="70"/>
      <c r="K180" s="70">
        <v>123843</v>
      </c>
      <c r="L180" s="70">
        <v>0</v>
      </c>
      <c r="M180" s="70">
        <v>362001</v>
      </c>
      <c r="N180" s="70">
        <v>98206</v>
      </c>
      <c r="O180" s="70">
        <v>584050</v>
      </c>
      <c r="P180" s="70"/>
      <c r="Q180" s="70">
        <v>-302415</v>
      </c>
      <c r="R180" s="70"/>
      <c r="S180" s="70">
        <v>3640.5172413793098</v>
      </c>
      <c r="T180" s="70"/>
      <c r="U180" s="70">
        <v>-298774.4827586207</v>
      </c>
    </row>
    <row r="181" spans="1:21" ht="14.4" x14ac:dyDescent="0.3">
      <c r="A181" s="13">
        <v>413</v>
      </c>
      <c r="B181" s="14" t="s">
        <v>285</v>
      </c>
      <c r="C181" s="69">
        <v>9.2031884952220892E-5</v>
      </c>
      <c r="D181" s="18">
        <v>32809</v>
      </c>
      <c r="E181" s="70">
        <v>658</v>
      </c>
      <c r="F181" s="70">
        <v>0</v>
      </c>
      <c r="G181" s="70">
        <v>643</v>
      </c>
      <c r="H181" s="70">
        <v>10151</v>
      </c>
      <c r="I181" s="70">
        <v>11452</v>
      </c>
      <c r="J181" s="70"/>
      <c r="K181" s="70">
        <v>3950</v>
      </c>
      <c r="L181" s="70">
        <v>0</v>
      </c>
      <c r="M181" s="70">
        <v>11546</v>
      </c>
      <c r="N181" s="70">
        <v>14005</v>
      </c>
      <c r="O181" s="70">
        <v>29501</v>
      </c>
      <c r="P181" s="70"/>
      <c r="Q181" s="70">
        <v>-9646</v>
      </c>
      <c r="R181" s="70"/>
      <c r="S181" s="70">
        <v>-1548.5517241379312</v>
      </c>
      <c r="T181" s="70"/>
      <c r="U181" s="70">
        <v>-11194.551724137931</v>
      </c>
    </row>
    <row r="182" spans="1:21" ht="14.4" x14ac:dyDescent="0.3">
      <c r="A182" s="13">
        <v>417</v>
      </c>
      <c r="B182" s="14" t="s">
        <v>286</v>
      </c>
      <c r="C182" s="69">
        <v>4.5782406909127571E-5</v>
      </c>
      <c r="D182" s="18">
        <v>16321</v>
      </c>
      <c r="E182" s="70">
        <v>327</v>
      </c>
      <c r="F182" s="70">
        <v>0</v>
      </c>
      <c r="G182" s="70">
        <v>320</v>
      </c>
      <c r="H182" s="70">
        <v>8684</v>
      </c>
      <c r="I182" s="70">
        <v>9331</v>
      </c>
      <c r="J182" s="70"/>
      <c r="K182" s="70">
        <v>1965</v>
      </c>
      <c r="L182" s="70">
        <v>0</v>
      </c>
      <c r="M182" s="70">
        <v>5744</v>
      </c>
      <c r="N182" s="70">
        <v>5094</v>
      </c>
      <c r="O182" s="70">
        <v>12803</v>
      </c>
      <c r="P182" s="70"/>
      <c r="Q182" s="70">
        <v>-4798</v>
      </c>
      <c r="R182" s="70"/>
      <c r="S182" s="70">
        <v>-1354</v>
      </c>
      <c r="T182" s="70"/>
      <c r="U182" s="70">
        <v>-6152</v>
      </c>
    </row>
    <row r="183" spans="1:21" ht="14.4" x14ac:dyDescent="0.3">
      <c r="A183" s="13">
        <v>423</v>
      </c>
      <c r="B183" s="14" t="s">
        <v>287</v>
      </c>
      <c r="C183" s="69">
        <v>5.1517238392885815E-4</v>
      </c>
      <c r="D183" s="18">
        <v>183659</v>
      </c>
      <c r="E183" s="70">
        <v>3682</v>
      </c>
      <c r="F183" s="70">
        <v>0</v>
      </c>
      <c r="G183" s="70">
        <v>3601</v>
      </c>
      <c r="H183" s="70">
        <v>54759</v>
      </c>
      <c r="I183" s="70">
        <v>62042</v>
      </c>
      <c r="J183" s="70"/>
      <c r="K183" s="70">
        <v>22110</v>
      </c>
      <c r="L183" s="70">
        <v>0</v>
      </c>
      <c r="M183" s="70">
        <v>64630</v>
      </c>
      <c r="N183" s="70">
        <v>10304</v>
      </c>
      <c r="O183" s="70">
        <v>97044</v>
      </c>
      <c r="P183" s="70"/>
      <c r="Q183" s="70">
        <v>-53992</v>
      </c>
      <c r="R183" s="70"/>
      <c r="S183" s="70">
        <v>22450.620689655174</v>
      </c>
      <c r="T183" s="70"/>
      <c r="U183" s="70">
        <v>-31541.379310344826</v>
      </c>
    </row>
    <row r="184" spans="1:21" ht="14.4" x14ac:dyDescent="0.3">
      <c r="A184" s="13">
        <v>425</v>
      </c>
      <c r="B184" s="14" t="s">
        <v>288</v>
      </c>
      <c r="C184" s="69">
        <v>1.4739695599504171E-3</v>
      </c>
      <c r="D184" s="18">
        <v>525470</v>
      </c>
      <c r="E184" s="70">
        <v>10534</v>
      </c>
      <c r="F184" s="70">
        <v>0</v>
      </c>
      <c r="G184" s="70">
        <v>10304</v>
      </c>
      <c r="H184" s="70">
        <v>51502</v>
      </c>
      <c r="I184" s="70">
        <v>72340</v>
      </c>
      <c r="J184" s="70"/>
      <c r="K184" s="70">
        <v>63260</v>
      </c>
      <c r="L184" s="70">
        <v>0</v>
      </c>
      <c r="M184" s="70">
        <v>184914</v>
      </c>
      <c r="N184" s="70">
        <v>61122</v>
      </c>
      <c r="O184" s="70">
        <v>309296</v>
      </c>
      <c r="P184" s="70"/>
      <c r="Q184" s="70">
        <v>-154477</v>
      </c>
      <c r="R184" s="70"/>
      <c r="S184" s="70">
        <v>27485.275862068964</v>
      </c>
      <c r="T184" s="70"/>
      <c r="U184" s="70">
        <v>-126991.72413793104</v>
      </c>
    </row>
    <row r="185" spans="1:21" ht="14.4" x14ac:dyDescent="0.3">
      <c r="A185" s="13">
        <v>440</v>
      </c>
      <c r="B185" s="14" t="s">
        <v>289</v>
      </c>
      <c r="C185" s="69">
        <v>9.360111815193934E-3</v>
      </c>
      <c r="D185" s="18">
        <v>3336882</v>
      </c>
      <c r="E185" s="70">
        <v>66893</v>
      </c>
      <c r="F185" s="70">
        <v>0</v>
      </c>
      <c r="G185" s="70">
        <v>65431</v>
      </c>
      <c r="H185" s="70">
        <v>290178</v>
      </c>
      <c r="I185" s="70">
        <v>422502</v>
      </c>
      <c r="J185" s="70"/>
      <c r="K185" s="70">
        <v>401721</v>
      </c>
      <c r="L185" s="70">
        <v>0</v>
      </c>
      <c r="M185" s="70">
        <v>1174253</v>
      </c>
      <c r="N185" s="70">
        <v>30245</v>
      </c>
      <c r="O185" s="70">
        <v>1606219</v>
      </c>
      <c r="P185" s="70"/>
      <c r="Q185" s="70">
        <v>-980967</v>
      </c>
      <c r="R185" s="70"/>
      <c r="S185" s="70">
        <v>42251.034482758623</v>
      </c>
      <c r="T185" s="70"/>
      <c r="U185" s="70">
        <v>-938715.96551724139</v>
      </c>
    </row>
    <row r="186" spans="1:21" ht="14.4" x14ac:dyDescent="0.3">
      <c r="A186" s="13">
        <v>450</v>
      </c>
      <c r="B186" s="14" t="s">
        <v>290</v>
      </c>
      <c r="C186" s="69">
        <v>0</v>
      </c>
      <c r="D186" s="18">
        <v>0</v>
      </c>
      <c r="E186" s="70">
        <v>0</v>
      </c>
      <c r="F186" s="70">
        <v>0</v>
      </c>
      <c r="G186" s="70">
        <v>0</v>
      </c>
      <c r="H186" s="70">
        <v>0</v>
      </c>
      <c r="I186" s="70">
        <v>0</v>
      </c>
      <c r="J186" s="70"/>
      <c r="K186" s="70">
        <v>0</v>
      </c>
      <c r="L186" s="70">
        <v>0</v>
      </c>
      <c r="M186" s="70">
        <v>0</v>
      </c>
      <c r="N186" s="70">
        <v>0</v>
      </c>
      <c r="O186" s="70">
        <v>0</v>
      </c>
      <c r="P186" s="70"/>
      <c r="Q186" s="70">
        <v>0</v>
      </c>
      <c r="R186" s="70"/>
      <c r="S186" s="70">
        <v>0</v>
      </c>
      <c r="T186" s="70"/>
      <c r="U186" s="70">
        <v>0</v>
      </c>
    </row>
    <row r="187" spans="1:21" ht="14.4" x14ac:dyDescent="0.3">
      <c r="A187" s="13">
        <v>451</v>
      </c>
      <c r="B187" s="14" t="s">
        <v>291</v>
      </c>
      <c r="C187" s="69">
        <v>0</v>
      </c>
      <c r="D187" s="18">
        <v>0</v>
      </c>
      <c r="E187" s="70">
        <v>0</v>
      </c>
      <c r="F187" s="70">
        <v>0</v>
      </c>
      <c r="G187" s="70">
        <v>0</v>
      </c>
      <c r="H187" s="70">
        <v>0</v>
      </c>
      <c r="I187" s="70">
        <v>0</v>
      </c>
      <c r="J187" s="70"/>
      <c r="K187" s="70">
        <v>0</v>
      </c>
      <c r="L187" s="70">
        <v>0</v>
      </c>
      <c r="M187" s="70">
        <v>0</v>
      </c>
      <c r="N187" s="70">
        <v>0</v>
      </c>
      <c r="O187" s="70">
        <v>0</v>
      </c>
      <c r="P187" s="70"/>
      <c r="Q187" s="70">
        <v>0</v>
      </c>
      <c r="R187" s="70"/>
      <c r="S187" s="70">
        <v>0</v>
      </c>
      <c r="T187" s="70"/>
      <c r="U187" s="70">
        <v>0</v>
      </c>
    </row>
    <row r="188" spans="1:21" ht="14.4" x14ac:dyDescent="0.3">
      <c r="A188" s="13">
        <v>452</v>
      </c>
      <c r="B188" s="14" t="s">
        <v>292</v>
      </c>
      <c r="C188" s="69">
        <v>0</v>
      </c>
      <c r="D188" s="18">
        <v>0</v>
      </c>
      <c r="E188" s="70">
        <v>0</v>
      </c>
      <c r="F188" s="70">
        <v>0</v>
      </c>
      <c r="G188" s="70">
        <v>0</v>
      </c>
      <c r="H188" s="70">
        <v>0</v>
      </c>
      <c r="I188" s="70">
        <v>0</v>
      </c>
      <c r="J188" s="70"/>
      <c r="K188" s="70">
        <v>0</v>
      </c>
      <c r="L188" s="70">
        <v>0</v>
      </c>
      <c r="M188" s="70">
        <v>0</v>
      </c>
      <c r="N188" s="70">
        <v>0</v>
      </c>
      <c r="O188" s="70">
        <v>0</v>
      </c>
      <c r="P188" s="70"/>
      <c r="Q188" s="70">
        <v>0</v>
      </c>
      <c r="R188" s="70"/>
      <c r="S188" s="70">
        <v>0</v>
      </c>
      <c r="T188" s="70"/>
      <c r="U188" s="70">
        <v>0</v>
      </c>
    </row>
    <row r="189" spans="1:21" ht="14.4" x14ac:dyDescent="0.3">
      <c r="A189" s="13">
        <v>453</v>
      </c>
      <c r="B189" s="14" t="s">
        <v>293</v>
      </c>
      <c r="C189" s="69">
        <v>0</v>
      </c>
      <c r="D189" s="18">
        <v>0</v>
      </c>
      <c r="E189" s="70">
        <v>0</v>
      </c>
      <c r="F189" s="70">
        <v>0</v>
      </c>
      <c r="G189" s="70">
        <v>0</v>
      </c>
      <c r="H189" s="70">
        <v>0</v>
      </c>
      <c r="I189" s="70">
        <v>0</v>
      </c>
      <c r="J189" s="70"/>
      <c r="K189" s="70">
        <v>0</v>
      </c>
      <c r="L189" s="70">
        <v>0</v>
      </c>
      <c r="M189" s="70">
        <v>0</v>
      </c>
      <c r="N189" s="70">
        <v>0</v>
      </c>
      <c r="O189" s="70">
        <v>0</v>
      </c>
      <c r="P189" s="70"/>
      <c r="Q189" s="70">
        <v>0</v>
      </c>
      <c r="R189" s="70"/>
      <c r="S189" s="70">
        <v>0</v>
      </c>
      <c r="T189" s="70"/>
      <c r="U189" s="70">
        <v>0</v>
      </c>
    </row>
    <row r="190" spans="1:21" ht="14.4" x14ac:dyDescent="0.3">
      <c r="A190" s="13">
        <v>454</v>
      </c>
      <c r="B190" s="14" t="s">
        <v>294</v>
      </c>
      <c r="C190" s="69">
        <v>1.844695084652605E-5</v>
      </c>
      <c r="D190" s="18">
        <v>6576</v>
      </c>
      <c r="E190" s="70">
        <v>132</v>
      </c>
      <c r="F190" s="70">
        <v>0</v>
      </c>
      <c r="G190" s="70">
        <v>129</v>
      </c>
      <c r="H190" s="70">
        <v>3034</v>
      </c>
      <c r="I190" s="70">
        <v>3295</v>
      </c>
      <c r="J190" s="70"/>
      <c r="K190" s="70">
        <v>792</v>
      </c>
      <c r="L190" s="70">
        <v>0</v>
      </c>
      <c r="M190" s="70">
        <v>2314</v>
      </c>
      <c r="N190" s="70">
        <v>14441</v>
      </c>
      <c r="O190" s="70">
        <v>17547</v>
      </c>
      <c r="P190" s="70"/>
      <c r="Q190" s="70">
        <v>-1933</v>
      </c>
      <c r="R190" s="70"/>
      <c r="S190" s="70">
        <v>-1570.2758620689656</v>
      </c>
      <c r="T190" s="70"/>
      <c r="U190" s="70">
        <v>-3503.2758620689656</v>
      </c>
    </row>
    <row r="191" spans="1:21" ht="14.4" x14ac:dyDescent="0.3">
      <c r="A191" s="13">
        <v>501</v>
      </c>
      <c r="B191" s="14" t="s">
        <v>295</v>
      </c>
      <c r="C191" s="69">
        <v>8.698321634843513E-2</v>
      </c>
      <c r="D191" s="18">
        <v>31009533</v>
      </c>
      <c r="E191" s="70">
        <v>621629</v>
      </c>
      <c r="F191" s="70">
        <v>0</v>
      </c>
      <c r="G191" s="70">
        <v>608046</v>
      </c>
      <c r="H191" s="70">
        <v>83660</v>
      </c>
      <c r="I191" s="70">
        <v>1313335</v>
      </c>
      <c r="J191" s="70"/>
      <c r="K191" s="70">
        <v>3733186</v>
      </c>
      <c r="L191" s="70">
        <v>0</v>
      </c>
      <c r="M191" s="70">
        <v>10912290</v>
      </c>
      <c r="N191" s="70">
        <v>1307817</v>
      </c>
      <c r="O191" s="70">
        <v>15953293</v>
      </c>
      <c r="P191" s="70"/>
      <c r="Q191" s="70">
        <v>-9116088</v>
      </c>
      <c r="R191" s="70"/>
      <c r="S191" s="70">
        <v>-698159.86206896557</v>
      </c>
      <c r="T191" s="70"/>
      <c r="U191" s="70">
        <v>-9814247.862068966</v>
      </c>
    </row>
    <row r="192" spans="1:21" ht="14.4" x14ac:dyDescent="0.3">
      <c r="A192" s="13">
        <v>502</v>
      </c>
      <c r="B192" s="14" t="s">
        <v>296</v>
      </c>
      <c r="C192" s="69">
        <v>0</v>
      </c>
      <c r="D192" s="18">
        <v>0</v>
      </c>
      <c r="E192" s="70">
        <v>0</v>
      </c>
      <c r="F192" s="70">
        <v>0</v>
      </c>
      <c r="G192" s="70">
        <v>0</v>
      </c>
      <c r="H192" s="70">
        <v>0</v>
      </c>
      <c r="I192" s="70">
        <v>0</v>
      </c>
      <c r="J192" s="70"/>
      <c r="K192" s="70">
        <v>0</v>
      </c>
      <c r="L192" s="70">
        <v>0</v>
      </c>
      <c r="M192" s="70">
        <v>0</v>
      </c>
      <c r="N192" s="70">
        <v>0</v>
      </c>
      <c r="O192" s="70">
        <v>0</v>
      </c>
      <c r="P192" s="70"/>
      <c r="Q192" s="70">
        <v>0</v>
      </c>
      <c r="R192" s="70"/>
      <c r="S192" s="70">
        <v>0</v>
      </c>
      <c r="T192" s="70"/>
      <c r="U192" s="70">
        <v>0</v>
      </c>
    </row>
    <row r="193" spans="1:21" ht="14.4" x14ac:dyDescent="0.3">
      <c r="A193" s="13">
        <v>505</v>
      </c>
      <c r="B193" s="14" t="s">
        <v>297</v>
      </c>
      <c r="C193" s="69">
        <v>6.2135164908699099E-4</v>
      </c>
      <c r="D193" s="18">
        <v>221512</v>
      </c>
      <c r="E193" s="70">
        <v>4441</v>
      </c>
      <c r="F193" s="70">
        <v>0</v>
      </c>
      <c r="G193" s="70">
        <v>4343</v>
      </c>
      <c r="H193" s="70">
        <v>56381</v>
      </c>
      <c r="I193" s="70">
        <v>65165</v>
      </c>
      <c r="J193" s="70"/>
      <c r="K193" s="70">
        <v>26667</v>
      </c>
      <c r="L193" s="70">
        <v>0</v>
      </c>
      <c r="M193" s="70">
        <v>77950</v>
      </c>
      <c r="N193" s="70">
        <v>83711</v>
      </c>
      <c r="O193" s="70">
        <v>188328</v>
      </c>
      <c r="P193" s="70"/>
      <c r="Q193" s="70">
        <v>-65119</v>
      </c>
      <c r="R193" s="70"/>
      <c r="S193" s="70">
        <v>2779.2068965517246</v>
      </c>
      <c r="T193" s="70"/>
      <c r="U193" s="70">
        <v>-62339.793103448275</v>
      </c>
    </row>
    <row r="194" spans="1:21" ht="14.4" x14ac:dyDescent="0.3">
      <c r="A194" s="13">
        <v>506</v>
      </c>
      <c r="B194" s="14" t="s">
        <v>298</v>
      </c>
      <c r="C194" s="69">
        <v>2.5006469544599575E-4</v>
      </c>
      <c r="D194" s="18">
        <v>89148</v>
      </c>
      <c r="E194" s="70">
        <v>1787</v>
      </c>
      <c r="F194" s="70">
        <v>0</v>
      </c>
      <c r="G194" s="70">
        <v>1748</v>
      </c>
      <c r="H194" s="70">
        <v>8282</v>
      </c>
      <c r="I194" s="70">
        <v>11817</v>
      </c>
      <c r="J194" s="70"/>
      <c r="K194" s="70">
        <v>10732</v>
      </c>
      <c r="L194" s="70">
        <v>0</v>
      </c>
      <c r="M194" s="70">
        <v>31371</v>
      </c>
      <c r="N194" s="70">
        <v>4191</v>
      </c>
      <c r="O194" s="70">
        <v>46294</v>
      </c>
      <c r="P194" s="70"/>
      <c r="Q194" s="70">
        <v>-26208</v>
      </c>
      <c r="R194" s="70"/>
      <c r="S194" s="70">
        <v>-1626.6896551724137</v>
      </c>
      <c r="T194" s="70"/>
      <c r="U194" s="70">
        <v>-27834.689655172413</v>
      </c>
    </row>
    <row r="195" spans="1:21" ht="14.4" x14ac:dyDescent="0.3">
      <c r="A195" s="13">
        <v>507</v>
      </c>
      <c r="B195" s="14" t="s">
        <v>299</v>
      </c>
      <c r="C195" s="69">
        <v>0</v>
      </c>
      <c r="D195" s="18">
        <v>0</v>
      </c>
      <c r="E195" s="70">
        <v>0</v>
      </c>
      <c r="F195" s="70">
        <v>0</v>
      </c>
      <c r="G195" s="70">
        <v>0</v>
      </c>
      <c r="H195" s="70">
        <v>0</v>
      </c>
      <c r="I195" s="70">
        <v>0</v>
      </c>
      <c r="J195" s="70"/>
      <c r="K195" s="70">
        <v>0</v>
      </c>
      <c r="L195" s="70">
        <v>0</v>
      </c>
      <c r="M195" s="70">
        <v>0</v>
      </c>
      <c r="N195" s="70">
        <v>0</v>
      </c>
      <c r="O195" s="70">
        <v>0</v>
      </c>
      <c r="P195" s="70"/>
      <c r="Q195" s="70">
        <v>0</v>
      </c>
      <c r="R195" s="70"/>
      <c r="S195" s="70">
        <v>0</v>
      </c>
      <c r="T195" s="70"/>
      <c r="U195" s="70">
        <v>0</v>
      </c>
    </row>
    <row r="196" spans="1:21" ht="14.4" x14ac:dyDescent="0.3">
      <c r="A196" s="13">
        <v>522</v>
      </c>
      <c r="B196" s="14" t="s">
        <v>300</v>
      </c>
      <c r="C196" s="69">
        <v>4.9288507042528039E-4</v>
      </c>
      <c r="D196" s="18">
        <v>175714</v>
      </c>
      <c r="E196" s="70">
        <v>3522</v>
      </c>
      <c r="F196" s="70">
        <v>0</v>
      </c>
      <c r="G196" s="70">
        <v>3445</v>
      </c>
      <c r="H196" s="70">
        <v>271332</v>
      </c>
      <c r="I196" s="70">
        <v>278299</v>
      </c>
      <c r="J196" s="70"/>
      <c r="K196" s="70">
        <v>21154</v>
      </c>
      <c r="L196" s="70">
        <v>0</v>
      </c>
      <c r="M196" s="70">
        <v>61834</v>
      </c>
      <c r="N196" s="70">
        <v>0</v>
      </c>
      <c r="O196" s="70">
        <v>82988</v>
      </c>
      <c r="P196" s="70"/>
      <c r="Q196" s="70">
        <v>-51655</v>
      </c>
      <c r="R196" s="70"/>
      <c r="S196" s="70">
        <v>75661.275862068956</v>
      </c>
      <c r="T196" s="70"/>
      <c r="U196" s="70">
        <v>24006.275862068956</v>
      </c>
    </row>
    <row r="197" spans="1:21" ht="14.4" x14ac:dyDescent="0.3">
      <c r="A197" s="13">
        <v>601</v>
      </c>
      <c r="B197" s="14" t="s">
        <v>301</v>
      </c>
      <c r="C197" s="69">
        <v>3.126259408856074E-2</v>
      </c>
      <c r="D197" s="18">
        <v>11145121</v>
      </c>
      <c r="E197" s="70">
        <v>223420</v>
      </c>
      <c r="F197" s="70">
        <v>0</v>
      </c>
      <c r="G197" s="70">
        <v>218538</v>
      </c>
      <c r="H197" s="70">
        <v>0</v>
      </c>
      <c r="I197" s="70">
        <v>441958</v>
      </c>
      <c r="J197" s="70"/>
      <c r="K197" s="70">
        <v>1341741</v>
      </c>
      <c r="L197" s="70">
        <v>0</v>
      </c>
      <c r="M197" s="70">
        <v>3921981</v>
      </c>
      <c r="N197" s="70">
        <v>1302160</v>
      </c>
      <c r="O197" s="70">
        <v>6565882</v>
      </c>
      <c r="P197" s="70"/>
      <c r="Q197" s="70">
        <v>-3276413</v>
      </c>
      <c r="R197" s="70"/>
      <c r="S197" s="70">
        <v>-371745</v>
      </c>
      <c r="T197" s="70"/>
      <c r="U197" s="70">
        <v>-3648158</v>
      </c>
    </row>
    <row r="198" spans="1:21" ht="14.4" x14ac:dyDescent="0.3">
      <c r="A198" s="13">
        <v>602</v>
      </c>
      <c r="B198" s="14" t="s">
        <v>302</v>
      </c>
      <c r="C198" s="69">
        <v>5.4176555859337264E-3</v>
      </c>
      <c r="D198" s="18">
        <v>1931395</v>
      </c>
      <c r="E198" s="70">
        <v>38718</v>
      </c>
      <c r="F198" s="70">
        <v>0</v>
      </c>
      <c r="G198" s="70">
        <v>37872</v>
      </c>
      <c r="H198" s="70">
        <v>394778</v>
      </c>
      <c r="I198" s="70">
        <v>471368</v>
      </c>
      <c r="J198" s="70"/>
      <c r="K198" s="70">
        <v>232517</v>
      </c>
      <c r="L198" s="70">
        <v>0</v>
      </c>
      <c r="M198" s="70">
        <v>679660</v>
      </c>
      <c r="N198" s="70">
        <v>114642</v>
      </c>
      <c r="O198" s="70">
        <v>1026819</v>
      </c>
      <c r="P198" s="70"/>
      <c r="Q198" s="70">
        <v>-567787</v>
      </c>
      <c r="R198" s="70"/>
      <c r="S198" s="70">
        <v>195263.10344827586</v>
      </c>
      <c r="T198" s="70"/>
      <c r="U198" s="70">
        <v>-372523.89655172417</v>
      </c>
    </row>
    <row r="199" spans="1:21" ht="14.4" x14ac:dyDescent="0.3">
      <c r="A199" s="13">
        <v>606</v>
      </c>
      <c r="B199" s="14" t="s">
        <v>303</v>
      </c>
      <c r="C199" s="69">
        <v>8.7540453441762361E-5</v>
      </c>
      <c r="D199" s="18">
        <v>31208</v>
      </c>
      <c r="E199" s="70">
        <v>626</v>
      </c>
      <c r="F199" s="70">
        <v>0</v>
      </c>
      <c r="G199" s="70">
        <v>612</v>
      </c>
      <c r="H199" s="70">
        <v>2975</v>
      </c>
      <c r="I199" s="70">
        <v>4213</v>
      </c>
      <c r="J199" s="70"/>
      <c r="K199" s="70">
        <v>3757</v>
      </c>
      <c r="L199" s="70">
        <v>0</v>
      </c>
      <c r="M199" s="70">
        <v>10982</v>
      </c>
      <c r="N199" s="70">
        <v>11789</v>
      </c>
      <c r="O199" s="70">
        <v>26528</v>
      </c>
      <c r="P199" s="70"/>
      <c r="Q199" s="70">
        <v>-9175</v>
      </c>
      <c r="R199" s="70"/>
      <c r="S199" s="70">
        <v>-1152.2068965517242</v>
      </c>
      <c r="T199" s="70"/>
      <c r="U199" s="70">
        <v>-10327.206896551725</v>
      </c>
    </row>
    <row r="200" spans="1:21" ht="14.4" x14ac:dyDescent="0.3">
      <c r="A200" s="13">
        <v>701</v>
      </c>
      <c r="B200" s="14" t="s">
        <v>304</v>
      </c>
      <c r="C200" s="69">
        <v>4.7346481882181357E-3</v>
      </c>
      <c r="D200" s="18">
        <v>1687903</v>
      </c>
      <c r="E200" s="70">
        <v>33836</v>
      </c>
      <c r="F200" s="70">
        <v>0</v>
      </c>
      <c r="G200" s="70">
        <v>33097</v>
      </c>
      <c r="H200" s="70">
        <v>478023</v>
      </c>
      <c r="I200" s="70">
        <v>544956</v>
      </c>
      <c r="J200" s="70"/>
      <c r="K200" s="70">
        <v>203204</v>
      </c>
      <c r="L200" s="70">
        <v>0</v>
      </c>
      <c r="M200" s="70">
        <v>593975</v>
      </c>
      <c r="N200" s="70">
        <v>0</v>
      </c>
      <c r="O200" s="70">
        <v>797179</v>
      </c>
      <c r="P200" s="70"/>
      <c r="Q200" s="70">
        <v>-496205</v>
      </c>
      <c r="R200" s="70"/>
      <c r="S200" s="70">
        <v>158023.72413793104</v>
      </c>
      <c r="T200" s="70"/>
      <c r="U200" s="70">
        <v>-338181.27586206899</v>
      </c>
    </row>
    <row r="201" spans="1:21" ht="14.4" x14ac:dyDescent="0.3">
      <c r="A201" s="13">
        <v>702</v>
      </c>
      <c r="B201" s="14" t="s">
        <v>305</v>
      </c>
      <c r="C201" s="69">
        <v>2.4390242310630525E-3</v>
      </c>
      <c r="D201" s="18">
        <v>869513</v>
      </c>
      <c r="E201" s="70">
        <v>17431</v>
      </c>
      <c r="F201" s="70">
        <v>0</v>
      </c>
      <c r="G201" s="70">
        <v>17050</v>
      </c>
      <c r="H201" s="70">
        <v>49652</v>
      </c>
      <c r="I201" s="70">
        <v>84133</v>
      </c>
      <c r="J201" s="70"/>
      <c r="K201" s="70">
        <v>104679</v>
      </c>
      <c r="L201" s="70">
        <v>0</v>
      </c>
      <c r="M201" s="70">
        <v>305983</v>
      </c>
      <c r="N201" s="70">
        <v>67905</v>
      </c>
      <c r="O201" s="70">
        <v>478567</v>
      </c>
      <c r="P201" s="70"/>
      <c r="Q201" s="70">
        <v>-255617</v>
      </c>
      <c r="R201" s="70"/>
      <c r="S201" s="70">
        <v>-42728.793103448275</v>
      </c>
      <c r="T201" s="70"/>
      <c r="U201" s="70">
        <v>-298345.79310344829</v>
      </c>
    </row>
    <row r="202" spans="1:21" ht="14.4" x14ac:dyDescent="0.3">
      <c r="A202" s="13">
        <v>703</v>
      </c>
      <c r="B202" s="14" t="s">
        <v>306</v>
      </c>
      <c r="C202" s="69">
        <v>6.5879235425910006E-3</v>
      </c>
      <c r="D202" s="18">
        <v>2348596</v>
      </c>
      <c r="E202" s="70">
        <v>47081</v>
      </c>
      <c r="F202" s="70">
        <v>0</v>
      </c>
      <c r="G202" s="70">
        <v>46052</v>
      </c>
      <c r="H202" s="70">
        <v>22740</v>
      </c>
      <c r="I202" s="70">
        <v>115873</v>
      </c>
      <c r="J202" s="70"/>
      <c r="K202" s="70">
        <v>282743</v>
      </c>
      <c r="L202" s="70">
        <v>0</v>
      </c>
      <c r="M202" s="70">
        <v>826474</v>
      </c>
      <c r="N202" s="70">
        <v>548177</v>
      </c>
      <c r="O202" s="70">
        <v>1657394</v>
      </c>
      <c r="P202" s="70"/>
      <c r="Q202" s="70">
        <v>-690434</v>
      </c>
      <c r="R202" s="70"/>
      <c r="S202" s="70">
        <v>-202461.06896551725</v>
      </c>
      <c r="T202" s="70"/>
      <c r="U202" s="70">
        <v>-892895.06896551722</v>
      </c>
    </row>
    <row r="203" spans="1:21" ht="14.4" x14ac:dyDescent="0.3">
      <c r="A203" s="13">
        <v>704</v>
      </c>
      <c r="B203" s="14" t="s">
        <v>307</v>
      </c>
      <c r="C203" s="69">
        <v>5.5827361381341261E-3</v>
      </c>
      <c r="D203" s="18">
        <v>1990246</v>
      </c>
      <c r="E203" s="70">
        <v>39897</v>
      </c>
      <c r="F203" s="70">
        <v>0</v>
      </c>
      <c r="G203" s="70">
        <v>39025</v>
      </c>
      <c r="H203" s="70">
        <v>112998</v>
      </c>
      <c r="I203" s="70">
        <v>191920</v>
      </c>
      <c r="J203" s="70"/>
      <c r="K203" s="70">
        <v>239602</v>
      </c>
      <c r="L203" s="70">
        <v>0</v>
      </c>
      <c r="M203" s="70">
        <v>700370</v>
      </c>
      <c r="N203" s="70">
        <v>424696</v>
      </c>
      <c r="O203" s="70">
        <v>1364668</v>
      </c>
      <c r="P203" s="70"/>
      <c r="Q203" s="70">
        <v>-585087</v>
      </c>
      <c r="R203" s="70"/>
      <c r="S203" s="70">
        <v>-242076.86206896551</v>
      </c>
      <c r="T203" s="70"/>
      <c r="U203" s="70">
        <v>-827163.86206896557</v>
      </c>
    </row>
    <row r="204" spans="1:21" ht="14.4" x14ac:dyDescent="0.3">
      <c r="A204" s="13">
        <v>705</v>
      </c>
      <c r="B204" s="14" t="s">
        <v>308</v>
      </c>
      <c r="C204" s="69">
        <v>4.9714414584131651E-3</v>
      </c>
      <c r="D204" s="18">
        <v>1772320</v>
      </c>
      <c r="E204" s="70">
        <v>35529</v>
      </c>
      <c r="F204" s="70">
        <v>0</v>
      </c>
      <c r="G204" s="70">
        <v>34752</v>
      </c>
      <c r="H204" s="70">
        <v>52006</v>
      </c>
      <c r="I204" s="70">
        <v>122287</v>
      </c>
      <c r="J204" s="70"/>
      <c r="K204" s="70">
        <v>213366</v>
      </c>
      <c r="L204" s="70">
        <v>0</v>
      </c>
      <c r="M204" s="70">
        <v>623681</v>
      </c>
      <c r="N204" s="70">
        <v>173702</v>
      </c>
      <c r="O204" s="70">
        <v>1010749</v>
      </c>
      <c r="P204" s="70"/>
      <c r="Q204" s="70">
        <v>-521020.99999999994</v>
      </c>
      <c r="R204" s="70"/>
      <c r="S204" s="70">
        <v>-59674.137931034478</v>
      </c>
      <c r="T204" s="70"/>
      <c r="U204" s="70">
        <v>-580695.13793103443</v>
      </c>
    </row>
    <row r="205" spans="1:21" ht="14.4" x14ac:dyDescent="0.3">
      <c r="A205" s="13">
        <v>706</v>
      </c>
      <c r="B205" s="14" t="s">
        <v>309</v>
      </c>
      <c r="C205" s="69">
        <v>6.4467210192207993E-3</v>
      </c>
      <c r="D205" s="18">
        <v>2298257</v>
      </c>
      <c r="E205" s="70">
        <v>46072</v>
      </c>
      <c r="F205" s="70">
        <v>0</v>
      </c>
      <c r="G205" s="70">
        <v>45065</v>
      </c>
      <c r="H205" s="70">
        <v>93059</v>
      </c>
      <c r="I205" s="70">
        <v>184196</v>
      </c>
      <c r="J205" s="70"/>
      <c r="K205" s="70">
        <v>276683</v>
      </c>
      <c r="L205" s="70">
        <v>0</v>
      </c>
      <c r="M205" s="70">
        <v>808759</v>
      </c>
      <c r="N205" s="70">
        <v>347089</v>
      </c>
      <c r="O205" s="70">
        <v>1432531</v>
      </c>
      <c r="P205" s="70"/>
      <c r="Q205" s="70">
        <v>-675636</v>
      </c>
      <c r="R205" s="70"/>
      <c r="S205" s="70">
        <v>-87953.034482758623</v>
      </c>
      <c r="T205" s="70"/>
      <c r="U205" s="70">
        <v>-763589.03448275861</v>
      </c>
    </row>
    <row r="206" spans="1:21" ht="14.4" x14ac:dyDescent="0.3">
      <c r="A206" s="13">
        <v>707</v>
      </c>
      <c r="B206" s="14" t="s">
        <v>310</v>
      </c>
      <c r="C206" s="69">
        <v>6.9636059973075324E-6</v>
      </c>
      <c r="D206" s="18">
        <v>2483</v>
      </c>
      <c r="E206" s="70">
        <v>50</v>
      </c>
      <c r="F206" s="70">
        <v>0</v>
      </c>
      <c r="G206" s="70">
        <v>49</v>
      </c>
      <c r="H206" s="70">
        <v>0</v>
      </c>
      <c r="I206" s="70">
        <v>99</v>
      </c>
      <c r="J206" s="70"/>
      <c r="K206" s="70">
        <v>299</v>
      </c>
      <c r="L206" s="70">
        <v>0</v>
      </c>
      <c r="M206" s="70">
        <v>874</v>
      </c>
      <c r="N206" s="70">
        <v>1546422</v>
      </c>
      <c r="O206" s="70">
        <v>1547595</v>
      </c>
      <c r="P206" s="70"/>
      <c r="Q206" s="70">
        <v>-729</v>
      </c>
      <c r="R206" s="70"/>
      <c r="S206" s="70">
        <v>-1263765.0689655172</v>
      </c>
      <c r="T206" s="70"/>
      <c r="U206" s="70">
        <v>-1264494.0689655172</v>
      </c>
    </row>
    <row r="207" spans="1:21" ht="14.4" x14ac:dyDescent="0.3">
      <c r="A207" s="13">
        <v>708</v>
      </c>
      <c r="B207" s="14" t="s">
        <v>311</v>
      </c>
      <c r="C207" s="69">
        <v>9.1657441730007934E-4</v>
      </c>
      <c r="D207" s="18">
        <v>326759</v>
      </c>
      <c r="E207" s="70">
        <v>6550</v>
      </c>
      <c r="F207" s="70">
        <v>0</v>
      </c>
      <c r="G207" s="70">
        <v>6407</v>
      </c>
      <c r="H207" s="70">
        <v>13544</v>
      </c>
      <c r="I207" s="70">
        <v>26501</v>
      </c>
      <c r="J207" s="70"/>
      <c r="K207" s="70">
        <v>39338</v>
      </c>
      <c r="L207" s="70">
        <v>0</v>
      </c>
      <c r="M207" s="70">
        <v>114987</v>
      </c>
      <c r="N207" s="70">
        <v>281963</v>
      </c>
      <c r="O207" s="70">
        <v>436288</v>
      </c>
      <c r="P207" s="70"/>
      <c r="Q207" s="70">
        <v>-96059</v>
      </c>
      <c r="R207" s="70"/>
      <c r="S207" s="70">
        <v>-45989.482758620696</v>
      </c>
      <c r="T207" s="70"/>
      <c r="U207" s="70">
        <v>-142048.4827586207</v>
      </c>
    </row>
    <row r="208" spans="1:21" ht="14.4" x14ac:dyDescent="0.3">
      <c r="A208" s="13">
        <v>709</v>
      </c>
      <c r="B208" s="14" t="s">
        <v>312</v>
      </c>
      <c r="C208" s="69">
        <v>0</v>
      </c>
      <c r="D208" s="18">
        <v>0</v>
      </c>
      <c r="E208" s="70">
        <v>0</v>
      </c>
      <c r="F208" s="70">
        <v>0</v>
      </c>
      <c r="G208" s="70">
        <v>0</v>
      </c>
      <c r="H208" s="70">
        <v>0</v>
      </c>
      <c r="I208" s="70">
        <v>0</v>
      </c>
      <c r="J208" s="70"/>
      <c r="K208" s="70">
        <v>0</v>
      </c>
      <c r="L208" s="70">
        <v>0</v>
      </c>
      <c r="M208" s="70">
        <v>0</v>
      </c>
      <c r="N208" s="70">
        <v>0</v>
      </c>
      <c r="O208" s="70">
        <v>0</v>
      </c>
      <c r="P208" s="70"/>
      <c r="Q208" s="70">
        <v>0</v>
      </c>
      <c r="R208" s="70"/>
      <c r="S208" s="70">
        <v>0</v>
      </c>
      <c r="T208" s="70"/>
      <c r="U208" s="70">
        <v>0</v>
      </c>
    </row>
    <row r="209" spans="1:21" ht="14.4" x14ac:dyDescent="0.3">
      <c r="A209" s="13">
        <v>711</v>
      </c>
      <c r="B209" s="14" t="s">
        <v>313</v>
      </c>
      <c r="C209" s="69">
        <v>1.749825388719774E-3</v>
      </c>
      <c r="D209" s="18">
        <v>623813</v>
      </c>
      <c r="E209" s="70">
        <v>12505</v>
      </c>
      <c r="F209" s="70">
        <v>0</v>
      </c>
      <c r="G209" s="70">
        <v>12232</v>
      </c>
      <c r="H209" s="70">
        <v>6160</v>
      </c>
      <c r="I209" s="70">
        <v>30897</v>
      </c>
      <c r="J209" s="70"/>
      <c r="K209" s="70">
        <v>75100</v>
      </c>
      <c r="L209" s="70">
        <v>0</v>
      </c>
      <c r="M209" s="70">
        <v>219521</v>
      </c>
      <c r="N209" s="70">
        <v>230312</v>
      </c>
      <c r="O209" s="70">
        <v>524933</v>
      </c>
      <c r="P209" s="70"/>
      <c r="Q209" s="70">
        <v>-183387</v>
      </c>
      <c r="R209" s="70"/>
      <c r="S209" s="70">
        <v>-80002.655172413797</v>
      </c>
      <c r="T209" s="70"/>
      <c r="U209" s="70">
        <v>-263389.6551724138</v>
      </c>
    </row>
    <row r="210" spans="1:21" ht="14.4" x14ac:dyDescent="0.3">
      <c r="A210" s="13">
        <v>716</v>
      </c>
      <c r="B210" s="14" t="s">
        <v>314</v>
      </c>
      <c r="C210" s="69">
        <v>2.7942310421289643E-3</v>
      </c>
      <c r="D210" s="18">
        <v>996144</v>
      </c>
      <c r="E210" s="70">
        <v>19969</v>
      </c>
      <c r="F210" s="70">
        <v>0</v>
      </c>
      <c r="G210" s="70">
        <v>19533</v>
      </c>
      <c r="H210" s="70">
        <v>446276</v>
      </c>
      <c r="I210" s="70">
        <v>485778</v>
      </c>
      <c r="J210" s="70"/>
      <c r="K210" s="70">
        <v>119924</v>
      </c>
      <c r="L210" s="70">
        <v>0</v>
      </c>
      <c r="M210" s="70">
        <v>350544</v>
      </c>
      <c r="N210" s="70">
        <v>497712</v>
      </c>
      <c r="O210" s="70">
        <v>968180</v>
      </c>
      <c r="P210" s="70"/>
      <c r="Q210" s="70">
        <v>-292843</v>
      </c>
      <c r="R210" s="70"/>
      <c r="S210" s="70">
        <v>22032.758620689652</v>
      </c>
      <c r="T210" s="70"/>
      <c r="U210" s="70">
        <v>-270810.24137931038</v>
      </c>
    </row>
    <row r="211" spans="1:21" ht="14.4" x14ac:dyDescent="0.3">
      <c r="A211" s="13">
        <v>717</v>
      </c>
      <c r="B211" s="14" t="s">
        <v>315</v>
      </c>
      <c r="C211" s="69">
        <v>0</v>
      </c>
      <c r="D211" s="18">
        <v>0</v>
      </c>
      <c r="E211" s="70">
        <v>0</v>
      </c>
      <c r="F211" s="70">
        <v>0</v>
      </c>
      <c r="G211" s="70">
        <v>0</v>
      </c>
      <c r="H211" s="70">
        <v>0</v>
      </c>
      <c r="I211" s="70">
        <v>0</v>
      </c>
      <c r="J211" s="70"/>
      <c r="K211" s="70">
        <v>0</v>
      </c>
      <c r="L211" s="70">
        <v>0</v>
      </c>
      <c r="M211" s="70">
        <v>0</v>
      </c>
      <c r="N211" s="70">
        <v>0</v>
      </c>
      <c r="O211" s="70">
        <v>0</v>
      </c>
      <c r="P211" s="70"/>
      <c r="Q211" s="70">
        <v>0</v>
      </c>
      <c r="R211" s="70"/>
      <c r="S211" s="70">
        <v>0</v>
      </c>
      <c r="T211" s="70"/>
      <c r="U211" s="70">
        <v>0</v>
      </c>
    </row>
    <row r="212" spans="1:21" ht="14.4" x14ac:dyDescent="0.3">
      <c r="A212" s="13">
        <v>718</v>
      </c>
      <c r="B212" s="14" t="s">
        <v>316</v>
      </c>
      <c r="C212" s="69">
        <v>2.8219887493682316E-3</v>
      </c>
      <c r="D212" s="18">
        <v>1006040</v>
      </c>
      <c r="E212" s="70">
        <v>20168</v>
      </c>
      <c r="F212" s="70">
        <v>0</v>
      </c>
      <c r="G212" s="70">
        <v>19727</v>
      </c>
      <c r="H212" s="70">
        <v>54313</v>
      </c>
      <c r="I212" s="70">
        <v>94208</v>
      </c>
      <c r="J212" s="70"/>
      <c r="K212" s="70">
        <v>121115</v>
      </c>
      <c r="L212" s="70">
        <v>0</v>
      </c>
      <c r="M212" s="70">
        <v>354027</v>
      </c>
      <c r="N212" s="70">
        <v>132192</v>
      </c>
      <c r="O212" s="70">
        <v>607334</v>
      </c>
      <c r="P212" s="70"/>
      <c r="Q212" s="70">
        <v>-295753</v>
      </c>
      <c r="R212" s="70"/>
      <c r="S212" s="70">
        <v>-22973.172413793101</v>
      </c>
      <c r="T212" s="70"/>
      <c r="U212" s="70">
        <v>-318726.1724137931</v>
      </c>
    </row>
    <row r="213" spans="1:21" ht="14.4" x14ac:dyDescent="0.3">
      <c r="A213" s="13">
        <v>719</v>
      </c>
      <c r="B213" s="14" t="s">
        <v>317</v>
      </c>
      <c r="C213" s="69">
        <v>0</v>
      </c>
      <c r="D213" s="18">
        <v>0</v>
      </c>
      <c r="E213" s="70">
        <v>0</v>
      </c>
      <c r="F213" s="70">
        <v>0</v>
      </c>
      <c r="G213" s="70">
        <v>0</v>
      </c>
      <c r="H213" s="70">
        <v>0</v>
      </c>
      <c r="I213" s="70">
        <v>0</v>
      </c>
      <c r="J213" s="70"/>
      <c r="K213" s="70">
        <v>0</v>
      </c>
      <c r="L213" s="70">
        <v>0</v>
      </c>
      <c r="M213" s="70">
        <v>0</v>
      </c>
      <c r="N213" s="70">
        <v>0</v>
      </c>
      <c r="O213" s="70">
        <v>0</v>
      </c>
      <c r="P213" s="70"/>
      <c r="Q213" s="70">
        <v>0</v>
      </c>
      <c r="R213" s="70"/>
      <c r="S213" s="70">
        <v>0</v>
      </c>
      <c r="T213" s="70"/>
      <c r="U213" s="70">
        <v>0</v>
      </c>
    </row>
    <row r="214" spans="1:21" ht="14.4" x14ac:dyDescent="0.3">
      <c r="A214" s="13">
        <v>720</v>
      </c>
      <c r="B214" s="14" t="s">
        <v>318</v>
      </c>
      <c r="C214" s="69">
        <v>6.326850436580155E-3</v>
      </c>
      <c r="D214" s="18">
        <v>2255523</v>
      </c>
      <c r="E214" s="70">
        <v>45215</v>
      </c>
      <c r="F214" s="70">
        <v>0</v>
      </c>
      <c r="G214" s="70">
        <v>44227</v>
      </c>
      <c r="H214" s="70">
        <v>679618</v>
      </c>
      <c r="I214" s="70">
        <v>769060</v>
      </c>
      <c r="J214" s="70"/>
      <c r="K214" s="70">
        <v>271538</v>
      </c>
      <c r="L214" s="70">
        <v>0</v>
      </c>
      <c r="M214" s="70">
        <v>793721</v>
      </c>
      <c r="N214" s="70">
        <v>0</v>
      </c>
      <c r="O214" s="70">
        <v>1065259</v>
      </c>
      <c r="P214" s="70"/>
      <c r="Q214" s="70">
        <v>-663072</v>
      </c>
      <c r="R214" s="70"/>
      <c r="S214" s="70">
        <v>329703.31034482759</v>
      </c>
      <c r="T214" s="70"/>
      <c r="U214" s="70">
        <v>-333368.68965517241</v>
      </c>
    </row>
    <row r="215" spans="1:21" ht="14.4" x14ac:dyDescent="0.3">
      <c r="A215" s="13">
        <v>721</v>
      </c>
      <c r="B215" s="14" t="s">
        <v>319</v>
      </c>
      <c r="C215" s="69">
        <v>0</v>
      </c>
      <c r="D215" s="18">
        <v>0</v>
      </c>
      <c r="E215" s="70">
        <v>0</v>
      </c>
      <c r="F215" s="70">
        <v>0</v>
      </c>
      <c r="G215" s="70">
        <v>0</v>
      </c>
      <c r="H215" s="70">
        <v>0</v>
      </c>
      <c r="I215" s="70">
        <v>0</v>
      </c>
      <c r="J215" s="70"/>
      <c r="K215" s="70">
        <v>0</v>
      </c>
      <c r="L215" s="70">
        <v>0</v>
      </c>
      <c r="M215" s="70">
        <v>0</v>
      </c>
      <c r="N215" s="70">
        <v>0</v>
      </c>
      <c r="O215" s="70">
        <v>0</v>
      </c>
      <c r="P215" s="70"/>
      <c r="Q215" s="70">
        <v>0</v>
      </c>
      <c r="R215" s="70"/>
      <c r="S215" s="70">
        <v>0</v>
      </c>
      <c r="T215" s="70"/>
      <c r="U215" s="70">
        <v>0</v>
      </c>
    </row>
    <row r="216" spans="1:21" ht="14.4" x14ac:dyDescent="0.3">
      <c r="A216" s="13">
        <v>722</v>
      </c>
      <c r="B216" s="14" t="s">
        <v>320</v>
      </c>
      <c r="C216" s="69">
        <v>0</v>
      </c>
      <c r="D216" s="18">
        <v>0</v>
      </c>
      <c r="E216" s="70">
        <v>0</v>
      </c>
      <c r="F216" s="70">
        <v>0</v>
      </c>
      <c r="G216" s="70">
        <v>0</v>
      </c>
      <c r="H216" s="70">
        <v>0</v>
      </c>
      <c r="I216" s="70">
        <v>0</v>
      </c>
      <c r="J216" s="70"/>
      <c r="K216" s="70">
        <v>0</v>
      </c>
      <c r="L216" s="70">
        <v>0</v>
      </c>
      <c r="M216" s="70">
        <v>0</v>
      </c>
      <c r="N216" s="70">
        <v>0</v>
      </c>
      <c r="O216" s="70">
        <v>0</v>
      </c>
      <c r="P216" s="70"/>
      <c r="Q216" s="70">
        <v>0</v>
      </c>
      <c r="R216" s="70"/>
      <c r="S216" s="70">
        <v>0</v>
      </c>
      <c r="T216" s="70"/>
      <c r="U216" s="70">
        <v>0</v>
      </c>
    </row>
    <row r="217" spans="1:21" ht="14.4" x14ac:dyDescent="0.3">
      <c r="A217" s="13">
        <v>723</v>
      </c>
      <c r="B217" s="14" t="s">
        <v>321</v>
      </c>
      <c r="C217" s="69">
        <v>2.5222454559881919E-3</v>
      </c>
      <c r="D217" s="18">
        <v>899181</v>
      </c>
      <c r="E217" s="70">
        <v>18025</v>
      </c>
      <c r="F217" s="70">
        <v>0</v>
      </c>
      <c r="G217" s="70">
        <v>17631</v>
      </c>
      <c r="H217" s="70">
        <v>6517</v>
      </c>
      <c r="I217" s="70">
        <v>42173</v>
      </c>
      <c r="J217" s="70"/>
      <c r="K217" s="70">
        <v>108251</v>
      </c>
      <c r="L217" s="70">
        <v>0</v>
      </c>
      <c r="M217" s="70">
        <v>316423</v>
      </c>
      <c r="N217" s="70">
        <v>118035</v>
      </c>
      <c r="O217" s="70">
        <v>542709</v>
      </c>
      <c r="P217" s="70"/>
      <c r="Q217" s="70">
        <v>-264338</v>
      </c>
      <c r="R217" s="70"/>
      <c r="S217" s="70">
        <v>-44765.275862068964</v>
      </c>
      <c r="T217" s="70"/>
      <c r="U217" s="70">
        <v>-309103.27586206899</v>
      </c>
    </row>
    <row r="218" spans="1:21" ht="14.4" x14ac:dyDescent="0.3">
      <c r="A218" s="13">
        <v>724</v>
      </c>
      <c r="B218" s="14" t="s">
        <v>322</v>
      </c>
      <c r="C218" s="69">
        <v>3.0549031274692325E-3</v>
      </c>
      <c r="D218" s="18">
        <v>1089074</v>
      </c>
      <c r="E218" s="70">
        <v>21832</v>
      </c>
      <c r="F218" s="70">
        <v>0</v>
      </c>
      <c r="G218" s="70">
        <v>21355</v>
      </c>
      <c r="H218" s="70">
        <v>238693</v>
      </c>
      <c r="I218" s="70">
        <v>281880</v>
      </c>
      <c r="J218" s="70"/>
      <c r="K218" s="70">
        <v>131112</v>
      </c>
      <c r="L218" s="70">
        <v>0</v>
      </c>
      <c r="M218" s="70">
        <v>383246</v>
      </c>
      <c r="N218" s="70">
        <v>24036</v>
      </c>
      <c r="O218" s="70">
        <v>538394</v>
      </c>
      <c r="P218" s="70"/>
      <c r="Q218" s="70">
        <v>-320163</v>
      </c>
      <c r="R218" s="70"/>
      <c r="S218" s="70">
        <v>111603.4827586207</v>
      </c>
      <c r="T218" s="70"/>
      <c r="U218" s="70">
        <v>-208559.5172413793</v>
      </c>
    </row>
    <row r="219" spans="1:21" ht="14.4" x14ac:dyDescent="0.3">
      <c r="A219" s="13">
        <v>725</v>
      </c>
      <c r="B219" s="14" t="s">
        <v>323</v>
      </c>
      <c r="C219" s="69">
        <v>0</v>
      </c>
      <c r="D219" s="18">
        <v>0</v>
      </c>
      <c r="E219" s="70">
        <v>0</v>
      </c>
      <c r="F219" s="70">
        <v>0</v>
      </c>
      <c r="G219" s="70">
        <v>0</v>
      </c>
      <c r="H219" s="70">
        <v>0</v>
      </c>
      <c r="I219" s="70">
        <v>0</v>
      </c>
      <c r="J219" s="70"/>
      <c r="K219" s="70">
        <v>0</v>
      </c>
      <c r="L219" s="70">
        <v>0</v>
      </c>
      <c r="M219" s="70">
        <v>0</v>
      </c>
      <c r="N219" s="70">
        <v>293</v>
      </c>
      <c r="O219" s="70">
        <v>293</v>
      </c>
      <c r="P219" s="70"/>
      <c r="Q219" s="70">
        <v>0</v>
      </c>
      <c r="R219" s="70"/>
      <c r="S219" s="70">
        <v>-37491</v>
      </c>
      <c r="T219" s="70"/>
      <c r="U219" s="70">
        <v>-37491</v>
      </c>
    </row>
    <row r="220" spans="1:21" ht="14.4" x14ac:dyDescent="0.3">
      <c r="A220" s="13">
        <v>726</v>
      </c>
      <c r="B220" s="14" t="s">
        <v>324</v>
      </c>
      <c r="C220" s="69">
        <v>0</v>
      </c>
      <c r="D220" s="18">
        <v>0</v>
      </c>
      <c r="E220" s="70">
        <v>0</v>
      </c>
      <c r="F220" s="70">
        <v>0</v>
      </c>
      <c r="G220" s="70">
        <v>0</v>
      </c>
      <c r="H220" s="70">
        <v>0</v>
      </c>
      <c r="I220" s="70">
        <v>0</v>
      </c>
      <c r="J220" s="70"/>
      <c r="K220" s="70">
        <v>0</v>
      </c>
      <c r="L220" s="70">
        <v>0</v>
      </c>
      <c r="M220" s="70">
        <v>0</v>
      </c>
      <c r="N220" s="70">
        <v>0</v>
      </c>
      <c r="O220" s="70">
        <v>0</v>
      </c>
      <c r="P220" s="70"/>
      <c r="Q220" s="70">
        <v>0</v>
      </c>
      <c r="R220" s="70"/>
      <c r="S220" s="70">
        <v>0</v>
      </c>
      <c r="T220" s="70"/>
      <c r="U220" s="70">
        <v>0</v>
      </c>
    </row>
    <row r="221" spans="1:21" ht="14.4" x14ac:dyDescent="0.3">
      <c r="A221" s="13">
        <v>728</v>
      </c>
      <c r="B221" s="14" t="s">
        <v>325</v>
      </c>
      <c r="C221" s="69">
        <v>3.7307613488379945E-3</v>
      </c>
      <c r="D221" s="18">
        <v>1330017</v>
      </c>
      <c r="E221" s="70">
        <v>26662</v>
      </c>
      <c r="F221" s="70">
        <v>0</v>
      </c>
      <c r="G221" s="70">
        <v>26079</v>
      </c>
      <c r="H221" s="70">
        <v>231857</v>
      </c>
      <c r="I221" s="70">
        <v>284598</v>
      </c>
      <c r="J221" s="70"/>
      <c r="K221" s="70">
        <v>160118</v>
      </c>
      <c r="L221" s="70">
        <v>0</v>
      </c>
      <c r="M221" s="70">
        <v>468035</v>
      </c>
      <c r="N221" s="70">
        <v>0</v>
      </c>
      <c r="O221" s="70">
        <v>628153</v>
      </c>
      <c r="P221" s="70"/>
      <c r="Q221" s="70">
        <v>-390995</v>
      </c>
      <c r="R221" s="70"/>
      <c r="S221" s="70">
        <v>104478.37931034483</v>
      </c>
      <c r="T221" s="70"/>
      <c r="U221" s="70">
        <v>-286516.62068965519</v>
      </c>
    </row>
    <row r="222" spans="1:21" ht="14.4" x14ac:dyDescent="0.3">
      <c r="A222" s="13">
        <v>729</v>
      </c>
      <c r="B222" s="14" t="s">
        <v>326</v>
      </c>
      <c r="C222" s="69">
        <v>2.9689164325471949E-3</v>
      </c>
      <c r="D222" s="18">
        <v>1058419</v>
      </c>
      <c r="E222" s="70">
        <v>21218</v>
      </c>
      <c r="F222" s="70">
        <v>0</v>
      </c>
      <c r="G222" s="70">
        <v>20754</v>
      </c>
      <c r="H222" s="70">
        <v>68870</v>
      </c>
      <c r="I222" s="70">
        <v>110842</v>
      </c>
      <c r="J222" s="70"/>
      <c r="K222" s="70">
        <v>127421</v>
      </c>
      <c r="L222" s="70">
        <v>0</v>
      </c>
      <c r="M222" s="70">
        <v>372459</v>
      </c>
      <c r="N222" s="70">
        <v>281333</v>
      </c>
      <c r="O222" s="70">
        <v>781213</v>
      </c>
      <c r="P222" s="70"/>
      <c r="Q222" s="70">
        <v>-311152</v>
      </c>
      <c r="R222" s="70"/>
      <c r="S222" s="70">
        <v>-109399.93103448275</v>
      </c>
      <c r="T222" s="70"/>
      <c r="U222" s="70">
        <v>-420551.93103448278</v>
      </c>
    </row>
    <row r="223" spans="1:21" ht="14.4" x14ac:dyDescent="0.3">
      <c r="A223" s="13">
        <v>730</v>
      </c>
      <c r="B223" s="14" t="s">
        <v>327</v>
      </c>
      <c r="C223" s="69">
        <v>0</v>
      </c>
      <c r="D223" s="18">
        <v>0</v>
      </c>
      <c r="E223" s="70">
        <v>0</v>
      </c>
      <c r="F223" s="70">
        <v>0</v>
      </c>
      <c r="G223" s="70">
        <v>0</v>
      </c>
      <c r="H223" s="70">
        <v>0</v>
      </c>
      <c r="I223" s="70">
        <v>0</v>
      </c>
      <c r="J223" s="70"/>
      <c r="K223" s="70">
        <v>0</v>
      </c>
      <c r="L223" s="70">
        <v>0</v>
      </c>
      <c r="M223" s="70">
        <v>0</v>
      </c>
      <c r="N223" s="70">
        <v>0</v>
      </c>
      <c r="O223" s="70">
        <v>0</v>
      </c>
      <c r="P223" s="70"/>
      <c r="Q223" s="70">
        <v>0</v>
      </c>
      <c r="R223" s="70"/>
      <c r="S223" s="70">
        <v>0</v>
      </c>
      <c r="T223" s="70"/>
      <c r="U223" s="70">
        <v>0</v>
      </c>
    </row>
    <row r="224" spans="1:21" ht="14.4" x14ac:dyDescent="0.3">
      <c r="A224" s="13">
        <v>731</v>
      </c>
      <c r="B224" s="14" t="s">
        <v>328</v>
      </c>
      <c r="C224" s="69">
        <v>0</v>
      </c>
      <c r="D224" s="18">
        <v>0</v>
      </c>
      <c r="E224" s="70">
        <v>0</v>
      </c>
      <c r="F224" s="70">
        <v>0</v>
      </c>
      <c r="G224" s="70">
        <v>0</v>
      </c>
      <c r="H224" s="70">
        <v>0</v>
      </c>
      <c r="I224" s="70">
        <v>0</v>
      </c>
      <c r="J224" s="70"/>
      <c r="K224" s="70">
        <v>0</v>
      </c>
      <c r="L224" s="70">
        <v>0</v>
      </c>
      <c r="M224" s="70">
        <v>0</v>
      </c>
      <c r="N224" s="70">
        <v>0</v>
      </c>
      <c r="O224" s="70">
        <v>0</v>
      </c>
      <c r="P224" s="70"/>
      <c r="Q224" s="70">
        <v>0</v>
      </c>
      <c r="R224" s="70"/>
      <c r="S224" s="70">
        <v>0</v>
      </c>
      <c r="T224" s="70"/>
      <c r="U224" s="70">
        <v>0</v>
      </c>
    </row>
    <row r="225" spans="1:21" ht="14.4" x14ac:dyDescent="0.3">
      <c r="A225" s="13">
        <v>733</v>
      </c>
      <c r="B225" s="14" t="s">
        <v>329</v>
      </c>
      <c r="C225" s="69">
        <v>0</v>
      </c>
      <c r="D225" s="18">
        <v>0</v>
      </c>
      <c r="E225" s="70">
        <v>0</v>
      </c>
      <c r="F225" s="70">
        <v>0</v>
      </c>
      <c r="G225" s="70">
        <v>0</v>
      </c>
      <c r="H225" s="70">
        <v>0</v>
      </c>
      <c r="I225" s="70">
        <v>0</v>
      </c>
      <c r="J225" s="70"/>
      <c r="K225" s="70">
        <v>0</v>
      </c>
      <c r="L225" s="70">
        <v>0</v>
      </c>
      <c r="M225" s="70">
        <v>0</v>
      </c>
      <c r="N225" s="70">
        <v>1640811</v>
      </c>
      <c r="O225" s="70">
        <v>1640811</v>
      </c>
      <c r="P225" s="70"/>
      <c r="Q225" s="70">
        <v>0</v>
      </c>
      <c r="R225" s="70"/>
      <c r="S225" s="70">
        <v>-668386.31034482759</v>
      </c>
      <c r="T225" s="70"/>
      <c r="U225" s="70">
        <v>-668386.31034482759</v>
      </c>
    </row>
    <row r="226" spans="1:21" ht="14.4" x14ac:dyDescent="0.3">
      <c r="A226" s="13">
        <v>734</v>
      </c>
      <c r="B226" s="14" t="s">
        <v>330</v>
      </c>
      <c r="C226" s="69">
        <v>0</v>
      </c>
      <c r="D226" s="18">
        <v>0</v>
      </c>
      <c r="E226" s="70">
        <v>0</v>
      </c>
      <c r="F226" s="70">
        <v>0</v>
      </c>
      <c r="G226" s="70">
        <v>0</v>
      </c>
      <c r="H226" s="70">
        <v>1531</v>
      </c>
      <c r="I226" s="70">
        <v>1531</v>
      </c>
      <c r="J226" s="70"/>
      <c r="K226" s="70">
        <v>0</v>
      </c>
      <c r="L226" s="70">
        <v>0</v>
      </c>
      <c r="M226" s="70">
        <v>0</v>
      </c>
      <c r="N226" s="70">
        <v>1562617</v>
      </c>
      <c r="O226" s="70">
        <v>1562617</v>
      </c>
      <c r="P226" s="70"/>
      <c r="Q226" s="70">
        <v>0</v>
      </c>
      <c r="R226" s="70"/>
      <c r="S226" s="70">
        <v>-577457.13793103443</v>
      </c>
      <c r="T226" s="70"/>
      <c r="U226" s="70">
        <v>-577457.13793103443</v>
      </c>
    </row>
    <row r="227" spans="1:21" ht="14.4" x14ac:dyDescent="0.3">
      <c r="A227" s="13">
        <v>735</v>
      </c>
      <c r="B227" s="14" t="s">
        <v>331</v>
      </c>
      <c r="C227" s="69">
        <v>4.884375152940732E-3</v>
      </c>
      <c r="D227" s="18">
        <v>1741281</v>
      </c>
      <c r="E227" s="70">
        <v>34907</v>
      </c>
      <c r="F227" s="70">
        <v>0</v>
      </c>
      <c r="G227" s="70">
        <v>34144</v>
      </c>
      <c r="H227" s="70">
        <v>61888</v>
      </c>
      <c r="I227" s="70">
        <v>130939</v>
      </c>
      <c r="J227" s="70"/>
      <c r="K227" s="70">
        <v>209630</v>
      </c>
      <c r="L227" s="70">
        <v>0</v>
      </c>
      <c r="M227" s="70">
        <v>612759</v>
      </c>
      <c r="N227" s="70">
        <v>213969</v>
      </c>
      <c r="O227" s="70">
        <v>1036358</v>
      </c>
      <c r="P227" s="70"/>
      <c r="Q227" s="70">
        <v>-511897.00000000006</v>
      </c>
      <c r="R227" s="70"/>
      <c r="S227" s="70">
        <v>-73475.551724137928</v>
      </c>
      <c r="T227" s="70"/>
      <c r="U227" s="70">
        <v>-585372.55172413797</v>
      </c>
    </row>
    <row r="228" spans="1:21" ht="14.4" x14ac:dyDescent="0.3">
      <c r="A228" s="13">
        <v>736</v>
      </c>
      <c r="B228" s="14" t="s">
        <v>332</v>
      </c>
      <c r="C228" s="69">
        <v>0</v>
      </c>
      <c r="D228" s="18">
        <v>0</v>
      </c>
      <c r="E228" s="70">
        <v>0</v>
      </c>
      <c r="F228" s="70">
        <v>0</v>
      </c>
      <c r="G228" s="70">
        <v>0</v>
      </c>
      <c r="H228" s="70">
        <v>0</v>
      </c>
      <c r="I228" s="70">
        <v>0</v>
      </c>
      <c r="J228" s="70"/>
      <c r="K228" s="70">
        <v>0</v>
      </c>
      <c r="L228" s="70">
        <v>0</v>
      </c>
      <c r="M228" s="70">
        <v>0</v>
      </c>
      <c r="N228" s="70">
        <v>0</v>
      </c>
      <c r="O228" s="70">
        <v>0</v>
      </c>
      <c r="P228" s="70"/>
      <c r="Q228" s="70">
        <v>0</v>
      </c>
      <c r="R228" s="70"/>
      <c r="S228" s="70">
        <v>0</v>
      </c>
      <c r="T228" s="70"/>
      <c r="U228" s="70">
        <v>0</v>
      </c>
    </row>
    <row r="229" spans="1:21" ht="14.4" x14ac:dyDescent="0.3">
      <c r="A229" s="13">
        <v>737</v>
      </c>
      <c r="B229" s="14" t="s">
        <v>333</v>
      </c>
      <c r="C229" s="69">
        <v>2.1358557493672639E-3</v>
      </c>
      <c r="D229" s="18">
        <v>761433</v>
      </c>
      <c r="E229" s="70">
        <v>15264</v>
      </c>
      <c r="F229" s="70">
        <v>0</v>
      </c>
      <c r="G229" s="70">
        <v>14930</v>
      </c>
      <c r="H229" s="70">
        <v>51646</v>
      </c>
      <c r="I229" s="70">
        <v>81840</v>
      </c>
      <c r="J229" s="70"/>
      <c r="K229" s="70">
        <v>91668</v>
      </c>
      <c r="L229" s="70">
        <v>0</v>
      </c>
      <c r="M229" s="70">
        <v>267949</v>
      </c>
      <c r="N229" s="70">
        <v>287985</v>
      </c>
      <c r="O229" s="70">
        <v>647602</v>
      </c>
      <c r="P229" s="70"/>
      <c r="Q229" s="70">
        <v>-223844.00000000003</v>
      </c>
      <c r="R229" s="70"/>
      <c r="S229" s="70">
        <v>-137555.89655172414</v>
      </c>
      <c r="T229" s="70"/>
      <c r="U229" s="70">
        <v>-361399.89655172417</v>
      </c>
    </row>
    <row r="230" spans="1:21" ht="14.4" x14ac:dyDescent="0.3">
      <c r="A230" s="13">
        <v>738</v>
      </c>
      <c r="B230" s="14" t="s">
        <v>334</v>
      </c>
      <c r="C230" s="69">
        <v>0</v>
      </c>
      <c r="D230" s="18">
        <v>0</v>
      </c>
      <c r="E230" s="70">
        <v>0</v>
      </c>
      <c r="F230" s="70">
        <v>0</v>
      </c>
      <c r="G230" s="70">
        <v>0</v>
      </c>
      <c r="H230" s="70">
        <v>0</v>
      </c>
      <c r="I230" s="70">
        <v>0</v>
      </c>
      <c r="J230" s="70"/>
      <c r="K230" s="70">
        <v>0</v>
      </c>
      <c r="L230" s="70">
        <v>0</v>
      </c>
      <c r="M230" s="70">
        <v>0</v>
      </c>
      <c r="N230" s="70">
        <v>541584</v>
      </c>
      <c r="O230" s="70">
        <v>541584</v>
      </c>
      <c r="P230" s="70"/>
      <c r="Q230" s="70">
        <v>0</v>
      </c>
      <c r="R230" s="70"/>
      <c r="S230" s="70">
        <v>-723795</v>
      </c>
      <c r="T230" s="70"/>
      <c r="U230" s="70">
        <v>-723795</v>
      </c>
    </row>
    <row r="231" spans="1:21" ht="14.4" x14ac:dyDescent="0.3">
      <c r="A231" s="13">
        <v>739</v>
      </c>
      <c r="B231" s="14" t="s">
        <v>335</v>
      </c>
      <c r="C231" s="69">
        <v>1.5907931718097189E-3</v>
      </c>
      <c r="D231" s="18">
        <v>567118</v>
      </c>
      <c r="E231" s="70">
        <v>11369</v>
      </c>
      <c r="F231" s="70">
        <v>0</v>
      </c>
      <c r="G231" s="70">
        <v>11120</v>
      </c>
      <c r="H231" s="70">
        <v>42981</v>
      </c>
      <c r="I231" s="70">
        <v>65470</v>
      </c>
      <c r="J231" s="70"/>
      <c r="K231" s="70">
        <v>68274</v>
      </c>
      <c r="L231" s="70">
        <v>0</v>
      </c>
      <c r="M231" s="70">
        <v>199570</v>
      </c>
      <c r="N231" s="70">
        <v>242839</v>
      </c>
      <c r="O231" s="70">
        <v>510683</v>
      </c>
      <c r="P231" s="70"/>
      <c r="Q231" s="70">
        <v>-166720</v>
      </c>
      <c r="R231" s="70"/>
      <c r="S231" s="70">
        <v>-59622</v>
      </c>
      <c r="T231" s="70"/>
      <c r="U231" s="70">
        <v>-226342</v>
      </c>
    </row>
    <row r="232" spans="1:21" ht="14.4" x14ac:dyDescent="0.3">
      <c r="A232" s="13">
        <v>740</v>
      </c>
      <c r="B232" s="14" t="s">
        <v>336</v>
      </c>
      <c r="C232" s="69">
        <v>0</v>
      </c>
      <c r="D232" s="18">
        <v>0</v>
      </c>
      <c r="E232" s="70">
        <v>0</v>
      </c>
      <c r="F232" s="70">
        <v>0</v>
      </c>
      <c r="G232" s="70">
        <v>0</v>
      </c>
      <c r="H232" s="70">
        <v>0</v>
      </c>
      <c r="I232" s="70">
        <v>0</v>
      </c>
      <c r="J232" s="70"/>
      <c r="K232" s="70">
        <v>0</v>
      </c>
      <c r="L232" s="70">
        <v>0</v>
      </c>
      <c r="M232" s="70">
        <v>0</v>
      </c>
      <c r="N232" s="70">
        <v>0</v>
      </c>
      <c r="O232" s="70">
        <v>0</v>
      </c>
      <c r="P232" s="70"/>
      <c r="Q232" s="70">
        <v>0</v>
      </c>
      <c r="R232" s="70"/>
      <c r="S232" s="70">
        <v>0</v>
      </c>
      <c r="T232" s="70"/>
      <c r="U232" s="70">
        <v>0</v>
      </c>
    </row>
    <row r="233" spans="1:21" ht="14.4" x14ac:dyDescent="0.3">
      <c r="A233" s="13">
        <v>741</v>
      </c>
      <c r="B233" s="14" t="s">
        <v>337</v>
      </c>
      <c r="C233" s="69">
        <v>4.7772153529272868E-3</v>
      </c>
      <c r="D233" s="18">
        <v>1703078</v>
      </c>
      <c r="E233" s="70">
        <v>34141</v>
      </c>
      <c r="F233" s="70">
        <v>0</v>
      </c>
      <c r="G233" s="70">
        <v>33395</v>
      </c>
      <c r="H233" s="70">
        <v>0</v>
      </c>
      <c r="I233" s="70">
        <v>67536</v>
      </c>
      <c r="J233" s="70"/>
      <c r="K233" s="70">
        <v>205031</v>
      </c>
      <c r="L233" s="70">
        <v>0</v>
      </c>
      <c r="M233" s="70">
        <v>599315</v>
      </c>
      <c r="N233" s="70">
        <v>172478</v>
      </c>
      <c r="O233" s="70">
        <v>976824</v>
      </c>
      <c r="P233" s="70"/>
      <c r="Q233" s="70">
        <v>-500666</v>
      </c>
      <c r="R233" s="70"/>
      <c r="S233" s="70">
        <v>-154481.72413793104</v>
      </c>
      <c r="T233" s="70"/>
      <c r="U233" s="70">
        <v>-655147.72413793101</v>
      </c>
    </row>
    <row r="234" spans="1:21" ht="14.4" x14ac:dyDescent="0.3">
      <c r="A234" s="13">
        <v>742</v>
      </c>
      <c r="B234" s="14" t="s">
        <v>338</v>
      </c>
      <c r="C234" s="69">
        <v>1.777509182345249E-3</v>
      </c>
      <c r="D234" s="18">
        <v>633682</v>
      </c>
      <c r="E234" s="70">
        <v>12703</v>
      </c>
      <c r="F234" s="70">
        <v>0</v>
      </c>
      <c r="G234" s="70">
        <v>12425</v>
      </c>
      <c r="H234" s="70">
        <v>224089</v>
      </c>
      <c r="I234" s="70">
        <v>249217</v>
      </c>
      <c r="J234" s="70"/>
      <c r="K234" s="70">
        <v>76288</v>
      </c>
      <c r="L234" s="70">
        <v>0</v>
      </c>
      <c r="M234" s="70">
        <v>222994</v>
      </c>
      <c r="N234" s="70">
        <v>0</v>
      </c>
      <c r="O234" s="70">
        <v>299282</v>
      </c>
      <c r="P234" s="70"/>
      <c r="Q234" s="70">
        <v>-186288</v>
      </c>
      <c r="R234" s="70"/>
      <c r="S234" s="70">
        <v>91943</v>
      </c>
      <c r="T234" s="70"/>
      <c r="U234" s="70">
        <v>-94345</v>
      </c>
    </row>
    <row r="235" spans="1:21" ht="14.4" x14ac:dyDescent="0.3">
      <c r="A235" s="13">
        <v>743</v>
      </c>
      <c r="B235" s="14" t="s">
        <v>339</v>
      </c>
      <c r="C235" s="69">
        <v>2.7945369186796591E-3</v>
      </c>
      <c r="D235" s="18">
        <v>996253</v>
      </c>
      <c r="E235" s="70">
        <v>19971</v>
      </c>
      <c r="F235" s="70">
        <v>0</v>
      </c>
      <c r="G235" s="70">
        <v>19535</v>
      </c>
      <c r="H235" s="70">
        <v>83786</v>
      </c>
      <c r="I235" s="70">
        <v>123292</v>
      </c>
      <c r="J235" s="70"/>
      <c r="K235" s="70">
        <v>119937</v>
      </c>
      <c r="L235" s="70">
        <v>0</v>
      </c>
      <c r="M235" s="70">
        <v>350583</v>
      </c>
      <c r="N235" s="70">
        <v>402088</v>
      </c>
      <c r="O235" s="70">
        <v>872608</v>
      </c>
      <c r="P235" s="70"/>
      <c r="Q235" s="70">
        <v>-292875</v>
      </c>
      <c r="R235" s="70"/>
      <c r="S235" s="70">
        <v>-48378.689655172413</v>
      </c>
      <c r="T235" s="70"/>
      <c r="U235" s="70">
        <v>-341253.68965517241</v>
      </c>
    </row>
    <row r="236" spans="1:21" ht="14.4" x14ac:dyDescent="0.3">
      <c r="A236" s="13">
        <v>744</v>
      </c>
      <c r="B236" s="14" t="s">
        <v>340</v>
      </c>
      <c r="C236" s="69">
        <v>0</v>
      </c>
      <c r="D236" s="18">
        <v>0</v>
      </c>
      <c r="E236" s="70">
        <v>0</v>
      </c>
      <c r="F236" s="70">
        <v>0</v>
      </c>
      <c r="G236" s="70">
        <v>0</v>
      </c>
      <c r="H236" s="70">
        <v>0</v>
      </c>
      <c r="I236" s="70">
        <v>0</v>
      </c>
      <c r="J236" s="70"/>
      <c r="K236" s="70">
        <v>0</v>
      </c>
      <c r="L236" s="70">
        <v>0</v>
      </c>
      <c r="M236" s="70">
        <v>0</v>
      </c>
      <c r="N236" s="70">
        <v>0</v>
      </c>
      <c r="O236" s="70">
        <v>0</v>
      </c>
      <c r="P236" s="70"/>
      <c r="Q236" s="70">
        <v>0</v>
      </c>
      <c r="R236" s="70"/>
      <c r="S236" s="70">
        <v>0</v>
      </c>
      <c r="T236" s="70"/>
      <c r="U236" s="70">
        <v>0</v>
      </c>
    </row>
    <row r="237" spans="1:21" ht="14.4" x14ac:dyDescent="0.3">
      <c r="A237" s="13">
        <v>745</v>
      </c>
      <c r="B237" s="14" t="s">
        <v>341</v>
      </c>
      <c r="C237" s="69">
        <v>3.1002719326671379E-3</v>
      </c>
      <c r="D237" s="18">
        <v>1105248</v>
      </c>
      <c r="E237" s="70">
        <v>22156</v>
      </c>
      <c r="F237" s="70">
        <v>0</v>
      </c>
      <c r="G237" s="70">
        <v>21672</v>
      </c>
      <c r="H237" s="70">
        <v>0</v>
      </c>
      <c r="I237" s="70">
        <v>43828</v>
      </c>
      <c r="J237" s="70"/>
      <c r="K237" s="70">
        <v>133059</v>
      </c>
      <c r="L237" s="70">
        <v>0</v>
      </c>
      <c r="M237" s="70">
        <v>388938</v>
      </c>
      <c r="N237" s="70">
        <v>613516</v>
      </c>
      <c r="O237" s="70">
        <v>1135513</v>
      </c>
      <c r="P237" s="70"/>
      <c r="Q237" s="70">
        <v>-324917</v>
      </c>
      <c r="R237" s="70"/>
      <c r="S237" s="70">
        <v>-222381.41379310345</v>
      </c>
      <c r="T237" s="70"/>
      <c r="U237" s="70">
        <v>-547298.41379310342</v>
      </c>
    </row>
    <row r="238" spans="1:21" ht="14.4" x14ac:dyDescent="0.3">
      <c r="A238" s="13">
        <v>747</v>
      </c>
      <c r="B238" s="14" t="s">
        <v>342</v>
      </c>
      <c r="C238" s="69">
        <v>2.5833091093914111E-3</v>
      </c>
      <c r="D238" s="18">
        <v>920950</v>
      </c>
      <c r="E238" s="70">
        <v>18462</v>
      </c>
      <c r="F238" s="70">
        <v>0</v>
      </c>
      <c r="G238" s="70">
        <v>18058</v>
      </c>
      <c r="H238" s="70">
        <v>49403</v>
      </c>
      <c r="I238" s="70">
        <v>85923</v>
      </c>
      <c r="J238" s="70"/>
      <c r="K238" s="70">
        <v>110872</v>
      </c>
      <c r="L238" s="70">
        <v>0</v>
      </c>
      <c r="M238" s="70">
        <v>324083</v>
      </c>
      <c r="N238" s="70">
        <v>130281</v>
      </c>
      <c r="O238" s="70">
        <v>565236</v>
      </c>
      <c r="P238" s="70"/>
      <c r="Q238" s="70">
        <v>-270739</v>
      </c>
      <c r="R238" s="70"/>
      <c r="S238" s="70">
        <v>-3080.7586206896558</v>
      </c>
      <c r="T238" s="70"/>
      <c r="U238" s="70">
        <v>-273819.75862068968</v>
      </c>
    </row>
    <row r="239" spans="1:21" ht="14.4" x14ac:dyDescent="0.3">
      <c r="A239" s="13">
        <v>748</v>
      </c>
      <c r="B239" s="14" t="s">
        <v>343</v>
      </c>
      <c r="C239" s="69">
        <v>1.5051980617777733E-3</v>
      </c>
      <c r="D239" s="18">
        <v>536603</v>
      </c>
      <c r="E239" s="70">
        <v>10757</v>
      </c>
      <c r="F239" s="70">
        <v>0</v>
      </c>
      <c r="G239" s="70">
        <v>10522</v>
      </c>
      <c r="H239" s="70">
        <v>64681</v>
      </c>
      <c r="I239" s="70">
        <v>85960</v>
      </c>
      <c r="J239" s="70"/>
      <c r="K239" s="70">
        <v>64601</v>
      </c>
      <c r="L239" s="70">
        <v>0</v>
      </c>
      <c r="M239" s="70">
        <v>188831</v>
      </c>
      <c r="N239" s="70">
        <v>67953</v>
      </c>
      <c r="O239" s="70">
        <v>321385</v>
      </c>
      <c r="P239" s="70"/>
      <c r="Q239" s="70">
        <v>-157749</v>
      </c>
      <c r="R239" s="70"/>
      <c r="S239" s="70">
        <v>-4538.0344827586214</v>
      </c>
      <c r="T239" s="70"/>
      <c r="U239" s="70">
        <v>-162287.03448275861</v>
      </c>
    </row>
    <row r="240" spans="1:21" ht="14.4" x14ac:dyDescent="0.3">
      <c r="A240" s="13">
        <v>749</v>
      </c>
      <c r="B240" s="14" t="s">
        <v>344</v>
      </c>
      <c r="C240" s="69">
        <v>2.7174403016037773E-3</v>
      </c>
      <c r="D240" s="18">
        <v>968768</v>
      </c>
      <c r="E240" s="70">
        <v>19420</v>
      </c>
      <c r="F240" s="70">
        <v>0</v>
      </c>
      <c r="G240" s="70">
        <v>18996</v>
      </c>
      <c r="H240" s="70">
        <v>0</v>
      </c>
      <c r="I240" s="70">
        <v>38416</v>
      </c>
      <c r="J240" s="70"/>
      <c r="K240" s="70">
        <v>116628</v>
      </c>
      <c r="L240" s="70">
        <v>0</v>
      </c>
      <c r="M240" s="70">
        <v>340911</v>
      </c>
      <c r="N240" s="70">
        <v>557376</v>
      </c>
      <c r="O240" s="70">
        <v>1014915</v>
      </c>
      <c r="P240" s="70"/>
      <c r="Q240" s="70">
        <v>-284795</v>
      </c>
      <c r="R240" s="70"/>
      <c r="S240" s="70">
        <v>-209363.06896551725</v>
      </c>
      <c r="T240" s="70"/>
      <c r="U240" s="70">
        <v>-494158.06896551722</v>
      </c>
    </row>
    <row r="241" spans="1:21" ht="14.4" x14ac:dyDescent="0.3">
      <c r="A241" s="13">
        <v>750</v>
      </c>
      <c r="B241" s="14" t="s">
        <v>345</v>
      </c>
      <c r="C241" s="69">
        <v>0</v>
      </c>
      <c r="D241" s="18">
        <v>0</v>
      </c>
      <c r="E241" s="70">
        <v>0</v>
      </c>
      <c r="F241" s="70">
        <v>0</v>
      </c>
      <c r="G241" s="70">
        <v>0</v>
      </c>
      <c r="H241" s="70">
        <v>0</v>
      </c>
      <c r="I241" s="70">
        <v>0</v>
      </c>
      <c r="J241" s="70"/>
      <c r="K241" s="70">
        <v>0</v>
      </c>
      <c r="L241" s="70">
        <v>0</v>
      </c>
      <c r="M241" s="70">
        <v>0</v>
      </c>
      <c r="N241" s="70">
        <v>0</v>
      </c>
      <c r="O241" s="70">
        <v>0</v>
      </c>
      <c r="P241" s="70"/>
      <c r="Q241" s="70">
        <v>0</v>
      </c>
      <c r="R241" s="70"/>
      <c r="S241" s="70">
        <v>0</v>
      </c>
      <c r="T241" s="70"/>
      <c r="U241" s="70">
        <v>0</v>
      </c>
    </row>
    <row r="242" spans="1:21" ht="14.4" x14ac:dyDescent="0.3">
      <c r="A242" s="13">
        <v>751</v>
      </c>
      <c r="B242" s="14" t="s">
        <v>346</v>
      </c>
      <c r="C242" s="69">
        <v>9.9358768498168442E-5</v>
      </c>
      <c r="D242" s="18">
        <v>35421</v>
      </c>
      <c r="E242" s="70">
        <v>710</v>
      </c>
      <c r="F242" s="70">
        <v>0</v>
      </c>
      <c r="G242" s="70">
        <v>695</v>
      </c>
      <c r="H242" s="70">
        <v>10297</v>
      </c>
      <c r="I242" s="70">
        <v>11702</v>
      </c>
      <c r="J242" s="70"/>
      <c r="K242" s="70">
        <v>4264</v>
      </c>
      <c r="L242" s="70">
        <v>0</v>
      </c>
      <c r="M242" s="70">
        <v>12465</v>
      </c>
      <c r="N242" s="70">
        <v>7185</v>
      </c>
      <c r="O242" s="70">
        <v>23914</v>
      </c>
      <c r="P242" s="70"/>
      <c r="Q242" s="70">
        <v>-10413</v>
      </c>
      <c r="R242" s="70"/>
      <c r="S242" s="70">
        <v>2636.6206896551726</v>
      </c>
      <c r="T242" s="70"/>
      <c r="U242" s="70">
        <v>-7776.3793103448279</v>
      </c>
    </row>
    <row r="243" spans="1:21" ht="14.4" x14ac:dyDescent="0.3">
      <c r="A243" s="13">
        <v>752</v>
      </c>
      <c r="B243" s="14" t="s">
        <v>347</v>
      </c>
      <c r="C243" s="69">
        <v>4.9642388126435923E-3</v>
      </c>
      <c r="D243" s="18">
        <v>1769752</v>
      </c>
      <c r="E243" s="70">
        <v>35477</v>
      </c>
      <c r="F243" s="70">
        <v>0</v>
      </c>
      <c r="G243" s="70">
        <v>34702</v>
      </c>
      <c r="H243" s="70">
        <v>255266</v>
      </c>
      <c r="I243" s="70">
        <v>325445</v>
      </c>
      <c r="J243" s="70"/>
      <c r="K243" s="70">
        <v>213057</v>
      </c>
      <c r="L243" s="70">
        <v>0</v>
      </c>
      <c r="M243" s="70">
        <v>622778</v>
      </c>
      <c r="N243" s="70">
        <v>782457</v>
      </c>
      <c r="O243" s="70">
        <v>1618292</v>
      </c>
      <c r="P243" s="70"/>
      <c r="Q243" s="70">
        <v>-520266</v>
      </c>
      <c r="R243" s="70"/>
      <c r="S243" s="70">
        <v>-282011</v>
      </c>
      <c r="T243" s="70"/>
      <c r="U243" s="70">
        <v>-802277</v>
      </c>
    </row>
    <row r="244" spans="1:21" ht="14.4" x14ac:dyDescent="0.3">
      <c r="A244" s="13">
        <v>753</v>
      </c>
      <c r="B244" s="14" t="s">
        <v>348</v>
      </c>
      <c r="C244" s="69">
        <v>3.7135905873019502E-3</v>
      </c>
      <c r="D244" s="18">
        <v>1323896</v>
      </c>
      <c r="E244" s="70">
        <v>26539</v>
      </c>
      <c r="F244" s="70">
        <v>0</v>
      </c>
      <c r="G244" s="70">
        <v>25959</v>
      </c>
      <c r="H244" s="70">
        <v>110757</v>
      </c>
      <c r="I244" s="70">
        <v>163255</v>
      </c>
      <c r="J244" s="70"/>
      <c r="K244" s="70">
        <v>159381</v>
      </c>
      <c r="L244" s="70">
        <v>0</v>
      </c>
      <c r="M244" s="70">
        <v>465880</v>
      </c>
      <c r="N244" s="70">
        <v>498136</v>
      </c>
      <c r="O244" s="70">
        <v>1123397</v>
      </c>
      <c r="P244" s="70"/>
      <c r="Q244" s="70">
        <v>-389195</v>
      </c>
      <c r="R244" s="70"/>
      <c r="S244" s="70">
        <v>-230894.93103448275</v>
      </c>
      <c r="T244" s="70"/>
      <c r="U244" s="70">
        <v>-620089.93103448278</v>
      </c>
    </row>
    <row r="245" spans="1:21" ht="14.4" x14ac:dyDescent="0.3">
      <c r="A245" s="13">
        <v>754</v>
      </c>
      <c r="B245" s="14" t="s">
        <v>349</v>
      </c>
      <c r="C245" s="69">
        <v>1.7517007500909999E-3</v>
      </c>
      <c r="D245" s="18">
        <v>624482</v>
      </c>
      <c r="E245" s="70">
        <v>12519</v>
      </c>
      <c r="F245" s="70">
        <v>0</v>
      </c>
      <c r="G245" s="70">
        <v>12245</v>
      </c>
      <c r="H245" s="70">
        <v>108652</v>
      </c>
      <c r="I245" s="70">
        <v>133416</v>
      </c>
      <c r="J245" s="70"/>
      <c r="K245" s="70">
        <v>75180</v>
      </c>
      <c r="L245" s="70">
        <v>0</v>
      </c>
      <c r="M245" s="70">
        <v>219756</v>
      </c>
      <c r="N245" s="70">
        <v>892023</v>
      </c>
      <c r="O245" s="70">
        <v>1186959</v>
      </c>
      <c r="P245" s="70"/>
      <c r="Q245" s="70">
        <v>-183584</v>
      </c>
      <c r="R245" s="70"/>
      <c r="S245" s="70">
        <v>-215212.1724137931</v>
      </c>
      <c r="T245" s="70"/>
      <c r="U245" s="70">
        <v>-398796.1724137931</v>
      </c>
    </row>
    <row r="246" spans="1:21" ht="14.4" x14ac:dyDescent="0.3">
      <c r="A246" s="13">
        <v>756</v>
      </c>
      <c r="B246" s="14" t="s">
        <v>350</v>
      </c>
      <c r="C246" s="69">
        <v>7.7543220429347297E-3</v>
      </c>
      <c r="D246" s="18">
        <v>2764417</v>
      </c>
      <c r="E246" s="70">
        <v>55417</v>
      </c>
      <c r="F246" s="70">
        <v>0</v>
      </c>
      <c r="G246" s="70">
        <v>54206</v>
      </c>
      <c r="H246" s="70">
        <v>688686</v>
      </c>
      <c r="I246" s="70">
        <v>798309</v>
      </c>
      <c r="J246" s="70"/>
      <c r="K246" s="70">
        <v>332803</v>
      </c>
      <c r="L246" s="70">
        <v>0</v>
      </c>
      <c r="M246" s="70">
        <v>972802</v>
      </c>
      <c r="N246" s="70">
        <v>0</v>
      </c>
      <c r="O246" s="70">
        <v>1305605</v>
      </c>
      <c r="P246" s="70"/>
      <c r="Q246" s="70">
        <v>-812677</v>
      </c>
      <c r="R246" s="70"/>
      <c r="S246" s="70">
        <v>284655.10344827583</v>
      </c>
      <c r="T246" s="70"/>
      <c r="U246" s="70">
        <v>-528021.89655172417</v>
      </c>
    </row>
    <row r="247" spans="1:21" ht="14.4" x14ac:dyDescent="0.3">
      <c r="A247" s="13">
        <v>757</v>
      </c>
      <c r="B247" s="14" t="s">
        <v>351</v>
      </c>
      <c r="C247" s="69">
        <v>1.5270584062144431E-3</v>
      </c>
      <c r="D247" s="18">
        <v>544397</v>
      </c>
      <c r="E247" s="70">
        <v>10913</v>
      </c>
      <c r="F247" s="70">
        <v>0</v>
      </c>
      <c r="G247" s="70">
        <v>10675</v>
      </c>
      <c r="H247" s="70">
        <v>15542</v>
      </c>
      <c r="I247" s="70">
        <v>37130</v>
      </c>
      <c r="J247" s="70"/>
      <c r="K247" s="70">
        <v>65539</v>
      </c>
      <c r="L247" s="70">
        <v>0</v>
      </c>
      <c r="M247" s="70">
        <v>191574</v>
      </c>
      <c r="N247" s="70">
        <v>79091</v>
      </c>
      <c r="O247" s="70">
        <v>336204</v>
      </c>
      <c r="P247" s="70"/>
      <c r="Q247" s="70">
        <v>-160040</v>
      </c>
      <c r="R247" s="70"/>
      <c r="S247" s="70">
        <v>-28135.172413793105</v>
      </c>
      <c r="T247" s="70"/>
      <c r="U247" s="70">
        <v>-188175.1724137931</v>
      </c>
    </row>
    <row r="248" spans="1:21" ht="14.4" x14ac:dyDescent="0.3">
      <c r="A248" s="13">
        <v>759</v>
      </c>
      <c r="B248" s="14" t="s">
        <v>352</v>
      </c>
      <c r="C248" s="69">
        <v>0</v>
      </c>
      <c r="D248" s="18">
        <v>0</v>
      </c>
      <c r="E248" s="70">
        <v>0</v>
      </c>
      <c r="F248" s="70">
        <v>0</v>
      </c>
      <c r="G248" s="70">
        <v>0</v>
      </c>
      <c r="H248" s="70">
        <v>0</v>
      </c>
      <c r="I248" s="70">
        <v>0</v>
      </c>
      <c r="J248" s="70"/>
      <c r="K248" s="70">
        <v>0</v>
      </c>
      <c r="L248" s="70">
        <v>0</v>
      </c>
      <c r="M248" s="70">
        <v>0</v>
      </c>
      <c r="N248" s="70">
        <v>0</v>
      </c>
      <c r="O248" s="70">
        <v>0</v>
      </c>
      <c r="P248" s="70"/>
      <c r="Q248" s="70">
        <v>0</v>
      </c>
      <c r="R248" s="70"/>
      <c r="S248" s="70">
        <v>0</v>
      </c>
      <c r="T248" s="70"/>
      <c r="U248" s="70">
        <v>0</v>
      </c>
    </row>
    <row r="249" spans="1:21" ht="14.4" x14ac:dyDescent="0.3">
      <c r="A249" s="13">
        <v>760</v>
      </c>
      <c r="B249" s="14" t="s">
        <v>353</v>
      </c>
      <c r="C249" s="69">
        <v>0</v>
      </c>
      <c r="D249" s="18">
        <v>0</v>
      </c>
      <c r="E249" s="70">
        <v>0</v>
      </c>
      <c r="F249" s="70">
        <v>0</v>
      </c>
      <c r="G249" s="70">
        <v>0</v>
      </c>
      <c r="H249" s="70">
        <v>0</v>
      </c>
      <c r="I249" s="70">
        <v>0</v>
      </c>
      <c r="J249" s="70"/>
      <c r="K249" s="70">
        <v>0</v>
      </c>
      <c r="L249" s="70">
        <v>0</v>
      </c>
      <c r="M249" s="70">
        <v>0</v>
      </c>
      <c r="N249" s="70">
        <v>0</v>
      </c>
      <c r="O249" s="70">
        <v>0</v>
      </c>
      <c r="P249" s="70"/>
      <c r="Q249" s="70">
        <v>0</v>
      </c>
      <c r="R249" s="70"/>
      <c r="S249" s="70">
        <v>0</v>
      </c>
      <c r="T249" s="70"/>
      <c r="U249" s="70">
        <v>0</v>
      </c>
    </row>
    <row r="250" spans="1:21" ht="14.4" x14ac:dyDescent="0.3">
      <c r="A250" s="13">
        <v>761</v>
      </c>
      <c r="B250" s="14" t="s">
        <v>354</v>
      </c>
      <c r="C250" s="69">
        <v>1.4407210147844107E-3</v>
      </c>
      <c r="D250" s="18">
        <v>513617</v>
      </c>
      <c r="E250" s="70">
        <v>10296</v>
      </c>
      <c r="F250" s="70">
        <v>0</v>
      </c>
      <c r="G250" s="70">
        <v>10071</v>
      </c>
      <c r="H250" s="70">
        <v>60533</v>
      </c>
      <c r="I250" s="70">
        <v>80900</v>
      </c>
      <c r="J250" s="70"/>
      <c r="K250" s="70">
        <v>61833</v>
      </c>
      <c r="L250" s="70">
        <v>0</v>
      </c>
      <c r="M250" s="70">
        <v>180743</v>
      </c>
      <c r="N250" s="70">
        <v>119065</v>
      </c>
      <c r="O250" s="70">
        <v>361641</v>
      </c>
      <c r="P250" s="70"/>
      <c r="Q250" s="70">
        <v>-150993</v>
      </c>
      <c r="R250" s="70"/>
      <c r="S250" s="70">
        <v>-40420.896551724138</v>
      </c>
      <c r="T250" s="70"/>
      <c r="U250" s="70">
        <v>-191413.89655172414</v>
      </c>
    </row>
    <row r="251" spans="1:21" ht="14.4" x14ac:dyDescent="0.3">
      <c r="A251" s="13">
        <v>762</v>
      </c>
      <c r="B251" s="14" t="s">
        <v>355</v>
      </c>
      <c r="C251" s="69">
        <v>0</v>
      </c>
      <c r="D251" s="18">
        <v>0</v>
      </c>
      <c r="E251" s="70">
        <v>0</v>
      </c>
      <c r="F251" s="70">
        <v>0</v>
      </c>
      <c r="G251" s="70">
        <v>0</v>
      </c>
      <c r="H251" s="70">
        <v>0</v>
      </c>
      <c r="I251" s="70">
        <v>0</v>
      </c>
      <c r="J251" s="70"/>
      <c r="K251" s="70">
        <v>0</v>
      </c>
      <c r="L251" s="70">
        <v>0</v>
      </c>
      <c r="M251" s="70">
        <v>0</v>
      </c>
      <c r="N251" s="70">
        <v>0</v>
      </c>
      <c r="O251" s="70">
        <v>0</v>
      </c>
      <c r="P251" s="70"/>
      <c r="Q251" s="70">
        <v>0</v>
      </c>
      <c r="R251" s="70"/>
      <c r="S251" s="70">
        <v>0</v>
      </c>
      <c r="T251" s="70"/>
      <c r="U251" s="70">
        <v>0</v>
      </c>
    </row>
    <row r="252" spans="1:21" ht="14.4" x14ac:dyDescent="0.3">
      <c r="A252" s="13">
        <v>765</v>
      </c>
      <c r="B252" s="14" t="s">
        <v>356</v>
      </c>
      <c r="C252" s="69">
        <v>1.6517842483347141E-2</v>
      </c>
      <c r="D252" s="18">
        <v>5888614</v>
      </c>
      <c r="E252" s="70">
        <v>118046</v>
      </c>
      <c r="F252" s="70">
        <v>0</v>
      </c>
      <c r="G252" s="70">
        <v>115466</v>
      </c>
      <c r="H252" s="70">
        <v>318792</v>
      </c>
      <c r="I252" s="70">
        <v>552304</v>
      </c>
      <c r="J252" s="70"/>
      <c r="K252" s="70">
        <v>708920</v>
      </c>
      <c r="L252" s="70">
        <v>0</v>
      </c>
      <c r="M252" s="70">
        <v>2072210</v>
      </c>
      <c r="N252" s="70">
        <v>937288</v>
      </c>
      <c r="O252" s="70">
        <v>3718418</v>
      </c>
      <c r="P252" s="70"/>
      <c r="Q252" s="70">
        <v>-1731118</v>
      </c>
      <c r="R252" s="70"/>
      <c r="S252" s="70">
        <v>-111608.4827586207</v>
      </c>
      <c r="T252" s="70"/>
      <c r="U252" s="70">
        <v>-1842726.4827586208</v>
      </c>
    </row>
    <row r="253" spans="1:21" ht="14.4" x14ac:dyDescent="0.3">
      <c r="A253" s="13">
        <v>766</v>
      </c>
      <c r="B253" s="14" t="s">
        <v>357</v>
      </c>
      <c r="C253" s="69">
        <v>1.0661567000552518E-4</v>
      </c>
      <c r="D253" s="18">
        <v>38009</v>
      </c>
      <c r="E253" s="70">
        <v>762</v>
      </c>
      <c r="F253" s="70">
        <v>0</v>
      </c>
      <c r="G253" s="70">
        <v>745</v>
      </c>
      <c r="H253" s="70">
        <v>33954</v>
      </c>
      <c r="I253" s="70">
        <v>35461</v>
      </c>
      <c r="J253" s="70"/>
      <c r="K253" s="70">
        <v>4576</v>
      </c>
      <c r="L253" s="70">
        <v>0</v>
      </c>
      <c r="M253" s="70">
        <v>13375</v>
      </c>
      <c r="N253" s="70">
        <v>19364</v>
      </c>
      <c r="O253" s="70">
        <v>37315</v>
      </c>
      <c r="P253" s="70"/>
      <c r="Q253" s="70">
        <v>-11174</v>
      </c>
      <c r="R253" s="70"/>
      <c r="S253" s="70">
        <v>-2410.8620689655172</v>
      </c>
      <c r="T253" s="70"/>
      <c r="U253" s="70">
        <v>-13584.862068965518</v>
      </c>
    </row>
    <row r="254" spans="1:21" ht="14.4" x14ac:dyDescent="0.3">
      <c r="A254" s="13">
        <v>767</v>
      </c>
      <c r="B254" s="14" t="s">
        <v>358</v>
      </c>
      <c r="C254" s="69">
        <v>1.4369358514431912E-2</v>
      </c>
      <c r="D254" s="18">
        <v>5122679</v>
      </c>
      <c r="E254" s="70">
        <v>102692</v>
      </c>
      <c r="F254" s="70">
        <v>0</v>
      </c>
      <c r="G254" s="70">
        <v>100447</v>
      </c>
      <c r="H254" s="70">
        <v>458825</v>
      </c>
      <c r="I254" s="70">
        <v>661964</v>
      </c>
      <c r="J254" s="70"/>
      <c r="K254" s="70">
        <v>616710</v>
      </c>
      <c r="L254" s="70">
        <v>0</v>
      </c>
      <c r="M254" s="70">
        <v>1802677</v>
      </c>
      <c r="N254" s="70">
        <v>360808</v>
      </c>
      <c r="O254" s="70">
        <v>2780195</v>
      </c>
      <c r="P254" s="70"/>
      <c r="Q254" s="70">
        <v>-1505950</v>
      </c>
      <c r="R254" s="70"/>
      <c r="S254" s="70">
        <v>181188.1724137931</v>
      </c>
      <c r="T254" s="70"/>
      <c r="U254" s="70">
        <v>-1324761.8275862068</v>
      </c>
    </row>
    <row r="255" spans="1:21" ht="14.4" x14ac:dyDescent="0.3">
      <c r="A255" s="13">
        <v>768</v>
      </c>
      <c r="B255" s="14" t="s">
        <v>359</v>
      </c>
      <c r="C255" s="69">
        <v>3.1900132819068301E-3</v>
      </c>
      <c r="D255" s="18">
        <v>1137240</v>
      </c>
      <c r="E255" s="70">
        <v>22798</v>
      </c>
      <c r="F255" s="70">
        <v>0</v>
      </c>
      <c r="G255" s="70">
        <v>22299</v>
      </c>
      <c r="H255" s="70">
        <v>0</v>
      </c>
      <c r="I255" s="70">
        <v>45097</v>
      </c>
      <c r="J255" s="70"/>
      <c r="K255" s="70">
        <v>136910</v>
      </c>
      <c r="L255" s="70">
        <v>0</v>
      </c>
      <c r="M255" s="70">
        <v>400196</v>
      </c>
      <c r="N255" s="70">
        <v>179644</v>
      </c>
      <c r="O255" s="70">
        <v>716750</v>
      </c>
      <c r="P255" s="70"/>
      <c r="Q255" s="70">
        <v>-334323</v>
      </c>
      <c r="R255" s="70"/>
      <c r="S255" s="70">
        <v>-84699.379310344826</v>
      </c>
      <c r="T255" s="70"/>
      <c r="U255" s="70">
        <v>-419022.37931034481</v>
      </c>
    </row>
    <row r="256" spans="1:21" ht="14.4" x14ac:dyDescent="0.3">
      <c r="A256" s="13">
        <v>769</v>
      </c>
      <c r="B256" s="14" t="s">
        <v>360</v>
      </c>
      <c r="C256" s="69">
        <v>5.4505133325246811E-3</v>
      </c>
      <c r="D256" s="18">
        <v>1943109</v>
      </c>
      <c r="E256" s="70">
        <v>38952</v>
      </c>
      <c r="F256" s="70">
        <v>0</v>
      </c>
      <c r="G256" s="70">
        <v>38101</v>
      </c>
      <c r="H256" s="70">
        <v>83503</v>
      </c>
      <c r="I256" s="70">
        <v>160556</v>
      </c>
      <c r="J256" s="70"/>
      <c r="K256" s="70">
        <v>233927</v>
      </c>
      <c r="L256" s="70">
        <v>0</v>
      </c>
      <c r="M256" s="70">
        <v>683782</v>
      </c>
      <c r="N256" s="70">
        <v>1413479</v>
      </c>
      <c r="O256" s="70">
        <v>2331188</v>
      </c>
      <c r="P256" s="70"/>
      <c r="Q256" s="70">
        <v>-571230</v>
      </c>
      <c r="R256" s="70"/>
      <c r="S256" s="70">
        <v>-538707</v>
      </c>
      <c r="T256" s="70"/>
      <c r="U256" s="70">
        <v>-1109937</v>
      </c>
    </row>
    <row r="257" spans="1:21" ht="14.4" x14ac:dyDescent="0.3">
      <c r="A257" s="13">
        <v>770</v>
      </c>
      <c r="B257" s="14" t="s">
        <v>361</v>
      </c>
      <c r="C257" s="69">
        <v>2.9731814053260337E-3</v>
      </c>
      <c r="D257" s="18">
        <v>1059940</v>
      </c>
      <c r="E257" s="70">
        <v>21248</v>
      </c>
      <c r="F257" s="70">
        <v>0</v>
      </c>
      <c r="G257" s="70">
        <v>20784</v>
      </c>
      <c r="H257" s="70">
        <v>81778</v>
      </c>
      <c r="I257" s="70">
        <v>123810</v>
      </c>
      <c r="J257" s="70"/>
      <c r="K257" s="70">
        <v>127604</v>
      </c>
      <c r="L257" s="70">
        <v>0</v>
      </c>
      <c r="M257" s="70">
        <v>372994</v>
      </c>
      <c r="N257" s="70">
        <v>426767</v>
      </c>
      <c r="O257" s="70">
        <v>927365</v>
      </c>
      <c r="P257" s="70"/>
      <c r="Q257" s="70">
        <v>-311599</v>
      </c>
      <c r="R257" s="70"/>
      <c r="S257" s="70">
        <v>-184348.96551724139</v>
      </c>
      <c r="T257" s="70"/>
      <c r="U257" s="70">
        <v>-495947.96551724139</v>
      </c>
    </row>
    <row r="258" spans="1:21" ht="14.4" x14ac:dyDescent="0.3">
      <c r="A258" s="13">
        <v>771</v>
      </c>
      <c r="B258" s="14" t="s">
        <v>362</v>
      </c>
      <c r="C258" s="69">
        <v>1.6990931286316661E-3</v>
      </c>
      <c r="D258" s="18">
        <v>605727</v>
      </c>
      <c r="E258" s="70">
        <v>12143</v>
      </c>
      <c r="F258" s="70">
        <v>0</v>
      </c>
      <c r="G258" s="70">
        <v>11877</v>
      </c>
      <c r="H258" s="70">
        <v>1785</v>
      </c>
      <c r="I258" s="70">
        <v>25805</v>
      </c>
      <c r="J258" s="70"/>
      <c r="K258" s="70">
        <v>72922</v>
      </c>
      <c r="L258" s="70">
        <v>0</v>
      </c>
      <c r="M258" s="70">
        <v>213156</v>
      </c>
      <c r="N258" s="70">
        <v>264871</v>
      </c>
      <c r="O258" s="70">
        <v>550949</v>
      </c>
      <c r="P258" s="70"/>
      <c r="Q258" s="70">
        <v>-178071</v>
      </c>
      <c r="R258" s="70"/>
      <c r="S258" s="70">
        <v>-78356.965517241377</v>
      </c>
      <c r="T258" s="70"/>
      <c r="U258" s="70">
        <v>-256427.96551724139</v>
      </c>
    </row>
    <row r="259" spans="1:21" ht="14.4" x14ac:dyDescent="0.3">
      <c r="A259" s="13">
        <v>772</v>
      </c>
      <c r="B259" s="14" t="s">
        <v>363</v>
      </c>
      <c r="C259" s="69">
        <v>3.1763109560137537E-3</v>
      </c>
      <c r="D259" s="18">
        <v>1132355</v>
      </c>
      <c r="E259" s="70">
        <v>22700</v>
      </c>
      <c r="F259" s="70">
        <v>0</v>
      </c>
      <c r="G259" s="70">
        <v>22204</v>
      </c>
      <c r="H259" s="70">
        <v>2062</v>
      </c>
      <c r="I259" s="70">
        <v>46966</v>
      </c>
      <c r="J259" s="70"/>
      <c r="K259" s="70">
        <v>136322</v>
      </c>
      <c r="L259" s="70">
        <v>0</v>
      </c>
      <c r="M259" s="70">
        <v>398477</v>
      </c>
      <c r="N259" s="70">
        <v>446322</v>
      </c>
      <c r="O259" s="70">
        <v>981121</v>
      </c>
      <c r="P259" s="70"/>
      <c r="Q259" s="70">
        <v>-332887</v>
      </c>
      <c r="R259" s="70"/>
      <c r="S259" s="70">
        <v>-214073.6551724138</v>
      </c>
      <c r="T259" s="70"/>
      <c r="U259" s="70">
        <v>-546960.6551724138</v>
      </c>
    </row>
    <row r="260" spans="1:21" ht="14.4" x14ac:dyDescent="0.3">
      <c r="A260" s="13">
        <v>773</v>
      </c>
      <c r="B260" s="14" t="s">
        <v>364</v>
      </c>
      <c r="C260" s="69">
        <v>2.2033742629366864E-3</v>
      </c>
      <c r="D260" s="18">
        <v>785503</v>
      </c>
      <c r="E260" s="70">
        <v>15747</v>
      </c>
      <c r="F260" s="70">
        <v>0</v>
      </c>
      <c r="G260" s="70">
        <v>15402</v>
      </c>
      <c r="H260" s="70">
        <v>96299</v>
      </c>
      <c r="I260" s="70">
        <v>127448</v>
      </c>
      <c r="J260" s="70"/>
      <c r="K260" s="70">
        <v>94565</v>
      </c>
      <c r="L260" s="70">
        <v>0</v>
      </c>
      <c r="M260" s="70">
        <v>276420</v>
      </c>
      <c r="N260" s="70">
        <v>386029</v>
      </c>
      <c r="O260" s="70">
        <v>757014</v>
      </c>
      <c r="P260" s="70"/>
      <c r="Q260" s="70">
        <v>-230920.00000000003</v>
      </c>
      <c r="R260" s="70"/>
      <c r="S260" s="70">
        <v>-139163.27586206896</v>
      </c>
      <c r="T260" s="70"/>
      <c r="U260" s="70">
        <v>-370083.27586206899</v>
      </c>
    </row>
    <row r="261" spans="1:21" ht="14.4" x14ac:dyDescent="0.3">
      <c r="A261" s="13">
        <v>774</v>
      </c>
      <c r="B261" s="14" t="s">
        <v>365</v>
      </c>
      <c r="C261" s="69">
        <v>2.6439253495366731E-3</v>
      </c>
      <c r="D261" s="18">
        <v>942560</v>
      </c>
      <c r="E261" s="70">
        <v>18895</v>
      </c>
      <c r="F261" s="70">
        <v>0</v>
      </c>
      <c r="G261" s="70">
        <v>18482</v>
      </c>
      <c r="H261" s="70">
        <v>35378</v>
      </c>
      <c r="I261" s="70">
        <v>72755</v>
      </c>
      <c r="J261" s="70"/>
      <c r="K261" s="70">
        <v>113473</v>
      </c>
      <c r="L261" s="70">
        <v>0</v>
      </c>
      <c r="M261" s="70">
        <v>331688</v>
      </c>
      <c r="N261" s="70">
        <v>206398</v>
      </c>
      <c r="O261" s="70">
        <v>651559</v>
      </c>
      <c r="P261" s="70"/>
      <c r="Q261" s="70">
        <v>-277091</v>
      </c>
      <c r="R261" s="70"/>
      <c r="S261" s="70">
        <v>-76037.620689655174</v>
      </c>
      <c r="T261" s="70"/>
      <c r="U261" s="70">
        <v>-353128.62068965519</v>
      </c>
    </row>
    <row r="262" spans="1:21" ht="14.4" x14ac:dyDescent="0.3">
      <c r="A262" s="13">
        <v>775</v>
      </c>
      <c r="B262" s="14" t="s">
        <v>366</v>
      </c>
      <c r="C262" s="69">
        <v>2.9996086675170351E-3</v>
      </c>
      <c r="D262" s="18">
        <v>1069361</v>
      </c>
      <c r="E262" s="70">
        <v>21437</v>
      </c>
      <c r="F262" s="70">
        <v>0</v>
      </c>
      <c r="G262" s="70">
        <v>20968</v>
      </c>
      <c r="H262" s="70">
        <v>80483</v>
      </c>
      <c r="I262" s="70">
        <v>122888</v>
      </c>
      <c r="J262" s="70"/>
      <c r="K262" s="70">
        <v>128738</v>
      </c>
      <c r="L262" s="70">
        <v>0</v>
      </c>
      <c r="M262" s="70">
        <v>376309</v>
      </c>
      <c r="N262" s="70">
        <v>163791</v>
      </c>
      <c r="O262" s="70">
        <v>668838</v>
      </c>
      <c r="P262" s="70"/>
      <c r="Q262" s="70">
        <v>-314368</v>
      </c>
      <c r="R262" s="70"/>
      <c r="S262" s="70">
        <v>-46625.448275862072</v>
      </c>
      <c r="T262" s="70"/>
      <c r="U262" s="70">
        <v>-360993.44827586209</v>
      </c>
    </row>
    <row r="263" spans="1:21" ht="14.4" x14ac:dyDescent="0.3">
      <c r="A263" s="13">
        <v>776</v>
      </c>
      <c r="B263" s="14" t="s">
        <v>367</v>
      </c>
      <c r="C263" s="69">
        <v>2.8966462171889592E-3</v>
      </c>
      <c r="D263" s="18">
        <v>1032655</v>
      </c>
      <c r="E263" s="70">
        <v>20701</v>
      </c>
      <c r="F263" s="70">
        <v>0</v>
      </c>
      <c r="G263" s="70">
        <v>20249</v>
      </c>
      <c r="H263" s="70">
        <v>49451</v>
      </c>
      <c r="I263" s="70">
        <v>90401</v>
      </c>
      <c r="J263" s="70"/>
      <c r="K263" s="70">
        <v>124320</v>
      </c>
      <c r="L263" s="70">
        <v>0</v>
      </c>
      <c r="M263" s="70">
        <v>363392</v>
      </c>
      <c r="N263" s="70">
        <v>183593</v>
      </c>
      <c r="O263" s="70">
        <v>671305</v>
      </c>
      <c r="P263" s="70"/>
      <c r="Q263" s="70">
        <v>-303577</v>
      </c>
      <c r="R263" s="70"/>
      <c r="S263" s="70">
        <v>-51423.862068965514</v>
      </c>
      <c r="T263" s="70"/>
      <c r="U263" s="70">
        <v>-355000.86206896551</v>
      </c>
    </row>
    <row r="264" spans="1:21" ht="14.4" x14ac:dyDescent="0.3">
      <c r="A264" s="13">
        <v>777</v>
      </c>
      <c r="B264" s="14" t="s">
        <v>368</v>
      </c>
      <c r="C264" s="69">
        <v>1.4292456117170995E-2</v>
      </c>
      <c r="D264" s="18">
        <v>5095263</v>
      </c>
      <c r="E264" s="70">
        <v>102142</v>
      </c>
      <c r="F264" s="70">
        <v>0</v>
      </c>
      <c r="G264" s="70">
        <v>99910</v>
      </c>
      <c r="H264" s="70">
        <v>38446</v>
      </c>
      <c r="I264" s="70">
        <v>240498</v>
      </c>
      <c r="J264" s="70"/>
      <c r="K264" s="70">
        <v>613410</v>
      </c>
      <c r="L264" s="70">
        <v>0</v>
      </c>
      <c r="M264" s="70">
        <v>1793029</v>
      </c>
      <c r="N264" s="70">
        <v>980399</v>
      </c>
      <c r="O264" s="70">
        <v>3386838</v>
      </c>
      <c r="P264" s="70"/>
      <c r="Q264" s="70">
        <v>-1497892</v>
      </c>
      <c r="R264" s="70"/>
      <c r="S264" s="70">
        <v>-449190.72413793101</v>
      </c>
      <c r="T264" s="70"/>
      <c r="U264" s="70">
        <v>-1947082.7241379311</v>
      </c>
    </row>
    <row r="265" spans="1:21" ht="14.4" x14ac:dyDescent="0.3">
      <c r="A265" s="13">
        <v>778</v>
      </c>
      <c r="B265" s="14" t="s">
        <v>369</v>
      </c>
      <c r="C265" s="69">
        <v>3.610790117872186E-3</v>
      </c>
      <c r="D265" s="18">
        <v>1287247</v>
      </c>
      <c r="E265" s="70">
        <v>25805</v>
      </c>
      <c r="F265" s="70">
        <v>0</v>
      </c>
      <c r="G265" s="70">
        <v>25241</v>
      </c>
      <c r="H265" s="70">
        <v>101543</v>
      </c>
      <c r="I265" s="70">
        <v>152589</v>
      </c>
      <c r="J265" s="70"/>
      <c r="K265" s="70">
        <v>154969</v>
      </c>
      <c r="L265" s="70">
        <v>0</v>
      </c>
      <c r="M265" s="70">
        <v>452984</v>
      </c>
      <c r="N265" s="70">
        <v>66727</v>
      </c>
      <c r="O265" s="70">
        <v>674680</v>
      </c>
      <c r="P265" s="70"/>
      <c r="Q265" s="70">
        <v>-378421</v>
      </c>
      <c r="R265" s="70"/>
      <c r="S265" s="70">
        <v>54539.758620689652</v>
      </c>
      <c r="T265" s="70"/>
      <c r="U265" s="70">
        <v>-323881.24137931038</v>
      </c>
    </row>
    <row r="266" spans="1:21" ht="14.4" x14ac:dyDescent="0.3">
      <c r="A266" s="13">
        <v>779</v>
      </c>
      <c r="B266" s="14" t="s">
        <v>370</v>
      </c>
      <c r="C266" s="69">
        <v>3.5638054352663687E-3</v>
      </c>
      <c r="D266" s="18">
        <v>1270497</v>
      </c>
      <c r="E266" s="70">
        <v>25469</v>
      </c>
      <c r="F266" s="70">
        <v>0</v>
      </c>
      <c r="G266" s="70">
        <v>24912</v>
      </c>
      <c r="H266" s="70">
        <v>2314248</v>
      </c>
      <c r="I266" s="70">
        <v>2364629</v>
      </c>
      <c r="J266" s="70"/>
      <c r="K266" s="70">
        <v>152953</v>
      </c>
      <c r="L266" s="70">
        <v>0</v>
      </c>
      <c r="M266" s="70">
        <v>447090</v>
      </c>
      <c r="N266" s="70">
        <v>374465</v>
      </c>
      <c r="O266" s="70">
        <v>974508</v>
      </c>
      <c r="P266" s="70"/>
      <c r="Q266" s="70">
        <v>-373497</v>
      </c>
      <c r="R266" s="70"/>
      <c r="S266" s="70">
        <v>721772.6551724138</v>
      </c>
      <c r="T266" s="70"/>
      <c r="U266" s="70">
        <v>348275.6551724138</v>
      </c>
    </row>
    <row r="267" spans="1:21" ht="14.4" x14ac:dyDescent="0.3">
      <c r="A267" s="13">
        <v>785</v>
      </c>
      <c r="B267" s="14" t="s">
        <v>371</v>
      </c>
      <c r="C267" s="69">
        <v>3.674017710266438E-3</v>
      </c>
      <c r="D267" s="18">
        <v>1309788</v>
      </c>
      <c r="E267" s="70">
        <v>26257</v>
      </c>
      <c r="F267" s="70">
        <v>0</v>
      </c>
      <c r="G267" s="70">
        <v>25683</v>
      </c>
      <c r="H267" s="70">
        <v>29487</v>
      </c>
      <c r="I267" s="70">
        <v>81427</v>
      </c>
      <c r="J267" s="70"/>
      <c r="K267" s="70">
        <v>157683</v>
      </c>
      <c r="L267" s="70">
        <v>0</v>
      </c>
      <c r="M267" s="70">
        <v>460916</v>
      </c>
      <c r="N267" s="70">
        <v>182535</v>
      </c>
      <c r="O267" s="70">
        <v>801134</v>
      </c>
      <c r="P267" s="70"/>
      <c r="Q267" s="70">
        <v>-385048</v>
      </c>
      <c r="R267" s="70"/>
      <c r="S267" s="70">
        <v>-59455.724137931036</v>
      </c>
      <c r="T267" s="70"/>
      <c r="U267" s="70">
        <v>-444503.72413793101</v>
      </c>
    </row>
    <row r="268" spans="1:21" ht="14.4" x14ac:dyDescent="0.3">
      <c r="A268" s="13">
        <v>786</v>
      </c>
      <c r="B268" s="14" t="s">
        <v>372</v>
      </c>
      <c r="C268" s="69">
        <v>0</v>
      </c>
      <c r="D268" s="18">
        <v>0</v>
      </c>
      <c r="E268" s="70">
        <v>0</v>
      </c>
      <c r="F268" s="70">
        <v>0</v>
      </c>
      <c r="G268" s="70">
        <v>0</v>
      </c>
      <c r="H268" s="70">
        <v>0</v>
      </c>
      <c r="I268" s="70">
        <v>0</v>
      </c>
      <c r="J268" s="70"/>
      <c r="K268" s="70">
        <v>0</v>
      </c>
      <c r="L268" s="70">
        <v>0</v>
      </c>
      <c r="M268" s="70">
        <v>0</v>
      </c>
      <c r="N268" s="70">
        <v>0</v>
      </c>
      <c r="O268" s="70">
        <v>0</v>
      </c>
      <c r="P268" s="70"/>
      <c r="Q268" s="70">
        <v>0</v>
      </c>
      <c r="R268" s="70"/>
      <c r="S268" s="70">
        <v>0</v>
      </c>
      <c r="T268" s="70"/>
      <c r="U268" s="70">
        <v>0</v>
      </c>
    </row>
    <row r="269" spans="1:21" ht="14.4" x14ac:dyDescent="0.3">
      <c r="A269" s="13">
        <v>794</v>
      </c>
      <c r="B269" s="14" t="s">
        <v>373</v>
      </c>
      <c r="C269" s="69">
        <v>4.4412724740348214E-3</v>
      </c>
      <c r="D269" s="18">
        <v>1583314</v>
      </c>
      <c r="E269" s="70">
        <v>31740</v>
      </c>
      <c r="F269" s="70">
        <v>0</v>
      </c>
      <c r="G269" s="70">
        <v>31046</v>
      </c>
      <c r="H269" s="70">
        <v>334825</v>
      </c>
      <c r="I269" s="70">
        <v>397611</v>
      </c>
      <c r="J269" s="70"/>
      <c r="K269" s="70">
        <v>190612</v>
      </c>
      <c r="L269" s="70">
        <v>0</v>
      </c>
      <c r="M269" s="70">
        <v>557170</v>
      </c>
      <c r="N269" s="70">
        <v>100652</v>
      </c>
      <c r="O269" s="70">
        <v>848434</v>
      </c>
      <c r="P269" s="70"/>
      <c r="Q269" s="70">
        <v>-465458</v>
      </c>
      <c r="R269" s="70"/>
      <c r="S269" s="70">
        <v>129306.06896551725</v>
      </c>
      <c r="T269" s="70"/>
      <c r="U269" s="70">
        <v>-336151.93103448278</v>
      </c>
    </row>
    <row r="270" spans="1:21" ht="14.4" x14ac:dyDescent="0.3">
      <c r="A270" s="13">
        <v>820</v>
      </c>
      <c r="B270" s="14" t="s">
        <v>374</v>
      </c>
      <c r="C270" s="69">
        <v>0</v>
      </c>
      <c r="D270" s="18">
        <v>0</v>
      </c>
      <c r="E270" s="70">
        <v>0</v>
      </c>
      <c r="F270" s="70">
        <v>0</v>
      </c>
      <c r="G270" s="70">
        <v>0</v>
      </c>
      <c r="H270" s="70">
        <v>2528</v>
      </c>
      <c r="I270" s="70">
        <v>2528</v>
      </c>
      <c r="J270" s="70"/>
      <c r="K270" s="70">
        <v>0</v>
      </c>
      <c r="L270" s="70">
        <v>0</v>
      </c>
      <c r="M270" s="70">
        <v>0</v>
      </c>
      <c r="N270" s="70">
        <v>2649</v>
      </c>
      <c r="O270" s="70">
        <v>2649</v>
      </c>
      <c r="P270" s="70"/>
      <c r="Q270" s="70">
        <v>0</v>
      </c>
      <c r="R270" s="70"/>
      <c r="S270" s="70">
        <v>185.93103448275861</v>
      </c>
      <c r="T270" s="70"/>
      <c r="U270" s="70">
        <v>185.93103448275861</v>
      </c>
    </row>
    <row r="271" spans="1:21" ht="14.4" x14ac:dyDescent="0.3">
      <c r="A271" s="13">
        <v>834</v>
      </c>
      <c r="B271" s="14" t="s">
        <v>375</v>
      </c>
      <c r="C271" s="69">
        <v>3.6490522077354409E-5</v>
      </c>
      <c r="D271" s="18">
        <v>13009</v>
      </c>
      <c r="E271" s="70">
        <v>261</v>
      </c>
      <c r="F271" s="70">
        <v>0</v>
      </c>
      <c r="G271" s="70">
        <v>255</v>
      </c>
      <c r="H271" s="70">
        <v>20471</v>
      </c>
      <c r="I271" s="70">
        <v>20987</v>
      </c>
      <c r="J271" s="70"/>
      <c r="K271" s="70">
        <v>1566</v>
      </c>
      <c r="L271" s="70">
        <v>0</v>
      </c>
      <c r="M271" s="70">
        <v>4578</v>
      </c>
      <c r="N271" s="70">
        <v>0</v>
      </c>
      <c r="O271" s="70">
        <v>6144</v>
      </c>
      <c r="P271" s="70"/>
      <c r="Q271" s="70">
        <v>-3825</v>
      </c>
      <c r="R271" s="70"/>
      <c r="S271" s="70">
        <v>5636.8275862068967</v>
      </c>
      <c r="T271" s="70"/>
      <c r="U271" s="70">
        <v>1811.8275862068967</v>
      </c>
    </row>
    <row r="272" spans="1:21" ht="14.4" x14ac:dyDescent="0.3">
      <c r="A272" s="13">
        <v>837</v>
      </c>
      <c r="B272" s="14" t="s">
        <v>376</v>
      </c>
      <c r="C272" s="69">
        <v>0</v>
      </c>
      <c r="D272" s="18">
        <v>0</v>
      </c>
      <c r="E272" s="70">
        <v>0</v>
      </c>
      <c r="F272" s="70">
        <v>0</v>
      </c>
      <c r="G272" s="70">
        <v>0</v>
      </c>
      <c r="H272" s="70">
        <v>0</v>
      </c>
      <c r="I272" s="70">
        <v>0</v>
      </c>
      <c r="J272" s="70"/>
      <c r="K272" s="70">
        <v>0</v>
      </c>
      <c r="L272" s="70">
        <v>0</v>
      </c>
      <c r="M272" s="70">
        <v>0</v>
      </c>
      <c r="N272" s="70">
        <v>0</v>
      </c>
      <c r="O272" s="70">
        <v>0</v>
      </c>
      <c r="P272" s="70"/>
      <c r="Q272" s="70">
        <v>0</v>
      </c>
      <c r="R272" s="70"/>
      <c r="S272" s="70">
        <v>0</v>
      </c>
      <c r="T272" s="70"/>
      <c r="U272" s="70">
        <v>0</v>
      </c>
    </row>
    <row r="273" spans="1:21" ht="14.4" x14ac:dyDescent="0.3">
      <c r="A273" s="13">
        <v>838</v>
      </c>
      <c r="B273" s="14" t="s">
        <v>377</v>
      </c>
      <c r="C273" s="69">
        <v>0</v>
      </c>
      <c r="D273" s="18">
        <v>0</v>
      </c>
      <c r="E273" s="70">
        <v>0</v>
      </c>
      <c r="F273" s="70">
        <v>0</v>
      </c>
      <c r="G273" s="70">
        <v>0</v>
      </c>
      <c r="H273" s="70">
        <v>0</v>
      </c>
      <c r="I273" s="70">
        <v>0</v>
      </c>
      <c r="J273" s="70"/>
      <c r="K273" s="70">
        <v>0</v>
      </c>
      <c r="L273" s="70">
        <v>0</v>
      </c>
      <c r="M273" s="70">
        <v>0</v>
      </c>
      <c r="N273" s="70">
        <v>0</v>
      </c>
      <c r="O273" s="70">
        <v>0</v>
      </c>
      <c r="P273" s="70"/>
      <c r="Q273" s="70">
        <v>0</v>
      </c>
      <c r="R273" s="70"/>
      <c r="S273" s="70">
        <v>0</v>
      </c>
      <c r="T273" s="70"/>
      <c r="U273" s="70">
        <v>0</v>
      </c>
    </row>
    <row r="274" spans="1:21" ht="14.4" x14ac:dyDescent="0.3">
      <c r="A274" s="13">
        <v>839</v>
      </c>
      <c r="B274" s="14" t="s">
        <v>378</v>
      </c>
      <c r="C274" s="69">
        <v>2.6958024843235252E-5</v>
      </c>
      <c r="D274" s="18">
        <v>9611</v>
      </c>
      <c r="E274" s="70">
        <v>193</v>
      </c>
      <c r="F274" s="70">
        <v>0</v>
      </c>
      <c r="G274" s="70">
        <v>188</v>
      </c>
      <c r="H274" s="70">
        <v>15075</v>
      </c>
      <c r="I274" s="70">
        <v>15456</v>
      </c>
      <c r="J274" s="70"/>
      <c r="K274" s="70">
        <v>1157</v>
      </c>
      <c r="L274" s="70">
        <v>0</v>
      </c>
      <c r="M274" s="70">
        <v>3382</v>
      </c>
      <c r="N274" s="70">
        <v>0</v>
      </c>
      <c r="O274" s="70">
        <v>4539</v>
      </c>
      <c r="P274" s="70"/>
      <c r="Q274" s="70">
        <v>-2826</v>
      </c>
      <c r="R274" s="70"/>
      <c r="S274" s="70">
        <v>4228.7586206896558</v>
      </c>
      <c r="T274" s="70"/>
      <c r="U274" s="70">
        <v>1402.7586206896558</v>
      </c>
    </row>
    <row r="275" spans="1:21" ht="14.4" x14ac:dyDescent="0.3">
      <c r="A275" s="13">
        <v>840</v>
      </c>
      <c r="B275" s="14" t="s">
        <v>379</v>
      </c>
      <c r="C275" s="69">
        <v>2.0456772089651394E-5</v>
      </c>
      <c r="D275" s="18">
        <v>7293</v>
      </c>
      <c r="E275" s="70">
        <v>146</v>
      </c>
      <c r="F275" s="70">
        <v>0</v>
      </c>
      <c r="G275" s="70">
        <v>143</v>
      </c>
      <c r="H275" s="70">
        <v>11212</v>
      </c>
      <c r="I275" s="70">
        <v>11501</v>
      </c>
      <c r="J275" s="70"/>
      <c r="K275" s="70">
        <v>878</v>
      </c>
      <c r="L275" s="70">
        <v>0</v>
      </c>
      <c r="M275" s="70">
        <v>2566</v>
      </c>
      <c r="N275" s="70">
        <v>0</v>
      </c>
      <c r="O275" s="70">
        <v>3444</v>
      </c>
      <c r="P275" s="70"/>
      <c r="Q275" s="70">
        <v>-2144</v>
      </c>
      <c r="R275" s="70"/>
      <c r="S275" s="70">
        <v>2622.7241379310344</v>
      </c>
      <c r="T275" s="70"/>
      <c r="U275" s="70">
        <v>478.72413793103442</v>
      </c>
    </row>
    <row r="276" spans="1:21" ht="14.4" x14ac:dyDescent="0.3">
      <c r="A276" s="13">
        <v>841</v>
      </c>
      <c r="B276" s="14" t="s">
        <v>380</v>
      </c>
      <c r="C276" s="69">
        <v>3.3304294902366849E-4</v>
      </c>
      <c r="D276" s="18">
        <v>118730</v>
      </c>
      <c r="E276" s="70">
        <v>2380</v>
      </c>
      <c r="F276" s="70">
        <v>0</v>
      </c>
      <c r="G276" s="70">
        <v>2328</v>
      </c>
      <c r="H276" s="70">
        <v>21048</v>
      </c>
      <c r="I276" s="70">
        <v>25756</v>
      </c>
      <c r="J276" s="70"/>
      <c r="K276" s="70">
        <v>14294</v>
      </c>
      <c r="L276" s="70">
        <v>0</v>
      </c>
      <c r="M276" s="70">
        <v>41781</v>
      </c>
      <c r="N276" s="70">
        <v>28032</v>
      </c>
      <c r="O276" s="70">
        <v>84107</v>
      </c>
      <c r="P276" s="70"/>
      <c r="Q276" s="70">
        <v>-34904</v>
      </c>
      <c r="R276" s="70"/>
      <c r="S276" s="70">
        <v>3396.4827586206902</v>
      </c>
      <c r="T276" s="70"/>
      <c r="U276" s="70">
        <v>-31507.517241379312</v>
      </c>
    </row>
    <row r="277" spans="1:21" ht="14.4" x14ac:dyDescent="0.3">
      <c r="A277" s="13">
        <v>842</v>
      </c>
      <c r="B277" s="14" t="s">
        <v>381</v>
      </c>
      <c r="C277" s="69">
        <v>1.8258235236842918E-5</v>
      </c>
      <c r="D277" s="18">
        <v>6509</v>
      </c>
      <c r="E277" s="70">
        <v>130</v>
      </c>
      <c r="F277" s="70">
        <v>0</v>
      </c>
      <c r="G277" s="70">
        <v>128</v>
      </c>
      <c r="H277" s="70">
        <v>10445</v>
      </c>
      <c r="I277" s="70">
        <v>10703</v>
      </c>
      <c r="J277" s="70"/>
      <c r="K277" s="70">
        <v>784</v>
      </c>
      <c r="L277" s="70">
        <v>0</v>
      </c>
      <c r="M277" s="70">
        <v>2291</v>
      </c>
      <c r="N277" s="70">
        <v>199</v>
      </c>
      <c r="O277" s="70">
        <v>3274</v>
      </c>
      <c r="P277" s="70"/>
      <c r="Q277" s="70">
        <v>-1913</v>
      </c>
      <c r="R277" s="70"/>
      <c r="S277" s="70">
        <v>2925.6206896551726</v>
      </c>
      <c r="T277" s="70"/>
      <c r="U277" s="70">
        <v>1012.6206896551726</v>
      </c>
    </row>
    <row r="278" spans="1:21" ht="14.4" x14ac:dyDescent="0.3">
      <c r="A278" s="13">
        <v>844</v>
      </c>
      <c r="B278" s="14" t="s">
        <v>382</v>
      </c>
      <c r="C278" s="69">
        <v>7.4922455989324016E-5</v>
      </c>
      <c r="D278" s="18">
        <v>26710</v>
      </c>
      <c r="E278" s="70">
        <v>535</v>
      </c>
      <c r="F278" s="70">
        <v>0</v>
      </c>
      <c r="G278" s="70">
        <v>524</v>
      </c>
      <c r="H278" s="70">
        <v>42641</v>
      </c>
      <c r="I278" s="70">
        <v>43700</v>
      </c>
      <c r="J278" s="70"/>
      <c r="K278" s="70">
        <v>3216</v>
      </c>
      <c r="L278" s="70">
        <v>0</v>
      </c>
      <c r="M278" s="70">
        <v>9399</v>
      </c>
      <c r="N278" s="70">
        <v>571</v>
      </c>
      <c r="O278" s="70">
        <v>13186</v>
      </c>
      <c r="P278" s="70"/>
      <c r="Q278" s="70">
        <v>-7851</v>
      </c>
      <c r="R278" s="70"/>
      <c r="S278" s="70">
        <v>11944.379310344828</v>
      </c>
      <c r="T278" s="70"/>
      <c r="U278" s="70">
        <v>4093.3793103448279</v>
      </c>
    </row>
    <row r="279" spans="1:21" ht="14.4" x14ac:dyDescent="0.3">
      <c r="A279" s="13">
        <v>845</v>
      </c>
      <c r="B279" s="14" t="s">
        <v>383</v>
      </c>
      <c r="C279" s="69">
        <v>0</v>
      </c>
      <c r="D279" s="18">
        <v>0</v>
      </c>
      <c r="E279" s="70">
        <v>0</v>
      </c>
      <c r="F279" s="70">
        <v>0</v>
      </c>
      <c r="G279" s="70">
        <v>0</v>
      </c>
      <c r="H279" s="70">
        <v>0</v>
      </c>
      <c r="I279" s="70">
        <v>0</v>
      </c>
      <c r="J279" s="70"/>
      <c r="K279" s="70">
        <v>0</v>
      </c>
      <c r="L279" s="70">
        <v>0</v>
      </c>
      <c r="M279" s="70">
        <v>0</v>
      </c>
      <c r="N279" s="70">
        <v>0</v>
      </c>
      <c r="O279" s="70">
        <v>0</v>
      </c>
      <c r="P279" s="70"/>
      <c r="Q279" s="70">
        <v>0</v>
      </c>
      <c r="R279" s="70"/>
      <c r="S279" s="70">
        <v>0</v>
      </c>
      <c r="T279" s="70"/>
      <c r="U279" s="70">
        <v>0</v>
      </c>
    </row>
    <row r="280" spans="1:21" ht="14.4" x14ac:dyDescent="0.3">
      <c r="A280" s="13">
        <v>847</v>
      </c>
      <c r="B280" s="14" t="s">
        <v>384</v>
      </c>
      <c r="C280" s="69">
        <v>6.9636059973075324E-6</v>
      </c>
      <c r="D280" s="18">
        <v>2483</v>
      </c>
      <c r="E280" s="70">
        <v>50</v>
      </c>
      <c r="F280" s="70">
        <v>0</v>
      </c>
      <c r="G280" s="70">
        <v>49</v>
      </c>
      <c r="H280" s="70">
        <v>3998</v>
      </c>
      <c r="I280" s="70">
        <v>4097</v>
      </c>
      <c r="J280" s="70"/>
      <c r="K280" s="70">
        <v>299</v>
      </c>
      <c r="L280" s="70">
        <v>0</v>
      </c>
      <c r="M280" s="70">
        <v>874</v>
      </c>
      <c r="N280" s="70">
        <v>75</v>
      </c>
      <c r="O280" s="70">
        <v>1248</v>
      </c>
      <c r="P280" s="70"/>
      <c r="Q280" s="70">
        <v>-729</v>
      </c>
      <c r="R280" s="70"/>
      <c r="S280" s="70">
        <v>1092.2758620689656</v>
      </c>
      <c r="T280" s="70"/>
      <c r="U280" s="70">
        <v>363.27586206896558</v>
      </c>
    </row>
    <row r="281" spans="1:21" ht="14.4" x14ac:dyDescent="0.3">
      <c r="A281" s="13">
        <v>848</v>
      </c>
      <c r="B281" s="14" t="s">
        <v>385</v>
      </c>
      <c r="C281" s="69">
        <v>6.1917906063051406E-3</v>
      </c>
      <c r="D281" s="18">
        <v>2207375</v>
      </c>
      <c r="E281" s="70">
        <v>44250</v>
      </c>
      <c r="F281" s="70">
        <v>0</v>
      </c>
      <c r="G281" s="70">
        <v>43283</v>
      </c>
      <c r="H281" s="70">
        <v>426427</v>
      </c>
      <c r="I281" s="70">
        <v>513960</v>
      </c>
      <c r="J281" s="70"/>
      <c r="K281" s="70">
        <v>265742</v>
      </c>
      <c r="L281" s="70">
        <v>0</v>
      </c>
      <c r="M281" s="70">
        <v>776778</v>
      </c>
      <c r="N281" s="70">
        <v>35617</v>
      </c>
      <c r="O281" s="70">
        <v>1078137</v>
      </c>
      <c r="P281" s="70"/>
      <c r="Q281" s="70">
        <v>-648918</v>
      </c>
      <c r="R281" s="70"/>
      <c r="S281" s="70">
        <v>108325.44827586207</v>
      </c>
      <c r="T281" s="70"/>
      <c r="U281" s="70">
        <v>-540592.55172413797</v>
      </c>
    </row>
    <row r="282" spans="1:21" ht="14.4" x14ac:dyDescent="0.3">
      <c r="A282" s="13">
        <v>850</v>
      </c>
      <c r="B282" s="14" t="s">
        <v>386</v>
      </c>
      <c r="C282" s="69">
        <v>0</v>
      </c>
      <c r="D282" s="18">
        <v>0</v>
      </c>
      <c r="E282" s="70">
        <v>0</v>
      </c>
      <c r="F282" s="70">
        <v>0</v>
      </c>
      <c r="G282" s="70">
        <v>0</v>
      </c>
      <c r="H282" s="70">
        <v>0</v>
      </c>
      <c r="I282" s="70">
        <v>0</v>
      </c>
      <c r="J282" s="70"/>
      <c r="K282" s="70">
        <v>0</v>
      </c>
      <c r="L282" s="70">
        <v>0</v>
      </c>
      <c r="M282" s="70">
        <v>0</v>
      </c>
      <c r="N282" s="70">
        <v>0</v>
      </c>
      <c r="O282" s="70">
        <v>0</v>
      </c>
      <c r="P282" s="70"/>
      <c r="Q282" s="70">
        <v>0</v>
      </c>
      <c r="R282" s="70"/>
      <c r="S282" s="70">
        <v>0</v>
      </c>
      <c r="T282" s="70"/>
      <c r="U282" s="70">
        <v>0</v>
      </c>
    </row>
    <row r="283" spans="1:21" ht="14.4" x14ac:dyDescent="0.3">
      <c r="A283" s="13">
        <v>851</v>
      </c>
      <c r="B283" s="14" t="s">
        <v>387</v>
      </c>
      <c r="C283" s="69">
        <v>1.5101416244364311E-4</v>
      </c>
      <c r="D283" s="18">
        <v>53837</v>
      </c>
      <c r="E283" s="70">
        <v>1079</v>
      </c>
      <c r="F283" s="70">
        <v>0</v>
      </c>
      <c r="G283" s="70">
        <v>1056</v>
      </c>
      <c r="H283" s="70">
        <v>7811</v>
      </c>
      <c r="I283" s="70">
        <v>9946</v>
      </c>
      <c r="J283" s="70"/>
      <c r="K283" s="70">
        <v>6481</v>
      </c>
      <c r="L283" s="70">
        <v>0</v>
      </c>
      <c r="M283" s="70">
        <v>18945</v>
      </c>
      <c r="N283" s="70">
        <v>20109</v>
      </c>
      <c r="O283" s="70">
        <v>45535</v>
      </c>
      <c r="P283" s="70"/>
      <c r="Q283" s="70">
        <v>-15827</v>
      </c>
      <c r="R283" s="70"/>
      <c r="S283" s="70">
        <v>-137.65517241379348</v>
      </c>
      <c r="T283" s="70"/>
      <c r="U283" s="70">
        <v>-15964.655172413793</v>
      </c>
    </row>
    <row r="284" spans="1:21" ht="14.4" x14ac:dyDescent="0.3">
      <c r="A284" s="13">
        <v>852</v>
      </c>
      <c r="B284" s="14" t="s">
        <v>388</v>
      </c>
      <c r="C284" s="69">
        <v>1.9232243677319978E-4</v>
      </c>
      <c r="D284" s="18">
        <v>68563</v>
      </c>
      <c r="E284" s="70">
        <v>1374</v>
      </c>
      <c r="F284" s="70">
        <v>0</v>
      </c>
      <c r="G284" s="70">
        <v>1344</v>
      </c>
      <c r="H284" s="70">
        <v>10568</v>
      </c>
      <c r="I284" s="70">
        <v>13286</v>
      </c>
      <c r="J284" s="70"/>
      <c r="K284" s="70">
        <v>8254</v>
      </c>
      <c r="L284" s="70">
        <v>0</v>
      </c>
      <c r="M284" s="70">
        <v>24127</v>
      </c>
      <c r="N284" s="70">
        <v>10736</v>
      </c>
      <c r="O284" s="70">
        <v>43117</v>
      </c>
      <c r="P284" s="70"/>
      <c r="Q284" s="70">
        <v>-20156</v>
      </c>
      <c r="R284" s="70"/>
      <c r="S284" s="70">
        <v>-809.31034482758628</v>
      </c>
      <c r="T284" s="70"/>
      <c r="U284" s="70">
        <v>-20965.310344827587</v>
      </c>
    </row>
    <row r="285" spans="1:21" ht="14.4" x14ac:dyDescent="0.3">
      <c r="A285" s="13">
        <v>853</v>
      </c>
      <c r="B285" s="14" t="s">
        <v>389</v>
      </c>
      <c r="C285" s="69">
        <v>0</v>
      </c>
      <c r="D285" s="18">
        <v>0</v>
      </c>
      <c r="E285" s="70">
        <v>0</v>
      </c>
      <c r="F285" s="70">
        <v>0</v>
      </c>
      <c r="G285" s="70">
        <v>0</v>
      </c>
      <c r="H285" s="70">
        <v>0</v>
      </c>
      <c r="I285" s="70">
        <v>0</v>
      </c>
      <c r="J285" s="70"/>
      <c r="K285" s="70">
        <v>0</v>
      </c>
      <c r="L285" s="70">
        <v>0</v>
      </c>
      <c r="M285" s="70">
        <v>0</v>
      </c>
      <c r="N285" s="70">
        <v>0</v>
      </c>
      <c r="O285" s="70">
        <v>0</v>
      </c>
      <c r="P285" s="70"/>
      <c r="Q285" s="70">
        <v>0</v>
      </c>
      <c r="R285" s="70"/>
      <c r="S285" s="70">
        <v>0</v>
      </c>
      <c r="T285" s="70"/>
      <c r="U285" s="70">
        <v>0</v>
      </c>
    </row>
    <row r="286" spans="1:21" ht="14.4" x14ac:dyDescent="0.3">
      <c r="A286" s="13">
        <v>856</v>
      </c>
      <c r="B286" s="14" t="s">
        <v>390</v>
      </c>
      <c r="C286" s="69">
        <v>7.8694409237865603E-5</v>
      </c>
      <c r="D286" s="18">
        <v>28055</v>
      </c>
      <c r="E286" s="70">
        <v>562</v>
      </c>
      <c r="F286" s="70">
        <v>0</v>
      </c>
      <c r="G286" s="70">
        <v>550</v>
      </c>
      <c r="H286" s="70">
        <v>43332</v>
      </c>
      <c r="I286" s="70">
        <v>44444</v>
      </c>
      <c r="J286" s="70"/>
      <c r="K286" s="70">
        <v>3377</v>
      </c>
      <c r="L286" s="70">
        <v>0</v>
      </c>
      <c r="M286" s="70">
        <v>9872</v>
      </c>
      <c r="N286" s="70">
        <v>0</v>
      </c>
      <c r="O286" s="70">
        <v>13249</v>
      </c>
      <c r="P286" s="70"/>
      <c r="Q286" s="70">
        <v>-8248</v>
      </c>
      <c r="R286" s="70"/>
      <c r="S286" s="70">
        <v>10304.758620689656</v>
      </c>
      <c r="T286" s="70"/>
      <c r="U286" s="70">
        <v>2056.7586206896558</v>
      </c>
    </row>
    <row r="287" spans="1:21" ht="14.4" x14ac:dyDescent="0.3">
      <c r="A287" s="13">
        <v>859</v>
      </c>
      <c r="B287" s="14" t="s">
        <v>391</v>
      </c>
      <c r="C287" s="69">
        <v>0</v>
      </c>
      <c r="D287" s="18">
        <v>0</v>
      </c>
      <c r="E287" s="70">
        <v>0</v>
      </c>
      <c r="F287" s="70">
        <v>0</v>
      </c>
      <c r="G287" s="70">
        <v>0</v>
      </c>
      <c r="H287" s="70">
        <v>0</v>
      </c>
      <c r="I287" s="70">
        <v>0</v>
      </c>
      <c r="J287" s="70"/>
      <c r="K287" s="70">
        <v>0</v>
      </c>
      <c r="L287" s="70">
        <v>0</v>
      </c>
      <c r="M287" s="70">
        <v>0</v>
      </c>
      <c r="N287" s="70">
        <v>0</v>
      </c>
      <c r="O287" s="70">
        <v>0</v>
      </c>
      <c r="P287" s="70"/>
      <c r="Q287" s="70">
        <v>0</v>
      </c>
      <c r="R287" s="70"/>
      <c r="S287" s="70">
        <v>0</v>
      </c>
      <c r="T287" s="70"/>
      <c r="U287" s="70">
        <v>0</v>
      </c>
    </row>
    <row r="288" spans="1:21" ht="14.4" x14ac:dyDescent="0.3">
      <c r="A288" s="13">
        <v>861</v>
      </c>
      <c r="B288" s="14" t="s">
        <v>392</v>
      </c>
      <c r="C288" s="69">
        <v>0</v>
      </c>
      <c r="D288" s="18">
        <v>0</v>
      </c>
      <c r="E288" s="70">
        <v>0</v>
      </c>
      <c r="F288" s="70">
        <v>0</v>
      </c>
      <c r="G288" s="70">
        <v>0</v>
      </c>
      <c r="H288" s="70">
        <v>0</v>
      </c>
      <c r="I288" s="70">
        <v>0</v>
      </c>
      <c r="J288" s="70"/>
      <c r="K288" s="70">
        <v>0</v>
      </c>
      <c r="L288" s="70">
        <v>0</v>
      </c>
      <c r="M288" s="70">
        <v>0</v>
      </c>
      <c r="N288" s="70">
        <v>0</v>
      </c>
      <c r="O288" s="70">
        <v>0</v>
      </c>
      <c r="P288" s="70"/>
      <c r="Q288" s="70">
        <v>0</v>
      </c>
      <c r="R288" s="70"/>
      <c r="S288" s="70">
        <v>0</v>
      </c>
      <c r="T288" s="70"/>
      <c r="U288" s="70">
        <v>0</v>
      </c>
    </row>
    <row r="289" spans="1:21" ht="14.4" x14ac:dyDescent="0.3">
      <c r="A289" s="13">
        <v>862</v>
      </c>
      <c r="B289" s="14" t="s">
        <v>393</v>
      </c>
      <c r="C289" s="69">
        <v>0</v>
      </c>
      <c r="D289" s="18">
        <v>0</v>
      </c>
      <c r="E289" s="70">
        <v>0</v>
      </c>
      <c r="F289" s="70">
        <v>0</v>
      </c>
      <c r="G289" s="70">
        <v>0</v>
      </c>
      <c r="H289" s="70">
        <v>0</v>
      </c>
      <c r="I289" s="70">
        <v>0</v>
      </c>
      <c r="J289" s="70"/>
      <c r="K289" s="70">
        <v>0</v>
      </c>
      <c r="L289" s="70">
        <v>0</v>
      </c>
      <c r="M289" s="70">
        <v>0</v>
      </c>
      <c r="N289" s="70">
        <v>0</v>
      </c>
      <c r="O289" s="70">
        <v>0</v>
      </c>
      <c r="P289" s="70"/>
      <c r="Q289" s="70">
        <v>0</v>
      </c>
      <c r="R289" s="70"/>
      <c r="S289" s="70">
        <v>0</v>
      </c>
      <c r="T289" s="70"/>
      <c r="U289" s="70">
        <v>0</v>
      </c>
    </row>
    <row r="290" spans="1:21" ht="14.4" x14ac:dyDescent="0.3">
      <c r="A290" s="13">
        <v>863</v>
      </c>
      <c r="B290" s="14" t="s">
        <v>394</v>
      </c>
      <c r="C290" s="69">
        <v>5.6850577417043195E-7</v>
      </c>
      <c r="D290" s="18">
        <v>203</v>
      </c>
      <c r="E290" s="70">
        <v>4</v>
      </c>
      <c r="F290" s="70">
        <v>0</v>
      </c>
      <c r="G290" s="70">
        <v>4</v>
      </c>
      <c r="H290" s="70">
        <v>303</v>
      </c>
      <c r="I290" s="70">
        <v>311</v>
      </c>
      <c r="J290" s="70"/>
      <c r="K290" s="70">
        <v>24</v>
      </c>
      <c r="L290" s="70">
        <v>0</v>
      </c>
      <c r="M290" s="70">
        <v>71</v>
      </c>
      <c r="N290" s="70">
        <v>0</v>
      </c>
      <c r="O290" s="70">
        <v>95</v>
      </c>
      <c r="P290" s="70"/>
      <c r="Q290" s="70">
        <v>-59</v>
      </c>
      <c r="R290" s="70"/>
      <c r="S290" s="70">
        <v>63</v>
      </c>
      <c r="T290" s="70"/>
      <c r="U290" s="70">
        <v>4</v>
      </c>
    </row>
    <row r="291" spans="1:21" ht="14.4" x14ac:dyDescent="0.3">
      <c r="A291" s="13">
        <v>864</v>
      </c>
      <c r="B291" s="14" t="s">
        <v>395</v>
      </c>
      <c r="C291" s="69">
        <v>0</v>
      </c>
      <c r="D291" s="18">
        <v>0</v>
      </c>
      <c r="E291" s="70">
        <v>0</v>
      </c>
      <c r="F291" s="70">
        <v>0</v>
      </c>
      <c r="G291" s="70">
        <v>0</v>
      </c>
      <c r="H291" s="70">
        <v>0</v>
      </c>
      <c r="I291" s="70">
        <v>0</v>
      </c>
      <c r="J291" s="70"/>
      <c r="K291" s="70">
        <v>0</v>
      </c>
      <c r="L291" s="70">
        <v>0</v>
      </c>
      <c r="M291" s="70">
        <v>0</v>
      </c>
      <c r="N291" s="70">
        <v>0</v>
      </c>
      <c r="O291" s="70">
        <v>0</v>
      </c>
      <c r="P291" s="70"/>
      <c r="Q291" s="70">
        <v>0</v>
      </c>
      <c r="R291" s="70"/>
      <c r="S291" s="70">
        <v>0</v>
      </c>
      <c r="T291" s="70"/>
      <c r="U291" s="70">
        <v>0</v>
      </c>
    </row>
    <row r="292" spans="1:21" ht="14.4" x14ac:dyDescent="0.3">
      <c r="A292" s="13">
        <v>865</v>
      </c>
      <c r="B292" s="14" t="s">
        <v>396</v>
      </c>
      <c r="C292" s="69">
        <v>0</v>
      </c>
      <c r="D292" s="18">
        <v>0</v>
      </c>
      <c r="E292" s="70">
        <v>0</v>
      </c>
      <c r="F292" s="70">
        <v>0</v>
      </c>
      <c r="G292" s="70">
        <v>0</v>
      </c>
      <c r="H292" s="70">
        <v>0</v>
      </c>
      <c r="I292" s="70">
        <v>0</v>
      </c>
      <c r="J292" s="70"/>
      <c r="K292" s="70">
        <v>0</v>
      </c>
      <c r="L292" s="70">
        <v>0</v>
      </c>
      <c r="M292" s="70">
        <v>0</v>
      </c>
      <c r="N292" s="70">
        <v>0</v>
      </c>
      <c r="O292" s="70">
        <v>0</v>
      </c>
      <c r="P292" s="70"/>
      <c r="Q292" s="70">
        <v>0</v>
      </c>
      <c r="R292" s="70"/>
      <c r="S292" s="70">
        <v>0</v>
      </c>
      <c r="T292" s="70"/>
      <c r="U292" s="70">
        <v>0</v>
      </c>
    </row>
    <row r="293" spans="1:21" ht="14.4" x14ac:dyDescent="0.3">
      <c r="A293" s="13">
        <v>866</v>
      </c>
      <c r="B293" s="14" t="s">
        <v>397</v>
      </c>
      <c r="C293" s="69">
        <v>0</v>
      </c>
      <c r="D293" s="18">
        <v>0</v>
      </c>
      <c r="E293" s="70">
        <v>0</v>
      </c>
      <c r="F293" s="70">
        <v>0</v>
      </c>
      <c r="G293" s="70">
        <v>0</v>
      </c>
      <c r="H293" s="70">
        <v>0</v>
      </c>
      <c r="I293" s="70">
        <v>0</v>
      </c>
      <c r="J293" s="70"/>
      <c r="K293" s="70">
        <v>0</v>
      </c>
      <c r="L293" s="70">
        <v>0</v>
      </c>
      <c r="M293" s="70">
        <v>0</v>
      </c>
      <c r="N293" s="70">
        <v>0</v>
      </c>
      <c r="O293" s="70">
        <v>0</v>
      </c>
      <c r="P293" s="70"/>
      <c r="Q293" s="70">
        <v>0</v>
      </c>
      <c r="R293" s="70"/>
      <c r="S293" s="70">
        <v>0</v>
      </c>
      <c r="T293" s="70"/>
      <c r="U293" s="70">
        <v>0</v>
      </c>
    </row>
    <row r="294" spans="1:21" ht="14.4" x14ac:dyDescent="0.3">
      <c r="A294" s="13">
        <v>867</v>
      </c>
      <c r="B294" s="14" t="s">
        <v>398</v>
      </c>
      <c r="C294" s="69">
        <v>0</v>
      </c>
      <c r="D294" s="18">
        <v>0</v>
      </c>
      <c r="E294" s="70">
        <v>0</v>
      </c>
      <c r="F294" s="70">
        <v>0</v>
      </c>
      <c r="G294" s="70">
        <v>0</v>
      </c>
      <c r="H294" s="70">
        <v>0</v>
      </c>
      <c r="I294" s="70">
        <v>0</v>
      </c>
      <c r="J294" s="70"/>
      <c r="K294" s="70">
        <v>0</v>
      </c>
      <c r="L294" s="70">
        <v>0</v>
      </c>
      <c r="M294" s="70">
        <v>0</v>
      </c>
      <c r="N294" s="70">
        <v>0</v>
      </c>
      <c r="O294" s="70">
        <v>0</v>
      </c>
      <c r="P294" s="70"/>
      <c r="Q294" s="70">
        <v>0</v>
      </c>
      <c r="R294" s="70"/>
      <c r="S294" s="70">
        <v>0</v>
      </c>
      <c r="T294" s="70"/>
      <c r="U294" s="70">
        <v>0</v>
      </c>
    </row>
    <row r="295" spans="1:21" ht="14.4" x14ac:dyDescent="0.3">
      <c r="A295" s="13">
        <v>868</v>
      </c>
      <c r="B295" s="14" t="s">
        <v>399</v>
      </c>
      <c r="C295" s="69">
        <v>0</v>
      </c>
      <c r="D295" s="18">
        <v>0</v>
      </c>
      <c r="E295" s="70">
        <v>0</v>
      </c>
      <c r="F295" s="70">
        <v>0</v>
      </c>
      <c r="G295" s="70">
        <v>0</v>
      </c>
      <c r="H295" s="70">
        <v>0</v>
      </c>
      <c r="I295" s="70">
        <v>0</v>
      </c>
      <c r="J295" s="70"/>
      <c r="K295" s="70">
        <v>0</v>
      </c>
      <c r="L295" s="70">
        <v>0</v>
      </c>
      <c r="M295" s="70">
        <v>0</v>
      </c>
      <c r="N295" s="70">
        <v>0</v>
      </c>
      <c r="O295" s="70">
        <v>0</v>
      </c>
      <c r="P295" s="70"/>
      <c r="Q295" s="70">
        <v>0</v>
      </c>
      <c r="R295" s="70"/>
      <c r="S295" s="70">
        <v>0</v>
      </c>
      <c r="T295" s="70"/>
      <c r="U295" s="70">
        <v>0</v>
      </c>
    </row>
    <row r="296" spans="1:21" ht="14.4" x14ac:dyDescent="0.3">
      <c r="A296" s="13">
        <v>869</v>
      </c>
      <c r="B296" s="14" t="s">
        <v>400</v>
      </c>
      <c r="C296" s="69">
        <v>0</v>
      </c>
      <c r="D296" s="18">
        <v>0</v>
      </c>
      <c r="E296" s="70">
        <v>0</v>
      </c>
      <c r="F296" s="70">
        <v>0</v>
      </c>
      <c r="G296" s="70">
        <v>0</v>
      </c>
      <c r="H296" s="70">
        <v>0</v>
      </c>
      <c r="I296" s="70">
        <v>0</v>
      </c>
      <c r="J296" s="70"/>
      <c r="K296" s="70">
        <v>0</v>
      </c>
      <c r="L296" s="70">
        <v>0</v>
      </c>
      <c r="M296" s="70">
        <v>0</v>
      </c>
      <c r="N296" s="70">
        <v>0</v>
      </c>
      <c r="O296" s="70">
        <v>0</v>
      </c>
      <c r="P296" s="70"/>
      <c r="Q296" s="70">
        <v>0</v>
      </c>
      <c r="R296" s="70"/>
      <c r="S296" s="70">
        <v>0</v>
      </c>
      <c r="T296" s="70"/>
      <c r="U296" s="70">
        <v>0</v>
      </c>
    </row>
    <row r="297" spans="1:21" ht="14.4" x14ac:dyDescent="0.3">
      <c r="A297" s="13">
        <v>876</v>
      </c>
      <c r="B297" s="14" t="s">
        <v>401</v>
      </c>
      <c r="C297" s="69">
        <v>4.3904686592780418E-5</v>
      </c>
      <c r="D297" s="18">
        <v>15652</v>
      </c>
      <c r="E297" s="70">
        <v>314</v>
      </c>
      <c r="F297" s="70">
        <v>0</v>
      </c>
      <c r="G297" s="70">
        <v>307</v>
      </c>
      <c r="H297" s="70">
        <v>24409</v>
      </c>
      <c r="I297" s="70">
        <v>25030</v>
      </c>
      <c r="J297" s="70"/>
      <c r="K297" s="70">
        <v>1884</v>
      </c>
      <c r="L297" s="70">
        <v>0</v>
      </c>
      <c r="M297" s="70">
        <v>5508</v>
      </c>
      <c r="N297" s="70">
        <v>0</v>
      </c>
      <c r="O297" s="70">
        <v>7392</v>
      </c>
      <c r="P297" s="70"/>
      <c r="Q297" s="70">
        <v>-4601</v>
      </c>
      <c r="R297" s="70"/>
      <c r="S297" s="70">
        <v>6812.9310344827591</v>
      </c>
      <c r="T297" s="70"/>
      <c r="U297" s="70">
        <v>2211.9310344827591</v>
      </c>
    </row>
    <row r="298" spans="1:21" ht="14.4" x14ac:dyDescent="0.3">
      <c r="A298" s="13">
        <v>879</v>
      </c>
      <c r="B298" s="14" t="s">
        <v>402</v>
      </c>
      <c r="C298" s="69">
        <v>0</v>
      </c>
      <c r="D298" s="18">
        <v>0</v>
      </c>
      <c r="E298" s="70">
        <v>0</v>
      </c>
      <c r="F298" s="70">
        <v>0</v>
      </c>
      <c r="G298" s="70">
        <v>0</v>
      </c>
      <c r="H298" s="70">
        <v>0</v>
      </c>
      <c r="I298" s="70">
        <v>0</v>
      </c>
      <c r="J298" s="70"/>
      <c r="K298" s="70">
        <v>0</v>
      </c>
      <c r="L298" s="70">
        <v>0</v>
      </c>
      <c r="M298" s="70">
        <v>0</v>
      </c>
      <c r="N298" s="70">
        <v>0</v>
      </c>
      <c r="O298" s="70">
        <v>0</v>
      </c>
      <c r="P298" s="70"/>
      <c r="Q298" s="70">
        <v>0</v>
      </c>
      <c r="R298" s="70"/>
      <c r="S298" s="70">
        <v>0</v>
      </c>
      <c r="T298" s="70"/>
      <c r="U298" s="70">
        <v>0</v>
      </c>
    </row>
    <row r="299" spans="1:21" ht="14.4" x14ac:dyDescent="0.3">
      <c r="A299" s="13">
        <v>882</v>
      </c>
      <c r="B299" s="14" t="s">
        <v>403</v>
      </c>
      <c r="C299" s="69">
        <v>3.0088345018854189E-5</v>
      </c>
      <c r="D299" s="18">
        <v>10727</v>
      </c>
      <c r="E299" s="70">
        <v>215</v>
      </c>
      <c r="F299" s="70">
        <v>0</v>
      </c>
      <c r="G299" s="70">
        <v>210</v>
      </c>
      <c r="H299" s="70">
        <v>18500</v>
      </c>
      <c r="I299" s="70">
        <v>18925</v>
      </c>
      <c r="J299" s="70"/>
      <c r="K299" s="70">
        <v>1291</v>
      </c>
      <c r="L299" s="70">
        <v>0</v>
      </c>
      <c r="M299" s="70">
        <v>3775</v>
      </c>
      <c r="N299" s="70">
        <v>1403</v>
      </c>
      <c r="O299" s="70">
        <v>6469</v>
      </c>
      <c r="P299" s="70"/>
      <c r="Q299" s="70">
        <v>-3154</v>
      </c>
      <c r="R299" s="70"/>
      <c r="S299" s="70">
        <v>4687.1724137931033</v>
      </c>
      <c r="T299" s="70"/>
      <c r="U299" s="70">
        <v>1533.1724137931033</v>
      </c>
    </row>
    <row r="300" spans="1:21" ht="14.4" x14ac:dyDescent="0.3">
      <c r="A300" s="13">
        <v>883</v>
      </c>
      <c r="B300" s="14" t="s">
        <v>25</v>
      </c>
      <c r="C300" s="69">
        <v>6.6470355620640797E-5</v>
      </c>
      <c r="D300" s="18">
        <v>23697</v>
      </c>
      <c r="E300" s="70">
        <v>475</v>
      </c>
      <c r="F300" s="70">
        <v>0</v>
      </c>
      <c r="G300" s="70">
        <v>465</v>
      </c>
      <c r="H300" s="70">
        <v>35395</v>
      </c>
      <c r="I300" s="70">
        <v>36335</v>
      </c>
      <c r="J300" s="70"/>
      <c r="K300" s="70">
        <v>2853</v>
      </c>
      <c r="L300" s="70">
        <v>0</v>
      </c>
      <c r="M300" s="70">
        <v>8339</v>
      </c>
      <c r="N300" s="70">
        <v>0</v>
      </c>
      <c r="O300" s="70">
        <v>11192</v>
      </c>
      <c r="P300" s="70"/>
      <c r="Q300" s="70">
        <v>-6967</v>
      </c>
      <c r="R300" s="70"/>
      <c r="S300" s="70">
        <v>7374</v>
      </c>
      <c r="T300" s="70"/>
      <c r="U300" s="70">
        <v>407</v>
      </c>
    </row>
    <row r="301" spans="1:21" ht="14.4" x14ac:dyDescent="0.3">
      <c r="A301" s="13">
        <v>902</v>
      </c>
      <c r="B301" s="14" t="s">
        <v>404</v>
      </c>
      <c r="C301" s="69">
        <v>1.1480042326049063E-4</v>
      </c>
      <c r="D301" s="18">
        <v>40926</v>
      </c>
      <c r="E301" s="70">
        <v>820</v>
      </c>
      <c r="F301" s="70">
        <v>0</v>
      </c>
      <c r="G301" s="70">
        <v>802</v>
      </c>
      <c r="H301" s="70">
        <v>63266</v>
      </c>
      <c r="I301" s="70">
        <v>64888</v>
      </c>
      <c r="J301" s="70"/>
      <c r="K301" s="70">
        <v>4927</v>
      </c>
      <c r="L301" s="70">
        <v>0</v>
      </c>
      <c r="M301" s="70">
        <v>14402</v>
      </c>
      <c r="N301" s="70">
        <v>0</v>
      </c>
      <c r="O301" s="70">
        <v>19329</v>
      </c>
      <c r="P301" s="70"/>
      <c r="Q301" s="70">
        <v>-12031</v>
      </c>
      <c r="R301" s="70"/>
      <c r="S301" s="70">
        <v>15093.586206896553</v>
      </c>
      <c r="T301" s="70"/>
      <c r="U301" s="70">
        <v>3062.5862068965525</v>
      </c>
    </row>
    <row r="302" spans="1:21" ht="14.4" x14ac:dyDescent="0.3">
      <c r="A302" s="13">
        <v>903</v>
      </c>
      <c r="B302" s="14" t="s">
        <v>405</v>
      </c>
      <c r="C302" s="69">
        <v>5.100015762235404E-4</v>
      </c>
      <c r="D302" s="18">
        <v>181816</v>
      </c>
      <c r="E302" s="70">
        <v>3645</v>
      </c>
      <c r="F302" s="70">
        <v>0</v>
      </c>
      <c r="G302" s="70">
        <v>3565</v>
      </c>
      <c r="H302" s="70">
        <v>276548</v>
      </c>
      <c r="I302" s="70">
        <v>283758</v>
      </c>
      <c r="J302" s="70"/>
      <c r="K302" s="70">
        <v>21888</v>
      </c>
      <c r="L302" s="70">
        <v>0</v>
      </c>
      <c r="M302" s="70">
        <v>63981</v>
      </c>
      <c r="N302" s="70">
        <v>0</v>
      </c>
      <c r="O302" s="70">
        <v>85869</v>
      </c>
      <c r="P302" s="70"/>
      <c r="Q302" s="70">
        <v>-53449</v>
      </c>
      <c r="R302" s="70"/>
      <c r="S302" s="70">
        <v>62065.620689655174</v>
      </c>
      <c r="T302" s="70"/>
      <c r="U302" s="70">
        <v>8616.6206896551739</v>
      </c>
    </row>
    <row r="303" spans="1:21" ht="14.4" x14ac:dyDescent="0.3">
      <c r="A303" s="13">
        <v>911</v>
      </c>
      <c r="B303" s="14" t="s">
        <v>406</v>
      </c>
      <c r="C303" s="69">
        <v>0</v>
      </c>
      <c r="D303" s="18">
        <v>0</v>
      </c>
      <c r="E303" s="70">
        <v>0</v>
      </c>
      <c r="F303" s="70">
        <v>0</v>
      </c>
      <c r="G303" s="70">
        <v>0</v>
      </c>
      <c r="H303" s="70">
        <v>0</v>
      </c>
      <c r="I303" s="70">
        <v>0</v>
      </c>
      <c r="J303" s="70"/>
      <c r="K303" s="70">
        <v>0</v>
      </c>
      <c r="L303" s="70">
        <v>0</v>
      </c>
      <c r="M303" s="70">
        <v>0</v>
      </c>
      <c r="N303" s="70">
        <v>0</v>
      </c>
      <c r="O303" s="70">
        <v>0</v>
      </c>
      <c r="P303" s="70"/>
      <c r="Q303" s="70">
        <v>0</v>
      </c>
      <c r="R303" s="70"/>
      <c r="S303" s="70">
        <v>0</v>
      </c>
      <c r="T303" s="70"/>
      <c r="U303" s="70">
        <v>0</v>
      </c>
    </row>
    <row r="304" spans="1:21" ht="14.4" x14ac:dyDescent="0.3">
      <c r="A304" s="13">
        <v>912</v>
      </c>
      <c r="B304" s="14" t="s">
        <v>407</v>
      </c>
      <c r="C304" s="69">
        <v>2.1894934435294517E-3</v>
      </c>
      <c r="D304" s="18">
        <v>780555</v>
      </c>
      <c r="E304" s="70">
        <v>15647</v>
      </c>
      <c r="F304" s="70">
        <v>0</v>
      </c>
      <c r="G304" s="70">
        <v>15305</v>
      </c>
      <c r="H304" s="70">
        <v>212879</v>
      </c>
      <c r="I304" s="70">
        <v>243831</v>
      </c>
      <c r="J304" s="70"/>
      <c r="K304" s="70">
        <v>93970</v>
      </c>
      <c r="L304" s="70">
        <v>0</v>
      </c>
      <c r="M304" s="70">
        <v>274678</v>
      </c>
      <c r="N304" s="70">
        <v>11251</v>
      </c>
      <c r="O304" s="70">
        <v>379899</v>
      </c>
      <c r="P304" s="70"/>
      <c r="Q304" s="70">
        <v>-229466</v>
      </c>
      <c r="R304" s="70"/>
      <c r="S304" s="70">
        <v>91727.862068965522</v>
      </c>
      <c r="T304" s="70"/>
      <c r="U304" s="70">
        <v>-137738.13793103449</v>
      </c>
    </row>
    <row r="305" spans="1:21" ht="14.4" x14ac:dyDescent="0.3">
      <c r="A305" s="13">
        <v>913</v>
      </c>
      <c r="B305" s="14" t="s">
        <v>408</v>
      </c>
      <c r="C305" s="69">
        <v>2.8779130476677466E-6</v>
      </c>
      <c r="D305" s="18">
        <v>1026</v>
      </c>
      <c r="E305" s="70">
        <v>21</v>
      </c>
      <c r="F305" s="70">
        <v>0</v>
      </c>
      <c r="G305" s="70">
        <v>20</v>
      </c>
      <c r="H305" s="70">
        <v>6797</v>
      </c>
      <c r="I305" s="70">
        <v>6838</v>
      </c>
      <c r="J305" s="70"/>
      <c r="K305" s="70">
        <v>124</v>
      </c>
      <c r="L305" s="70">
        <v>0</v>
      </c>
      <c r="M305" s="70">
        <v>361</v>
      </c>
      <c r="N305" s="70">
        <v>9327</v>
      </c>
      <c r="O305" s="70">
        <v>9812</v>
      </c>
      <c r="P305" s="70"/>
      <c r="Q305" s="70">
        <v>-301</v>
      </c>
      <c r="R305" s="70"/>
      <c r="S305" s="70">
        <v>563.62068965517233</v>
      </c>
      <c r="T305" s="70"/>
      <c r="U305" s="70">
        <v>262.62068965517233</v>
      </c>
    </row>
    <row r="306" spans="1:21" ht="14.4" x14ac:dyDescent="0.3">
      <c r="A306" s="13">
        <v>916</v>
      </c>
      <c r="B306" s="14" t="s">
        <v>409</v>
      </c>
      <c r="C306" s="69">
        <v>0</v>
      </c>
      <c r="D306" s="18">
        <v>0</v>
      </c>
      <c r="E306" s="70">
        <v>0</v>
      </c>
      <c r="F306" s="70">
        <v>0</v>
      </c>
      <c r="G306" s="70">
        <v>0</v>
      </c>
      <c r="H306" s="70">
        <v>0</v>
      </c>
      <c r="I306" s="70">
        <v>0</v>
      </c>
      <c r="J306" s="70"/>
      <c r="K306" s="70">
        <v>0</v>
      </c>
      <c r="L306" s="70">
        <v>0</v>
      </c>
      <c r="M306" s="70">
        <v>0</v>
      </c>
      <c r="N306" s="70">
        <v>0</v>
      </c>
      <c r="O306" s="70">
        <v>0</v>
      </c>
      <c r="P306" s="70"/>
      <c r="Q306" s="70">
        <v>0</v>
      </c>
      <c r="R306" s="70"/>
      <c r="S306" s="70">
        <v>0</v>
      </c>
      <c r="T306" s="70"/>
      <c r="U306" s="70">
        <v>0</v>
      </c>
    </row>
    <row r="307" spans="1:21" ht="14.4" x14ac:dyDescent="0.3">
      <c r="A307" s="13">
        <v>920</v>
      </c>
      <c r="B307" s="14" t="s">
        <v>410</v>
      </c>
      <c r="C307" s="69">
        <v>0</v>
      </c>
      <c r="D307" s="18">
        <v>0</v>
      </c>
      <c r="E307" s="70">
        <v>0</v>
      </c>
      <c r="F307" s="70">
        <v>0</v>
      </c>
      <c r="G307" s="70">
        <v>0</v>
      </c>
      <c r="H307" s="70">
        <v>0</v>
      </c>
      <c r="I307" s="70">
        <v>0</v>
      </c>
      <c r="J307" s="70"/>
      <c r="K307" s="70">
        <v>0</v>
      </c>
      <c r="L307" s="70">
        <v>0</v>
      </c>
      <c r="M307" s="70">
        <v>0</v>
      </c>
      <c r="N307" s="70">
        <v>0</v>
      </c>
      <c r="O307" s="70">
        <v>0</v>
      </c>
      <c r="P307" s="70"/>
      <c r="Q307" s="70">
        <v>0</v>
      </c>
      <c r="R307" s="70"/>
      <c r="S307" s="70">
        <v>0</v>
      </c>
      <c r="T307" s="70"/>
      <c r="U307" s="70">
        <v>0</v>
      </c>
    </row>
    <row r="308" spans="1:21" ht="14.4" x14ac:dyDescent="0.3">
      <c r="A308" s="13">
        <v>922</v>
      </c>
      <c r="B308" s="14" t="s">
        <v>411</v>
      </c>
      <c r="C308" s="69">
        <v>2.3181825493475807E-3</v>
      </c>
      <c r="D308" s="18">
        <v>826433</v>
      </c>
      <c r="E308" s="70">
        <v>16567</v>
      </c>
      <c r="F308" s="70">
        <v>0</v>
      </c>
      <c r="G308" s="70">
        <v>16205</v>
      </c>
      <c r="H308" s="70">
        <v>3663</v>
      </c>
      <c r="I308" s="70">
        <v>36435</v>
      </c>
      <c r="J308" s="70"/>
      <c r="K308" s="70">
        <v>99493</v>
      </c>
      <c r="L308" s="70">
        <v>0</v>
      </c>
      <c r="M308" s="70">
        <v>290823</v>
      </c>
      <c r="N308" s="70">
        <v>253224</v>
      </c>
      <c r="O308" s="70">
        <v>643540</v>
      </c>
      <c r="P308" s="70"/>
      <c r="Q308" s="70">
        <v>-242952</v>
      </c>
      <c r="R308" s="70"/>
      <c r="S308" s="70">
        <v>-79065.793103448275</v>
      </c>
      <c r="T308" s="70"/>
      <c r="U308" s="70">
        <v>-322017.79310344829</v>
      </c>
    </row>
    <row r="309" spans="1:21" ht="14.4" x14ac:dyDescent="0.3">
      <c r="A309" s="13">
        <v>937</v>
      </c>
      <c r="B309" s="14" t="s">
        <v>412</v>
      </c>
      <c r="C309" s="69">
        <v>4.3496353192328538E-4</v>
      </c>
      <c r="D309" s="18">
        <v>155065</v>
      </c>
      <c r="E309" s="70">
        <v>3108</v>
      </c>
      <c r="F309" s="70">
        <v>0</v>
      </c>
      <c r="G309" s="70">
        <v>3041</v>
      </c>
      <c r="H309" s="70">
        <v>49835</v>
      </c>
      <c r="I309" s="70">
        <v>55984</v>
      </c>
      <c r="J309" s="70"/>
      <c r="K309" s="70">
        <v>18668</v>
      </c>
      <c r="L309" s="70">
        <v>0</v>
      </c>
      <c r="M309" s="70">
        <v>54567</v>
      </c>
      <c r="N309" s="70">
        <v>22778</v>
      </c>
      <c r="O309" s="70">
        <v>96013</v>
      </c>
      <c r="P309" s="70"/>
      <c r="Q309" s="70">
        <v>-45585</v>
      </c>
      <c r="R309" s="70"/>
      <c r="S309" s="70">
        <v>2731.6551724137935</v>
      </c>
      <c r="T309" s="70"/>
      <c r="U309" s="70">
        <v>-42853.344827586203</v>
      </c>
    </row>
    <row r="310" spans="1:21" ht="14.4" x14ac:dyDescent="0.3">
      <c r="A310" s="13">
        <v>938</v>
      </c>
      <c r="B310" s="14" t="s">
        <v>413</v>
      </c>
      <c r="C310" s="69">
        <v>1.5287379751406232E-4</v>
      </c>
      <c r="D310" s="18">
        <v>54500</v>
      </c>
      <c r="E310" s="70">
        <v>1093</v>
      </c>
      <c r="F310" s="70">
        <v>0</v>
      </c>
      <c r="G310" s="70">
        <v>1069</v>
      </c>
      <c r="H310" s="70">
        <v>23619</v>
      </c>
      <c r="I310" s="70">
        <v>25781</v>
      </c>
      <c r="J310" s="70"/>
      <c r="K310" s="70">
        <v>6561</v>
      </c>
      <c r="L310" s="70">
        <v>0</v>
      </c>
      <c r="M310" s="70">
        <v>19178</v>
      </c>
      <c r="N310" s="70">
        <v>18536</v>
      </c>
      <c r="O310" s="70">
        <v>44275</v>
      </c>
      <c r="P310" s="70"/>
      <c r="Q310" s="70">
        <v>-16022</v>
      </c>
      <c r="R310" s="70"/>
      <c r="S310" s="70">
        <v>5786.4827586206893</v>
      </c>
      <c r="T310" s="70"/>
      <c r="U310" s="70">
        <v>-10235.517241379312</v>
      </c>
    </row>
    <row r="311" spans="1:21" ht="14.4" x14ac:dyDescent="0.3">
      <c r="A311" s="13">
        <v>942</v>
      </c>
      <c r="B311" s="14" t="s">
        <v>414</v>
      </c>
      <c r="C311" s="69">
        <v>3.2058535983946077E-4</v>
      </c>
      <c r="D311" s="18">
        <v>114289</v>
      </c>
      <c r="E311" s="70">
        <v>2291</v>
      </c>
      <c r="F311" s="70">
        <v>0</v>
      </c>
      <c r="G311" s="70">
        <v>2241</v>
      </c>
      <c r="H311" s="70">
        <v>15966</v>
      </c>
      <c r="I311" s="70">
        <v>20498</v>
      </c>
      <c r="J311" s="70"/>
      <c r="K311" s="70">
        <v>13759</v>
      </c>
      <c r="L311" s="70">
        <v>0</v>
      </c>
      <c r="M311" s="70">
        <v>40218</v>
      </c>
      <c r="N311" s="70">
        <v>22281</v>
      </c>
      <c r="O311" s="70">
        <v>76258</v>
      </c>
      <c r="P311" s="70"/>
      <c r="Q311" s="70">
        <v>-33599</v>
      </c>
      <c r="R311" s="70"/>
      <c r="S311" s="70">
        <v>-19088.310344827587</v>
      </c>
      <c r="T311" s="70"/>
      <c r="U311" s="70">
        <v>-52687.310344827587</v>
      </c>
    </row>
    <row r="312" spans="1:21" ht="14.4" x14ac:dyDescent="0.3">
      <c r="A312" s="13">
        <v>946</v>
      </c>
      <c r="B312" s="14" t="s">
        <v>415</v>
      </c>
      <c r="C312" s="69">
        <v>0</v>
      </c>
      <c r="D312" s="18">
        <v>0</v>
      </c>
      <c r="E312" s="70">
        <v>0</v>
      </c>
      <c r="F312" s="70">
        <v>0</v>
      </c>
      <c r="G312" s="70">
        <v>0</v>
      </c>
      <c r="H312" s="70">
        <v>0</v>
      </c>
      <c r="I312" s="70">
        <v>0</v>
      </c>
      <c r="J312" s="70"/>
      <c r="K312" s="70">
        <v>0</v>
      </c>
      <c r="L312" s="70">
        <v>0</v>
      </c>
      <c r="M312" s="70">
        <v>0</v>
      </c>
      <c r="N312" s="70">
        <v>0</v>
      </c>
      <c r="O312" s="70">
        <v>0</v>
      </c>
      <c r="P312" s="70"/>
      <c r="Q312" s="70">
        <v>0</v>
      </c>
      <c r="R312" s="70"/>
      <c r="S312" s="70">
        <v>0</v>
      </c>
      <c r="T312" s="70"/>
      <c r="U312" s="70">
        <v>0</v>
      </c>
    </row>
    <row r="313" spans="1:21" ht="14.4" x14ac:dyDescent="0.3">
      <c r="A313" s="13">
        <v>948</v>
      </c>
      <c r="B313" s="14" t="s">
        <v>416</v>
      </c>
      <c r="C313" s="69">
        <v>1.8000638429625446E-4</v>
      </c>
      <c r="D313" s="18">
        <v>64172</v>
      </c>
      <c r="E313" s="70">
        <v>1286</v>
      </c>
      <c r="F313" s="70">
        <v>0</v>
      </c>
      <c r="G313" s="70">
        <v>1258</v>
      </c>
      <c r="H313" s="70">
        <v>1327</v>
      </c>
      <c r="I313" s="70">
        <v>3871</v>
      </c>
      <c r="J313" s="70"/>
      <c r="K313" s="70">
        <v>7726</v>
      </c>
      <c r="L313" s="70">
        <v>0</v>
      </c>
      <c r="M313" s="70">
        <v>22582</v>
      </c>
      <c r="N313" s="70">
        <v>23638</v>
      </c>
      <c r="O313" s="70">
        <v>53946</v>
      </c>
      <c r="P313" s="70"/>
      <c r="Q313" s="70">
        <v>-18865</v>
      </c>
      <c r="R313" s="70"/>
      <c r="S313" s="70">
        <v>-12665.862068965518</v>
      </c>
      <c r="T313" s="70"/>
      <c r="U313" s="70">
        <v>-31530.862068965518</v>
      </c>
    </row>
    <row r="314" spans="1:21" ht="14.4" x14ac:dyDescent="0.3">
      <c r="A314" s="13">
        <v>957</v>
      </c>
      <c r="B314" s="14" t="s">
        <v>417</v>
      </c>
      <c r="C314" s="69">
        <v>5.7265751758346086E-5</v>
      </c>
      <c r="D314" s="18">
        <v>20415</v>
      </c>
      <c r="E314" s="70">
        <v>409</v>
      </c>
      <c r="F314" s="70">
        <v>0</v>
      </c>
      <c r="G314" s="70">
        <v>400</v>
      </c>
      <c r="H314" s="70">
        <v>1773</v>
      </c>
      <c r="I314" s="70">
        <v>2582</v>
      </c>
      <c r="J314" s="70"/>
      <c r="K314" s="70">
        <v>2458</v>
      </c>
      <c r="L314" s="70">
        <v>0</v>
      </c>
      <c r="M314" s="70">
        <v>7184</v>
      </c>
      <c r="N314" s="70">
        <v>11545</v>
      </c>
      <c r="O314" s="70">
        <v>21187</v>
      </c>
      <c r="P314" s="70"/>
      <c r="Q314" s="70">
        <v>-6001</v>
      </c>
      <c r="R314" s="70"/>
      <c r="S314" s="70">
        <v>-1108.3793103448274</v>
      </c>
      <c r="T314" s="70"/>
      <c r="U314" s="70">
        <v>-7109.3793103448279</v>
      </c>
    </row>
    <row r="315" spans="1:21" ht="14.4" x14ac:dyDescent="0.3">
      <c r="A315" s="13">
        <v>960</v>
      </c>
      <c r="B315" s="14" t="s">
        <v>418</v>
      </c>
      <c r="C315" s="69">
        <v>8.2551992194300906E-4</v>
      </c>
      <c r="D315" s="18">
        <v>294298</v>
      </c>
      <c r="E315" s="70">
        <v>5900</v>
      </c>
      <c r="F315" s="70">
        <v>0</v>
      </c>
      <c r="G315" s="70">
        <v>5771</v>
      </c>
      <c r="H315" s="70">
        <v>44085</v>
      </c>
      <c r="I315" s="70">
        <v>55756</v>
      </c>
      <c r="J315" s="70"/>
      <c r="K315" s="70">
        <v>35430</v>
      </c>
      <c r="L315" s="70">
        <v>0</v>
      </c>
      <c r="M315" s="70">
        <v>103564</v>
      </c>
      <c r="N315" s="70">
        <v>14838</v>
      </c>
      <c r="O315" s="70">
        <v>153832</v>
      </c>
      <c r="P315" s="70"/>
      <c r="Q315" s="70">
        <v>-86517</v>
      </c>
      <c r="R315" s="70"/>
      <c r="S315" s="70">
        <v>8259.5172413793116</v>
      </c>
      <c r="T315" s="70"/>
      <c r="U315" s="70">
        <v>-78257.482758620696</v>
      </c>
    </row>
    <row r="316" spans="1:21" ht="14.4" x14ac:dyDescent="0.3">
      <c r="A316" s="13">
        <v>961</v>
      </c>
      <c r="B316" s="14" t="s">
        <v>419</v>
      </c>
      <c r="C316" s="69">
        <v>7.8007484418619009E-4</v>
      </c>
      <c r="D316" s="18">
        <v>278097</v>
      </c>
      <c r="E316" s="70">
        <v>5575</v>
      </c>
      <c r="F316" s="70">
        <v>0</v>
      </c>
      <c r="G316" s="70">
        <v>5453</v>
      </c>
      <c r="H316" s="70">
        <v>24655</v>
      </c>
      <c r="I316" s="70">
        <v>35683</v>
      </c>
      <c r="J316" s="70"/>
      <c r="K316" s="70">
        <v>33480</v>
      </c>
      <c r="L316" s="70">
        <v>0</v>
      </c>
      <c r="M316" s="70">
        <v>97863</v>
      </c>
      <c r="N316" s="70">
        <v>52967</v>
      </c>
      <c r="O316" s="70">
        <v>184310</v>
      </c>
      <c r="P316" s="70"/>
      <c r="Q316" s="70">
        <v>-81753</v>
      </c>
      <c r="R316" s="70"/>
      <c r="S316" s="70">
        <v>-4129.4137931034484</v>
      </c>
      <c r="T316" s="70"/>
      <c r="U316" s="70">
        <v>-85882.413793103449</v>
      </c>
    </row>
    <row r="317" spans="1:21" ht="14.4" x14ac:dyDescent="0.3">
      <c r="A317" s="13">
        <v>962</v>
      </c>
      <c r="B317" s="14" t="s">
        <v>420</v>
      </c>
      <c r="C317" s="69">
        <v>0</v>
      </c>
      <c r="D317" s="18">
        <v>0</v>
      </c>
      <c r="E317" s="70">
        <v>0</v>
      </c>
      <c r="F317" s="70">
        <v>0</v>
      </c>
      <c r="G317" s="70">
        <v>0</v>
      </c>
      <c r="H317" s="70">
        <v>0</v>
      </c>
      <c r="I317" s="70">
        <v>0</v>
      </c>
      <c r="J317" s="70"/>
      <c r="K317" s="70">
        <v>0</v>
      </c>
      <c r="L317" s="70">
        <v>0</v>
      </c>
      <c r="M317" s="70">
        <v>0</v>
      </c>
      <c r="N317" s="70">
        <v>0</v>
      </c>
      <c r="O317" s="70">
        <v>0</v>
      </c>
      <c r="P317" s="70"/>
      <c r="Q317" s="70">
        <v>0</v>
      </c>
      <c r="R317" s="70"/>
      <c r="S317" s="70">
        <v>0</v>
      </c>
      <c r="T317" s="70"/>
      <c r="U317" s="70">
        <v>0</v>
      </c>
    </row>
    <row r="318" spans="1:21" ht="14.4" x14ac:dyDescent="0.3">
      <c r="A318" s="13">
        <v>963</v>
      </c>
      <c r="B318" s="14" t="s">
        <v>421</v>
      </c>
      <c r="C318" s="69">
        <v>0</v>
      </c>
      <c r="D318" s="18">
        <v>0</v>
      </c>
      <c r="E318" s="70">
        <v>0</v>
      </c>
      <c r="F318" s="70">
        <v>0</v>
      </c>
      <c r="G318" s="70">
        <v>0</v>
      </c>
      <c r="H318" s="70">
        <v>0</v>
      </c>
      <c r="I318" s="70">
        <v>0</v>
      </c>
      <c r="J318" s="70"/>
      <c r="K318" s="70">
        <v>0</v>
      </c>
      <c r="L318" s="70">
        <v>0</v>
      </c>
      <c r="M318" s="70">
        <v>0</v>
      </c>
      <c r="N318" s="70">
        <v>0</v>
      </c>
      <c r="O318" s="70">
        <v>0</v>
      </c>
      <c r="P318" s="70"/>
      <c r="Q318" s="70">
        <v>0</v>
      </c>
      <c r="R318" s="70"/>
      <c r="S318" s="70">
        <v>0</v>
      </c>
      <c r="T318" s="70"/>
      <c r="U318" s="70">
        <v>0</v>
      </c>
    </row>
    <row r="319" spans="1:21" ht="14.4" x14ac:dyDescent="0.3">
      <c r="A319" s="13">
        <v>964</v>
      </c>
      <c r="B319" s="14" t="s">
        <v>422</v>
      </c>
      <c r="C319" s="69">
        <v>0</v>
      </c>
      <c r="D319" s="18">
        <v>0</v>
      </c>
      <c r="E319" s="70">
        <v>0</v>
      </c>
      <c r="F319" s="70">
        <v>0</v>
      </c>
      <c r="G319" s="70">
        <v>0</v>
      </c>
      <c r="H319" s="70">
        <v>0</v>
      </c>
      <c r="I319" s="70">
        <v>0</v>
      </c>
      <c r="J319" s="70"/>
      <c r="K319" s="70">
        <v>0</v>
      </c>
      <c r="L319" s="70">
        <v>0</v>
      </c>
      <c r="M319" s="70">
        <v>0</v>
      </c>
      <c r="N319" s="70">
        <v>0</v>
      </c>
      <c r="O319" s="70">
        <v>0</v>
      </c>
      <c r="P319" s="70"/>
      <c r="Q319" s="70">
        <v>0</v>
      </c>
      <c r="R319" s="70"/>
      <c r="S319" s="70">
        <v>0</v>
      </c>
      <c r="T319" s="70"/>
      <c r="U319" s="70">
        <v>0</v>
      </c>
    </row>
    <row r="320" spans="1:21" ht="14.4" x14ac:dyDescent="0.3">
      <c r="A320" s="13">
        <v>968</v>
      </c>
      <c r="B320" s="14" t="s">
        <v>423</v>
      </c>
      <c r="C320" s="69">
        <v>0</v>
      </c>
      <c r="D320" s="18">
        <v>0</v>
      </c>
      <c r="E320" s="70">
        <v>0</v>
      </c>
      <c r="F320" s="70">
        <v>0</v>
      </c>
      <c r="G320" s="70">
        <v>0</v>
      </c>
      <c r="H320" s="70">
        <v>0</v>
      </c>
      <c r="I320" s="70">
        <v>0</v>
      </c>
      <c r="J320" s="70"/>
      <c r="K320" s="70">
        <v>0</v>
      </c>
      <c r="L320" s="70">
        <v>0</v>
      </c>
      <c r="M320" s="70">
        <v>0</v>
      </c>
      <c r="N320" s="70">
        <v>0</v>
      </c>
      <c r="O320" s="70">
        <v>0</v>
      </c>
      <c r="P320" s="70"/>
      <c r="Q320" s="70">
        <v>0</v>
      </c>
      <c r="R320" s="70"/>
      <c r="S320" s="70">
        <v>0</v>
      </c>
      <c r="T320" s="70"/>
      <c r="U320" s="70">
        <v>0</v>
      </c>
    </row>
    <row r="321" spans="1:21" ht="14.4" x14ac:dyDescent="0.3">
      <c r="A321" s="13">
        <v>972</v>
      </c>
      <c r="B321" s="14" t="s">
        <v>424</v>
      </c>
      <c r="C321" s="69">
        <v>0</v>
      </c>
      <c r="D321" s="18">
        <v>0</v>
      </c>
      <c r="E321" s="70">
        <v>0</v>
      </c>
      <c r="F321" s="70">
        <v>0</v>
      </c>
      <c r="G321" s="70">
        <v>0</v>
      </c>
      <c r="H321" s="70">
        <v>0</v>
      </c>
      <c r="I321" s="70">
        <v>0</v>
      </c>
      <c r="J321" s="70"/>
      <c r="K321" s="70">
        <v>0</v>
      </c>
      <c r="L321" s="70">
        <v>0</v>
      </c>
      <c r="M321" s="70">
        <v>0</v>
      </c>
      <c r="N321" s="70">
        <v>0</v>
      </c>
      <c r="O321" s="70">
        <v>0</v>
      </c>
      <c r="P321" s="70"/>
      <c r="Q321" s="70">
        <v>0</v>
      </c>
      <c r="R321" s="70"/>
      <c r="S321" s="70">
        <v>0</v>
      </c>
      <c r="T321" s="70"/>
      <c r="U321" s="70">
        <v>0</v>
      </c>
    </row>
    <row r="322" spans="1:21" ht="14.4" x14ac:dyDescent="0.3">
      <c r="A322" s="13">
        <v>977</v>
      </c>
      <c r="B322" s="14" t="s">
        <v>425</v>
      </c>
      <c r="C322" s="69">
        <v>1.8396941209960021E-4</v>
      </c>
      <c r="D322" s="18">
        <v>65585</v>
      </c>
      <c r="E322" s="70">
        <v>1315</v>
      </c>
      <c r="F322" s="70">
        <v>0</v>
      </c>
      <c r="G322" s="70">
        <v>1286</v>
      </c>
      <c r="H322" s="70">
        <v>100706</v>
      </c>
      <c r="I322" s="70">
        <v>103307</v>
      </c>
      <c r="J322" s="70"/>
      <c r="K322" s="70">
        <v>7896</v>
      </c>
      <c r="L322" s="70">
        <v>0</v>
      </c>
      <c r="M322" s="70">
        <v>23079</v>
      </c>
      <c r="N322" s="70">
        <v>0</v>
      </c>
      <c r="O322" s="70">
        <v>30975</v>
      </c>
      <c r="P322" s="70"/>
      <c r="Q322" s="70">
        <v>-19281</v>
      </c>
      <c r="R322" s="70"/>
      <c r="S322" s="70">
        <v>23968.448275862069</v>
      </c>
      <c r="T322" s="70"/>
      <c r="U322" s="70">
        <v>4687.4482758620688</v>
      </c>
    </row>
    <row r="323" spans="1:21" ht="14.4" x14ac:dyDescent="0.3">
      <c r="A323" s="13">
        <v>980</v>
      </c>
      <c r="B323" s="14" t="s">
        <v>426</v>
      </c>
      <c r="C323" s="69">
        <v>0</v>
      </c>
      <c r="D323" s="18">
        <v>0</v>
      </c>
      <c r="E323" s="70">
        <v>0</v>
      </c>
      <c r="F323" s="70">
        <v>0</v>
      </c>
      <c r="G323" s="70">
        <v>0</v>
      </c>
      <c r="H323" s="70">
        <v>0</v>
      </c>
      <c r="I323" s="70">
        <v>0</v>
      </c>
      <c r="J323" s="70"/>
      <c r="K323" s="70">
        <v>0</v>
      </c>
      <c r="L323" s="70">
        <v>0</v>
      </c>
      <c r="M323" s="70">
        <v>0</v>
      </c>
      <c r="N323" s="70">
        <v>0</v>
      </c>
      <c r="O323" s="70">
        <v>0</v>
      </c>
      <c r="P323" s="70"/>
      <c r="Q323" s="70">
        <v>0</v>
      </c>
      <c r="R323" s="70"/>
      <c r="S323" s="70">
        <v>0</v>
      </c>
      <c r="T323" s="70"/>
      <c r="U323" s="70">
        <v>0</v>
      </c>
    </row>
    <row r="324" spans="1:21" ht="14.4" x14ac:dyDescent="0.3">
      <c r="A324" s="13">
        <v>986</v>
      </c>
      <c r="B324" s="14" t="s">
        <v>427</v>
      </c>
      <c r="C324" s="69">
        <v>0</v>
      </c>
      <c r="D324" s="18">
        <v>0</v>
      </c>
      <c r="E324" s="70">
        <v>0</v>
      </c>
      <c r="F324" s="70">
        <v>0</v>
      </c>
      <c r="G324" s="70">
        <v>0</v>
      </c>
      <c r="H324" s="70">
        <v>0</v>
      </c>
      <c r="I324" s="70">
        <v>0</v>
      </c>
      <c r="J324" s="70"/>
      <c r="K324" s="70">
        <v>0</v>
      </c>
      <c r="L324" s="70">
        <v>0</v>
      </c>
      <c r="M324" s="70">
        <v>0</v>
      </c>
      <c r="N324" s="70">
        <v>0</v>
      </c>
      <c r="O324" s="70">
        <v>0</v>
      </c>
      <c r="P324" s="70"/>
      <c r="Q324" s="70">
        <v>0</v>
      </c>
      <c r="R324" s="70"/>
      <c r="S324" s="70">
        <v>0</v>
      </c>
      <c r="T324" s="70"/>
      <c r="U324" s="70">
        <v>0</v>
      </c>
    </row>
    <row r="325" spans="1:21" ht="14.4" x14ac:dyDescent="0.3">
      <c r="A325" s="13">
        <v>989</v>
      </c>
      <c r="B325" s="14" t="s">
        <v>428</v>
      </c>
      <c r="C325" s="69">
        <v>0</v>
      </c>
      <c r="D325" s="18">
        <v>0</v>
      </c>
      <c r="E325" s="70">
        <v>0</v>
      </c>
      <c r="F325" s="70">
        <v>0</v>
      </c>
      <c r="G325" s="70">
        <v>0</v>
      </c>
      <c r="H325" s="70">
        <v>0</v>
      </c>
      <c r="I325" s="70">
        <v>0</v>
      </c>
      <c r="J325" s="70"/>
      <c r="K325" s="70">
        <v>0</v>
      </c>
      <c r="L325" s="70">
        <v>0</v>
      </c>
      <c r="M325" s="70">
        <v>0</v>
      </c>
      <c r="N325" s="70">
        <v>0</v>
      </c>
      <c r="O325" s="70">
        <v>0</v>
      </c>
      <c r="P325" s="70"/>
      <c r="Q325" s="70">
        <v>0</v>
      </c>
      <c r="R325" s="70"/>
      <c r="S325" s="70">
        <v>0</v>
      </c>
      <c r="T325" s="70"/>
      <c r="U325" s="70">
        <v>0</v>
      </c>
    </row>
    <row r="326" spans="1:21" ht="14.4" x14ac:dyDescent="0.3">
      <c r="A326" s="13">
        <v>992</v>
      </c>
      <c r="B326" s="14" t="s">
        <v>429</v>
      </c>
      <c r="C326" s="69">
        <v>0</v>
      </c>
      <c r="D326" s="18">
        <v>0</v>
      </c>
      <c r="E326" s="70">
        <v>0</v>
      </c>
      <c r="F326" s="70">
        <v>0</v>
      </c>
      <c r="G326" s="70">
        <v>0</v>
      </c>
      <c r="H326" s="70">
        <v>0</v>
      </c>
      <c r="I326" s="70">
        <v>0</v>
      </c>
      <c r="J326" s="70"/>
      <c r="K326" s="70">
        <v>0</v>
      </c>
      <c r="L326" s="70">
        <v>0</v>
      </c>
      <c r="M326" s="70">
        <v>0</v>
      </c>
      <c r="N326" s="70">
        <v>0</v>
      </c>
      <c r="O326" s="70">
        <v>0</v>
      </c>
      <c r="P326" s="70"/>
      <c r="Q326" s="70">
        <v>0</v>
      </c>
      <c r="R326" s="70"/>
      <c r="S326" s="70">
        <v>0</v>
      </c>
      <c r="T326" s="70"/>
      <c r="U326" s="70">
        <v>0</v>
      </c>
    </row>
    <row r="327" spans="1:21" ht="14.4" x14ac:dyDescent="0.3">
      <c r="A327" s="13">
        <v>993</v>
      </c>
      <c r="B327" s="14" t="s">
        <v>430</v>
      </c>
      <c r="C327" s="69">
        <v>0</v>
      </c>
      <c r="D327" s="18">
        <v>0</v>
      </c>
      <c r="E327" s="70">
        <v>0</v>
      </c>
      <c r="F327" s="70">
        <v>0</v>
      </c>
      <c r="G327" s="70">
        <v>0</v>
      </c>
      <c r="H327" s="70">
        <v>0</v>
      </c>
      <c r="I327" s="70">
        <v>0</v>
      </c>
      <c r="J327" s="70"/>
      <c r="K327" s="70">
        <v>0</v>
      </c>
      <c r="L327" s="70">
        <v>0</v>
      </c>
      <c r="M327" s="70">
        <v>0</v>
      </c>
      <c r="N327" s="70">
        <v>0</v>
      </c>
      <c r="O327" s="70">
        <v>0</v>
      </c>
      <c r="P327" s="70"/>
      <c r="Q327" s="70">
        <v>0</v>
      </c>
      <c r="R327" s="70"/>
      <c r="S327" s="70">
        <v>0</v>
      </c>
      <c r="T327" s="70"/>
      <c r="U327" s="70">
        <v>0</v>
      </c>
    </row>
    <row r="328" spans="1:21" ht="14.4" x14ac:dyDescent="0.3">
      <c r="A328" s="13">
        <v>995</v>
      </c>
      <c r="B328" s="14" t="s">
        <v>431</v>
      </c>
      <c r="C328" s="69">
        <v>0</v>
      </c>
      <c r="D328" s="18">
        <v>0</v>
      </c>
      <c r="E328" s="70">
        <v>0</v>
      </c>
      <c r="F328" s="70">
        <v>0</v>
      </c>
      <c r="G328" s="70">
        <v>0</v>
      </c>
      <c r="H328" s="70">
        <v>0</v>
      </c>
      <c r="I328" s="70">
        <v>0</v>
      </c>
      <c r="J328" s="70"/>
      <c r="K328" s="70">
        <v>0</v>
      </c>
      <c r="L328" s="70">
        <v>0</v>
      </c>
      <c r="M328" s="70">
        <v>0</v>
      </c>
      <c r="N328" s="70">
        <v>0</v>
      </c>
      <c r="O328" s="70">
        <v>0</v>
      </c>
      <c r="P328" s="70"/>
      <c r="Q328" s="70">
        <v>0</v>
      </c>
      <c r="R328" s="70"/>
      <c r="S328" s="70">
        <v>0</v>
      </c>
      <c r="T328" s="70"/>
      <c r="U328" s="70">
        <v>0</v>
      </c>
    </row>
    <row r="329" spans="1:21" ht="14.4" x14ac:dyDescent="0.3">
      <c r="A329" s="13">
        <v>999</v>
      </c>
      <c r="B329" s="14" t="s">
        <v>432</v>
      </c>
      <c r="C329" s="71">
        <v>1.3883121737672761E-2</v>
      </c>
      <c r="D329" s="38">
        <v>4949336</v>
      </c>
      <c r="E329" s="72">
        <v>99217</v>
      </c>
      <c r="F329" s="72">
        <v>0</v>
      </c>
      <c r="G329" s="72">
        <v>97048</v>
      </c>
      <c r="H329" s="72">
        <v>1166760</v>
      </c>
      <c r="I329" s="72">
        <v>1363025</v>
      </c>
      <c r="J329" s="72"/>
      <c r="K329" s="72">
        <v>595842</v>
      </c>
      <c r="L329" s="72">
        <v>0</v>
      </c>
      <c r="M329" s="72">
        <v>1741677</v>
      </c>
      <c r="N329" s="72">
        <v>52594</v>
      </c>
      <c r="O329" s="72">
        <v>2390113</v>
      </c>
      <c r="P329" s="72"/>
      <c r="Q329" s="72">
        <v>-1454993</v>
      </c>
      <c r="R329" s="72"/>
      <c r="S329" s="72">
        <v>498162.79310344829</v>
      </c>
      <c r="T329" s="72"/>
      <c r="U329" s="72">
        <v>-956830.20689655165</v>
      </c>
    </row>
    <row r="330" spans="1:21" x14ac:dyDescent="0.25">
      <c r="A330" s="13"/>
      <c r="B330" s="14"/>
      <c r="C330" s="73"/>
    </row>
    <row r="331" spans="1:21" ht="15.6" x14ac:dyDescent="0.4">
      <c r="A331" s="13" t="s">
        <v>26</v>
      </c>
      <c r="B331" s="14"/>
      <c r="C331" s="69">
        <v>0.99999999999999967</v>
      </c>
      <c r="D331" s="44">
        <v>356500188</v>
      </c>
      <c r="E331" s="44">
        <v>7146566</v>
      </c>
      <c r="F331" s="44">
        <v>0</v>
      </c>
      <c r="G331" s="44">
        <v>6990383</v>
      </c>
      <c r="H331" s="44">
        <v>38135641</v>
      </c>
      <c r="I331" s="44">
        <v>52272590</v>
      </c>
      <c r="J331" s="44"/>
      <c r="K331" s="44">
        <v>42918429</v>
      </c>
      <c r="L331" s="44">
        <v>0</v>
      </c>
      <c r="M331" s="44">
        <v>125452840</v>
      </c>
      <c r="N331" s="44">
        <v>38135641</v>
      </c>
      <c r="O331" s="44">
        <v>206506910</v>
      </c>
      <c r="P331" s="44"/>
      <c r="Q331" s="44">
        <v>-104802937</v>
      </c>
      <c r="R331" s="70"/>
      <c r="S331" s="44">
        <v>1.57160684466362E-9</v>
      </c>
      <c r="T331" s="44"/>
      <c r="U331" s="44">
        <v>-104802936.99999997</v>
      </c>
    </row>
  </sheetData>
  <mergeCells count="3">
    <mergeCell ref="E2:I2"/>
    <mergeCell ref="K2:O2"/>
    <mergeCell ref="Q2:U2"/>
  </mergeCells>
  <pageMargins left="0" right="0" top="0.25" bottom="0.5" header="0.3" footer="0.3"/>
  <pageSetup scale="75" orientation="landscape" r:id="rId1"/>
  <headerFooter>
    <oddFooter>&amp;L&amp;Z&amp;F&amp;R&amp;D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F335-EF9A-44C6-B9FC-B0DC35616BE9}">
  <sheetPr>
    <tabColor theme="6" tint="-0.249977111117893"/>
  </sheetPr>
  <dimension ref="A1:H322"/>
  <sheetViews>
    <sheetView topLeftCell="A290" workbookViewId="0">
      <selection activeCell="H315" sqref="H315"/>
    </sheetView>
  </sheetViews>
  <sheetFormatPr defaultColWidth="9.109375" defaultRowHeight="13.2" x14ac:dyDescent="0.25"/>
  <cols>
    <col min="1" max="1" width="10.44140625" style="14" bestFit="1" customWidth="1"/>
    <col min="2" max="2" width="55.33203125" style="2" customWidth="1"/>
    <col min="3" max="8" width="14.33203125" style="2" customWidth="1"/>
    <col min="9" max="16384" width="9.109375" style="2"/>
  </cols>
  <sheetData>
    <row r="1" spans="1:8" ht="15.6" x14ac:dyDescent="0.3">
      <c r="A1" s="74" t="s">
        <v>104</v>
      </c>
      <c r="C1" s="3" t="s">
        <v>1</v>
      </c>
      <c r="D1" s="3" t="s">
        <v>2</v>
      </c>
      <c r="E1" s="3" t="s">
        <v>3</v>
      </c>
      <c r="F1" s="3" t="s">
        <v>4</v>
      </c>
      <c r="G1" s="3" t="s">
        <v>5</v>
      </c>
      <c r="H1" s="3" t="s">
        <v>6</v>
      </c>
    </row>
    <row r="2" spans="1:8" x14ac:dyDescent="0.25">
      <c r="B2" s="75"/>
      <c r="C2" s="203" t="s">
        <v>105</v>
      </c>
      <c r="D2" s="203"/>
      <c r="E2" s="203"/>
      <c r="F2" s="203"/>
      <c r="G2" s="203"/>
      <c r="H2" s="76"/>
    </row>
    <row r="3" spans="1:8" x14ac:dyDescent="0.25">
      <c r="A3" s="46" t="s">
        <v>18</v>
      </c>
      <c r="B3" s="27" t="s">
        <v>13</v>
      </c>
      <c r="C3" s="77">
        <v>2026</v>
      </c>
      <c r="D3" s="77">
        <v>2027</v>
      </c>
      <c r="E3" s="77">
        <v>2028</v>
      </c>
      <c r="F3" s="77">
        <v>2029</v>
      </c>
      <c r="G3" s="77">
        <v>2030</v>
      </c>
      <c r="H3" s="78" t="s">
        <v>106</v>
      </c>
    </row>
    <row r="4" spans="1:8" x14ac:dyDescent="0.25">
      <c r="A4" s="13">
        <v>5</v>
      </c>
      <c r="B4" s="14" t="s">
        <v>117</v>
      </c>
      <c r="C4" s="79">
        <v>0</v>
      </c>
      <c r="D4" s="79">
        <v>0</v>
      </c>
      <c r="E4" s="79">
        <v>0</v>
      </c>
      <c r="F4" s="79">
        <v>0</v>
      </c>
      <c r="G4" s="79">
        <v>0</v>
      </c>
      <c r="H4" s="79">
        <v>0</v>
      </c>
    </row>
    <row r="5" spans="1:8" x14ac:dyDescent="0.25">
      <c r="A5" s="13">
        <v>6</v>
      </c>
      <c r="B5" s="14" t="s">
        <v>118</v>
      </c>
      <c r="C5" s="17">
        <v>0</v>
      </c>
      <c r="D5" s="17">
        <v>0</v>
      </c>
      <c r="E5" s="17">
        <v>0</v>
      </c>
      <c r="F5" s="17">
        <v>0</v>
      </c>
      <c r="G5" s="17">
        <v>0</v>
      </c>
      <c r="H5" s="17">
        <v>0</v>
      </c>
    </row>
    <row r="6" spans="1:8" x14ac:dyDescent="0.25">
      <c r="A6" s="13">
        <v>7</v>
      </c>
      <c r="B6" s="14" t="s">
        <v>119</v>
      </c>
      <c r="C6" s="17">
        <v>0</v>
      </c>
      <c r="D6" s="17">
        <v>0</v>
      </c>
      <c r="E6" s="17">
        <v>0</v>
      </c>
      <c r="F6" s="17">
        <v>0</v>
      </c>
      <c r="G6" s="17">
        <v>0</v>
      </c>
      <c r="H6" s="17">
        <v>0</v>
      </c>
    </row>
    <row r="7" spans="1:8" x14ac:dyDescent="0.25">
      <c r="A7" s="13">
        <v>47</v>
      </c>
      <c r="B7" s="14" t="s">
        <v>120</v>
      </c>
      <c r="C7" s="17">
        <v>0</v>
      </c>
      <c r="D7" s="17">
        <v>0</v>
      </c>
      <c r="E7" s="17">
        <v>0</v>
      </c>
      <c r="F7" s="17">
        <v>0</v>
      </c>
      <c r="G7" s="17">
        <v>0</v>
      </c>
      <c r="H7" s="17">
        <v>0</v>
      </c>
    </row>
    <row r="8" spans="1:8" x14ac:dyDescent="0.25">
      <c r="A8" s="13">
        <v>48</v>
      </c>
      <c r="B8" s="14" t="s">
        <v>121</v>
      </c>
      <c r="C8" s="17">
        <v>0</v>
      </c>
      <c r="D8" s="17">
        <v>0</v>
      </c>
      <c r="E8" s="17">
        <v>0</v>
      </c>
      <c r="F8" s="17">
        <v>0</v>
      </c>
      <c r="G8" s="17">
        <v>0</v>
      </c>
      <c r="H8" s="17">
        <v>0</v>
      </c>
    </row>
    <row r="9" spans="1:8" x14ac:dyDescent="0.25">
      <c r="A9" s="13">
        <v>90</v>
      </c>
      <c r="B9" s="14" t="s">
        <v>122</v>
      </c>
      <c r="C9" s="17">
        <v>-2338.7586206896549</v>
      </c>
      <c r="D9" s="17">
        <v>-883.75862068965512</v>
      </c>
      <c r="E9" s="17">
        <v>-689.75862068965512</v>
      </c>
      <c r="F9" s="17">
        <v>-323.20689655172418</v>
      </c>
      <c r="G9" s="17">
        <v>49</v>
      </c>
      <c r="H9" s="17">
        <v>0</v>
      </c>
    </row>
    <row r="10" spans="1:8" x14ac:dyDescent="0.25">
      <c r="A10" s="13">
        <v>91</v>
      </c>
      <c r="B10" s="14" t="s">
        <v>123</v>
      </c>
      <c r="C10" s="17">
        <v>-4784.1034482758623</v>
      </c>
      <c r="D10" s="17">
        <v>-2224.1034482758623</v>
      </c>
      <c r="E10" s="17">
        <v>-747.10344827586209</v>
      </c>
      <c r="F10" s="17">
        <v>-151.48275862068965</v>
      </c>
      <c r="G10" s="17">
        <v>-83</v>
      </c>
      <c r="H10" s="17">
        <v>0</v>
      </c>
    </row>
    <row r="11" spans="1:8" x14ac:dyDescent="0.25">
      <c r="A11" s="13">
        <v>100</v>
      </c>
      <c r="B11" s="14" t="s">
        <v>124</v>
      </c>
      <c r="C11" s="17">
        <v>-102838.3448275862</v>
      </c>
      <c r="D11" s="17">
        <v>-61704.344827586203</v>
      </c>
      <c r="E11" s="17">
        <v>-31664.344827586207</v>
      </c>
      <c r="F11" s="17">
        <v>4189.7241379310344</v>
      </c>
      <c r="G11" s="17">
        <v>5461</v>
      </c>
      <c r="H11" s="17">
        <v>0</v>
      </c>
    </row>
    <row r="12" spans="1:8" x14ac:dyDescent="0.25">
      <c r="A12" s="13">
        <v>101</v>
      </c>
      <c r="B12" s="14" t="s">
        <v>125</v>
      </c>
      <c r="C12" s="17">
        <v>-214379.10344827586</v>
      </c>
      <c r="D12" s="17">
        <v>-132054.10344827586</v>
      </c>
      <c r="E12" s="17">
        <v>-66784.103448275855</v>
      </c>
      <c r="F12" s="17">
        <v>-17692.482758620688</v>
      </c>
      <c r="G12" s="17">
        <v>-15313</v>
      </c>
      <c r="H12" s="17">
        <v>0</v>
      </c>
    </row>
    <row r="13" spans="1:8" x14ac:dyDescent="0.25">
      <c r="A13" s="13">
        <v>102</v>
      </c>
      <c r="B13" s="14" t="s">
        <v>126</v>
      </c>
      <c r="C13" s="17">
        <v>0</v>
      </c>
      <c r="D13" s="17">
        <v>0</v>
      </c>
      <c r="E13" s="17">
        <v>0</v>
      </c>
      <c r="F13" s="17">
        <v>0</v>
      </c>
      <c r="G13" s="17">
        <v>0</v>
      </c>
      <c r="H13" s="17">
        <v>0</v>
      </c>
    </row>
    <row r="14" spans="1:8" x14ac:dyDescent="0.25">
      <c r="A14" s="13">
        <v>103</v>
      </c>
      <c r="B14" s="14" t="s">
        <v>127</v>
      </c>
      <c r="C14" s="17">
        <v>-295090.86206896551</v>
      </c>
      <c r="D14" s="17">
        <v>-169711.86206896551</v>
      </c>
      <c r="E14" s="17">
        <v>-92250.862068965522</v>
      </c>
      <c r="F14" s="17">
        <v>-3703.689655172413</v>
      </c>
      <c r="G14" s="17">
        <v>2478</v>
      </c>
      <c r="H14" s="17">
        <v>0</v>
      </c>
    </row>
    <row r="15" spans="1:8" x14ac:dyDescent="0.25">
      <c r="A15" s="13">
        <v>107</v>
      </c>
      <c r="B15" s="14" t="s">
        <v>128</v>
      </c>
      <c r="C15" s="17">
        <v>-75386.758620689652</v>
      </c>
      <c r="D15" s="17">
        <v>-65251.758620689659</v>
      </c>
      <c r="E15" s="17">
        <v>-56992.758620689659</v>
      </c>
      <c r="F15" s="17">
        <v>-34131.20689655171</v>
      </c>
      <c r="G15" s="17">
        <v>-2548</v>
      </c>
      <c r="H15" s="17">
        <v>0</v>
      </c>
    </row>
    <row r="16" spans="1:8" x14ac:dyDescent="0.25">
      <c r="A16" s="13">
        <v>109</v>
      </c>
      <c r="B16" s="14" t="s">
        <v>129</v>
      </c>
      <c r="C16" s="17">
        <v>-16251.586206896551</v>
      </c>
      <c r="D16" s="17">
        <v>-6367.5862068965507</v>
      </c>
      <c r="E16" s="17">
        <v>-629.58620689655163</v>
      </c>
      <c r="F16" s="17">
        <v>4648.9310344827572</v>
      </c>
      <c r="G16" s="17">
        <v>665</v>
      </c>
      <c r="H16" s="17">
        <v>0</v>
      </c>
    </row>
    <row r="17" spans="1:8" x14ac:dyDescent="0.25">
      <c r="A17" s="13">
        <v>110</v>
      </c>
      <c r="B17" s="14" t="s">
        <v>130</v>
      </c>
      <c r="C17" s="17">
        <v>-16196.275862068966</v>
      </c>
      <c r="D17" s="17">
        <v>-13303.275862068966</v>
      </c>
      <c r="E17" s="17">
        <v>-8968.2758620689656</v>
      </c>
      <c r="F17" s="17">
        <v>-353.62068965517301</v>
      </c>
      <c r="G17" s="17">
        <v>-536</v>
      </c>
      <c r="H17" s="17">
        <v>0</v>
      </c>
    </row>
    <row r="18" spans="1:8" x14ac:dyDescent="0.25">
      <c r="A18" s="13">
        <v>111</v>
      </c>
      <c r="B18" s="14" t="s">
        <v>131</v>
      </c>
      <c r="C18" s="17">
        <v>-233540.10344827586</v>
      </c>
      <c r="D18" s="17">
        <v>-142168.10344827586</v>
      </c>
      <c r="E18" s="17">
        <v>-70171.103448275855</v>
      </c>
      <c r="F18" s="17">
        <v>4529.5172413793043</v>
      </c>
      <c r="G18" s="17">
        <v>-5106</v>
      </c>
      <c r="H18" s="17">
        <v>0</v>
      </c>
    </row>
    <row r="19" spans="1:8" x14ac:dyDescent="0.25">
      <c r="A19" s="13">
        <v>112</v>
      </c>
      <c r="B19" s="14" t="s">
        <v>132</v>
      </c>
      <c r="C19" s="17">
        <v>-2886.5172413793102</v>
      </c>
      <c r="D19" s="17">
        <v>-1387.5172413793102</v>
      </c>
      <c r="E19" s="17">
        <v>-695.51724137931035</v>
      </c>
      <c r="F19" s="17">
        <v>-126.41379310344827</v>
      </c>
      <c r="G19" s="17">
        <v>-67</v>
      </c>
      <c r="H19" s="17">
        <v>0</v>
      </c>
    </row>
    <row r="20" spans="1:8" x14ac:dyDescent="0.25">
      <c r="A20" s="13">
        <v>113</v>
      </c>
      <c r="B20" s="14" t="s">
        <v>133</v>
      </c>
      <c r="C20" s="17">
        <v>-134676.37931034481</v>
      </c>
      <c r="D20" s="17">
        <v>-78815.379310344826</v>
      </c>
      <c r="E20" s="17">
        <v>-39130.379310344826</v>
      </c>
      <c r="F20" s="17">
        <v>-2033.1034482758623</v>
      </c>
      <c r="G20" s="17">
        <v>-7606</v>
      </c>
      <c r="H20" s="17">
        <v>0</v>
      </c>
    </row>
    <row r="21" spans="1:8" x14ac:dyDescent="0.25">
      <c r="A21" s="13">
        <v>114</v>
      </c>
      <c r="B21" s="14" t="s">
        <v>134</v>
      </c>
      <c r="C21" s="17">
        <v>-791211.41379310342</v>
      </c>
      <c r="D21" s="17">
        <v>-466462.41379310342</v>
      </c>
      <c r="E21" s="17">
        <v>-229138.41379310345</v>
      </c>
      <c r="F21" s="17">
        <v>1751.0689655172464</v>
      </c>
      <c r="G21" s="17">
        <v>-6172</v>
      </c>
      <c r="H21" s="17">
        <v>0</v>
      </c>
    </row>
    <row r="22" spans="1:8" x14ac:dyDescent="0.25">
      <c r="A22" s="13">
        <v>115</v>
      </c>
      <c r="B22" s="14" t="s">
        <v>135</v>
      </c>
      <c r="C22" s="17">
        <v>-560961.51724137936</v>
      </c>
      <c r="D22" s="17">
        <v>-378111.5172413793</v>
      </c>
      <c r="E22" s="17">
        <v>-214253.5172413793</v>
      </c>
      <c r="F22" s="17">
        <v>-22693.413793103449</v>
      </c>
      <c r="G22" s="17">
        <v>2374</v>
      </c>
      <c r="H22" s="17">
        <v>0</v>
      </c>
    </row>
    <row r="23" spans="1:8" x14ac:dyDescent="0.25">
      <c r="A23" s="13">
        <v>116</v>
      </c>
      <c r="B23" s="14" t="s">
        <v>136</v>
      </c>
      <c r="C23" s="17">
        <v>-188721.1724137931</v>
      </c>
      <c r="D23" s="17">
        <v>-103706.1724137931</v>
      </c>
      <c r="E23" s="17">
        <v>-40852.172413793101</v>
      </c>
      <c r="F23" s="17">
        <v>1612.8620689655145</v>
      </c>
      <c r="G23" s="17">
        <v>-2111</v>
      </c>
      <c r="H23" s="17">
        <v>0</v>
      </c>
    </row>
    <row r="24" spans="1:8" x14ac:dyDescent="0.25">
      <c r="A24" s="13">
        <v>117</v>
      </c>
      <c r="B24" s="14" t="s">
        <v>137</v>
      </c>
      <c r="C24" s="17">
        <v>-92213.689655172406</v>
      </c>
      <c r="D24" s="17">
        <v>-60613.689655172413</v>
      </c>
      <c r="E24" s="17">
        <v>-35218.689655172413</v>
      </c>
      <c r="F24" s="17">
        <v>-10734.551724137928</v>
      </c>
      <c r="G24" s="17">
        <v>-3237</v>
      </c>
      <c r="H24" s="17">
        <v>0</v>
      </c>
    </row>
    <row r="25" spans="1:8" x14ac:dyDescent="0.25">
      <c r="A25" s="13">
        <v>119</v>
      </c>
      <c r="B25" s="14" t="s">
        <v>138</v>
      </c>
      <c r="C25" s="17">
        <v>-2445.0344827586205</v>
      </c>
      <c r="D25" s="17">
        <v>-2543.0344827586205</v>
      </c>
      <c r="E25" s="17">
        <v>-337.0344827586207</v>
      </c>
      <c r="F25" s="17">
        <v>1281.1724137931033</v>
      </c>
      <c r="G25" s="17">
        <v>680</v>
      </c>
      <c r="H25" s="17">
        <v>0</v>
      </c>
    </row>
    <row r="26" spans="1:8" x14ac:dyDescent="0.25">
      <c r="A26" s="13">
        <v>121</v>
      </c>
      <c r="B26" s="14" t="s">
        <v>139</v>
      </c>
      <c r="C26" s="17">
        <v>-17039.344827586207</v>
      </c>
      <c r="D26" s="17">
        <v>-935.34482758620652</v>
      </c>
      <c r="E26" s="17">
        <v>6146.6551724137935</v>
      </c>
      <c r="F26" s="17">
        <v>5415.724137931029</v>
      </c>
      <c r="G26" s="17">
        <v>-1525</v>
      </c>
      <c r="H26" s="17">
        <v>0</v>
      </c>
    </row>
    <row r="27" spans="1:8" x14ac:dyDescent="0.25">
      <c r="A27" s="13">
        <v>122</v>
      </c>
      <c r="B27" s="14" t="s">
        <v>140</v>
      </c>
      <c r="C27" s="17">
        <v>-30464</v>
      </c>
      <c r="D27" s="17">
        <v>-13386</v>
      </c>
      <c r="E27" s="17">
        <v>-3757</v>
      </c>
      <c r="F27" s="17">
        <v>-401</v>
      </c>
      <c r="G27" s="17">
        <v>659</v>
      </c>
      <c r="H27" s="17">
        <v>0</v>
      </c>
    </row>
    <row r="28" spans="1:8" x14ac:dyDescent="0.25">
      <c r="A28" s="13">
        <v>123</v>
      </c>
      <c r="B28" s="14" t="s">
        <v>141</v>
      </c>
      <c r="C28" s="17">
        <v>-159798.31034482759</v>
      </c>
      <c r="D28" s="17">
        <v>-79361.310344827594</v>
      </c>
      <c r="E28" s="17">
        <v>-36483.310344827587</v>
      </c>
      <c r="F28" s="17">
        <v>13664.551724137942</v>
      </c>
      <c r="G28" s="17">
        <v>442</v>
      </c>
      <c r="H28" s="17">
        <v>0</v>
      </c>
    </row>
    <row r="29" spans="1:8" x14ac:dyDescent="0.25">
      <c r="A29" s="13">
        <v>124</v>
      </c>
      <c r="B29" s="14" t="s">
        <v>142</v>
      </c>
      <c r="C29" s="17">
        <v>0</v>
      </c>
      <c r="D29" s="17">
        <v>0</v>
      </c>
      <c r="E29" s="17">
        <v>0</v>
      </c>
      <c r="F29" s="17">
        <v>0</v>
      </c>
      <c r="G29" s="17">
        <v>0</v>
      </c>
      <c r="H29" s="17">
        <v>0</v>
      </c>
    </row>
    <row r="30" spans="1:8" x14ac:dyDescent="0.25">
      <c r="A30" s="13">
        <v>125</v>
      </c>
      <c r="B30" s="14" t="s">
        <v>143</v>
      </c>
      <c r="C30" s="17">
        <v>-4184.3103448275797</v>
      </c>
      <c r="D30" s="17">
        <v>40141.68965517242</v>
      </c>
      <c r="E30" s="17">
        <v>48385.68965517242</v>
      </c>
      <c r="F30" s="17">
        <v>7901.5517241379275</v>
      </c>
      <c r="G30" s="17">
        <v>-2587</v>
      </c>
      <c r="H30" s="17">
        <v>0</v>
      </c>
    </row>
    <row r="31" spans="1:8" x14ac:dyDescent="0.25">
      <c r="A31" s="13">
        <v>126</v>
      </c>
      <c r="B31" s="14" t="s">
        <v>144</v>
      </c>
      <c r="C31" s="17">
        <v>0</v>
      </c>
      <c r="D31" s="17">
        <v>0</v>
      </c>
      <c r="E31" s="17">
        <v>0</v>
      </c>
      <c r="F31" s="17">
        <v>0</v>
      </c>
      <c r="G31" s="17">
        <v>0</v>
      </c>
      <c r="H31" s="17">
        <v>0</v>
      </c>
    </row>
    <row r="32" spans="1:8" x14ac:dyDescent="0.25">
      <c r="A32" s="13">
        <v>127</v>
      </c>
      <c r="B32" s="14" t="s">
        <v>145</v>
      </c>
      <c r="C32" s="17">
        <v>-75345.724137931044</v>
      </c>
      <c r="D32" s="17">
        <v>-5237.724137931029</v>
      </c>
      <c r="E32" s="17">
        <v>10235.275862068964</v>
      </c>
      <c r="F32" s="17">
        <v>16727.620689655174</v>
      </c>
      <c r="G32" s="17">
        <v>4459</v>
      </c>
      <c r="H32" s="17">
        <v>0</v>
      </c>
    </row>
    <row r="33" spans="1:8" x14ac:dyDescent="0.25">
      <c r="A33" s="13">
        <v>128</v>
      </c>
      <c r="B33" s="14" t="s">
        <v>146</v>
      </c>
      <c r="C33" s="17">
        <v>-165891.58620689655</v>
      </c>
      <c r="D33" s="17">
        <v>-105967.58620689655</v>
      </c>
      <c r="E33" s="17">
        <v>-63375.586206896551</v>
      </c>
      <c r="F33" s="17">
        <v>2504.9310344827609</v>
      </c>
      <c r="G33" s="17">
        <v>11555</v>
      </c>
      <c r="H33" s="17">
        <v>0</v>
      </c>
    </row>
    <row r="34" spans="1:8" x14ac:dyDescent="0.25">
      <c r="A34" s="13">
        <v>129</v>
      </c>
      <c r="B34" s="14" t="s">
        <v>147</v>
      </c>
      <c r="C34" s="17">
        <v>-92535.103448275855</v>
      </c>
      <c r="D34" s="17">
        <v>-62556.103448275862</v>
      </c>
      <c r="E34" s="17">
        <v>-36646.103448275862</v>
      </c>
      <c r="F34" s="17">
        <v>-8396.4827586206884</v>
      </c>
      <c r="G34" s="17">
        <v>-1793</v>
      </c>
      <c r="H34" s="17">
        <v>0</v>
      </c>
    </row>
    <row r="35" spans="1:8" x14ac:dyDescent="0.25">
      <c r="A35" s="13">
        <v>131</v>
      </c>
      <c r="B35" s="14" t="s">
        <v>148</v>
      </c>
      <c r="C35" s="17">
        <v>0</v>
      </c>
      <c r="D35" s="17">
        <v>0</v>
      </c>
      <c r="E35" s="17">
        <v>0</v>
      </c>
      <c r="F35" s="17">
        <v>0</v>
      </c>
      <c r="G35" s="17">
        <v>0</v>
      </c>
      <c r="H35" s="17">
        <v>0</v>
      </c>
    </row>
    <row r="36" spans="1:8" x14ac:dyDescent="0.25">
      <c r="A36" s="13">
        <v>132</v>
      </c>
      <c r="B36" s="14" t="s">
        <v>149</v>
      </c>
      <c r="C36" s="17">
        <v>-8343.2758620689638</v>
      </c>
      <c r="D36" s="17">
        <v>-930.27586206896376</v>
      </c>
      <c r="E36" s="17">
        <v>6134.7241379310362</v>
      </c>
      <c r="F36" s="17">
        <v>6552.3793103448261</v>
      </c>
      <c r="G36" s="17">
        <v>-528</v>
      </c>
      <c r="H36" s="17">
        <v>0</v>
      </c>
    </row>
    <row r="37" spans="1:8" x14ac:dyDescent="0.25">
      <c r="A37" s="13">
        <v>133</v>
      </c>
      <c r="B37" s="14" t="s">
        <v>150</v>
      </c>
      <c r="C37" s="17">
        <v>-98392.241379310348</v>
      </c>
      <c r="D37" s="17">
        <v>-47129.241379310348</v>
      </c>
      <c r="E37" s="17">
        <v>-17211.241379310344</v>
      </c>
      <c r="F37" s="17">
        <v>-10880.793103448275</v>
      </c>
      <c r="G37" s="17">
        <v>-5078</v>
      </c>
      <c r="H37" s="17">
        <v>0</v>
      </c>
    </row>
    <row r="38" spans="1:8" x14ac:dyDescent="0.25">
      <c r="A38" s="13">
        <v>135</v>
      </c>
      <c r="B38" s="14" t="s">
        <v>151</v>
      </c>
      <c r="C38" s="17">
        <v>0</v>
      </c>
      <c r="D38" s="17">
        <v>0</v>
      </c>
      <c r="E38" s="17">
        <v>0</v>
      </c>
      <c r="F38" s="17">
        <v>0</v>
      </c>
      <c r="G38" s="17">
        <v>0</v>
      </c>
      <c r="H38" s="17">
        <v>0</v>
      </c>
    </row>
    <row r="39" spans="1:8" x14ac:dyDescent="0.25">
      <c r="A39" s="13">
        <v>136</v>
      </c>
      <c r="B39" s="14" t="s">
        <v>152</v>
      </c>
      <c r="C39" s="17">
        <v>-123491.44827586209</v>
      </c>
      <c r="D39" s="17">
        <v>-9264.448275862087</v>
      </c>
      <c r="E39" s="17">
        <v>51766.551724137928</v>
      </c>
      <c r="F39" s="17">
        <v>73011.241379310348</v>
      </c>
      <c r="G39" s="17">
        <v>42807</v>
      </c>
      <c r="H39" s="17">
        <v>0</v>
      </c>
    </row>
    <row r="40" spans="1:8" x14ac:dyDescent="0.25">
      <c r="A40" s="13">
        <v>137</v>
      </c>
      <c r="B40" s="14" t="s">
        <v>153</v>
      </c>
      <c r="C40" s="17">
        <v>0</v>
      </c>
      <c r="D40" s="17">
        <v>0</v>
      </c>
      <c r="E40" s="17">
        <v>0</v>
      </c>
      <c r="F40" s="17">
        <v>0</v>
      </c>
      <c r="G40" s="17">
        <v>0</v>
      </c>
      <c r="H40" s="17">
        <v>0</v>
      </c>
    </row>
    <row r="41" spans="1:8" x14ac:dyDescent="0.25">
      <c r="A41" s="13">
        <v>138</v>
      </c>
      <c r="B41" s="14" t="s">
        <v>154</v>
      </c>
      <c r="C41" s="17">
        <v>0</v>
      </c>
      <c r="D41" s="17">
        <v>0</v>
      </c>
      <c r="E41" s="17">
        <v>0</v>
      </c>
      <c r="F41" s="17">
        <v>0</v>
      </c>
      <c r="G41" s="17">
        <v>0</v>
      </c>
      <c r="H41" s="17">
        <v>0</v>
      </c>
    </row>
    <row r="42" spans="1:8" x14ac:dyDescent="0.25">
      <c r="A42" s="13">
        <v>140</v>
      </c>
      <c r="B42" s="14" t="s">
        <v>155</v>
      </c>
      <c r="C42" s="17">
        <v>-38872.724137931029</v>
      </c>
      <c r="D42" s="17">
        <v>10712.275862068971</v>
      </c>
      <c r="E42" s="17">
        <v>28596.275862068971</v>
      </c>
      <c r="F42" s="17">
        <v>21597.620689655159</v>
      </c>
      <c r="G42" s="17">
        <v>4687</v>
      </c>
      <c r="H42" s="17">
        <v>0</v>
      </c>
    </row>
    <row r="43" spans="1:8" x14ac:dyDescent="0.25">
      <c r="A43" s="13">
        <v>141</v>
      </c>
      <c r="B43" s="14" t="s">
        <v>156</v>
      </c>
      <c r="C43" s="17">
        <v>-274401.8275862069</v>
      </c>
      <c r="D43" s="17">
        <v>-84476.827586206899</v>
      </c>
      <c r="E43" s="17">
        <v>15705.172413793101</v>
      </c>
      <c r="F43" s="17">
        <v>73065.137931034435</v>
      </c>
      <c r="G43" s="17">
        <v>25345</v>
      </c>
      <c r="H43" s="17">
        <v>0</v>
      </c>
    </row>
    <row r="44" spans="1:8" x14ac:dyDescent="0.25">
      <c r="A44" s="13">
        <v>142</v>
      </c>
      <c r="B44" s="14" t="s">
        <v>157</v>
      </c>
      <c r="C44" s="17">
        <v>8159.2413793103478</v>
      </c>
      <c r="D44" s="17">
        <v>11155.241379310348</v>
      </c>
      <c r="E44" s="17">
        <v>12571.241379310346</v>
      </c>
      <c r="F44" s="17">
        <v>7206.7931034482681</v>
      </c>
      <c r="G44" s="17">
        <v>-933</v>
      </c>
      <c r="H44" s="17">
        <v>0</v>
      </c>
    </row>
    <row r="45" spans="1:8" x14ac:dyDescent="0.25">
      <c r="A45" s="13">
        <v>143</v>
      </c>
      <c r="B45" s="14" t="s">
        <v>158</v>
      </c>
      <c r="C45" s="17">
        <v>-29688.275862068964</v>
      </c>
      <c r="D45" s="17">
        <v>-16367.275862068966</v>
      </c>
      <c r="E45" s="17">
        <v>-8185.2758620689656</v>
      </c>
      <c r="F45" s="17">
        <v>-2180.6206896551739</v>
      </c>
      <c r="G45" s="17">
        <v>713</v>
      </c>
      <c r="H45" s="17">
        <v>0</v>
      </c>
    </row>
    <row r="46" spans="1:8" x14ac:dyDescent="0.25">
      <c r="A46" s="13">
        <v>146</v>
      </c>
      <c r="B46" s="14" t="s">
        <v>159</v>
      </c>
      <c r="C46" s="17">
        <v>-70166.379310344826</v>
      </c>
      <c r="D46" s="17">
        <v>-48111.379310344826</v>
      </c>
      <c r="E46" s="17">
        <v>-24608.379310344826</v>
      </c>
      <c r="F46" s="17">
        <v>879.89655172413768</v>
      </c>
      <c r="G46" s="17">
        <v>1002</v>
      </c>
      <c r="H46" s="17">
        <v>0</v>
      </c>
    </row>
    <row r="47" spans="1:8" x14ac:dyDescent="0.25">
      <c r="A47" s="13">
        <v>147</v>
      </c>
      <c r="B47" s="14" t="s">
        <v>160</v>
      </c>
      <c r="C47" s="17">
        <v>-30720.862068965518</v>
      </c>
      <c r="D47" s="17">
        <v>-17320.862068965518</v>
      </c>
      <c r="E47" s="17">
        <v>-9237.8620689655181</v>
      </c>
      <c r="F47" s="17">
        <v>-7012.689655172413</v>
      </c>
      <c r="G47" s="17">
        <v>-2675</v>
      </c>
      <c r="H47" s="17">
        <v>0</v>
      </c>
    </row>
    <row r="48" spans="1:8" x14ac:dyDescent="0.25">
      <c r="A48" s="13">
        <v>148</v>
      </c>
      <c r="B48" s="14" t="s">
        <v>161</v>
      </c>
      <c r="C48" s="17">
        <v>-5039.5862068965516</v>
      </c>
      <c r="D48" s="17">
        <v>-2952.5862068965516</v>
      </c>
      <c r="E48" s="17">
        <v>-509.58620689655163</v>
      </c>
      <c r="F48" s="17">
        <v>1020.9310344827572</v>
      </c>
      <c r="G48" s="17">
        <v>-2217</v>
      </c>
      <c r="H48" s="17">
        <v>0</v>
      </c>
    </row>
    <row r="49" spans="1:8" x14ac:dyDescent="0.25">
      <c r="A49" s="13">
        <v>149</v>
      </c>
      <c r="B49" s="14" t="s">
        <v>162</v>
      </c>
      <c r="C49" s="17">
        <v>0</v>
      </c>
      <c r="D49" s="17">
        <v>0</v>
      </c>
      <c r="E49" s="17">
        <v>0</v>
      </c>
      <c r="F49" s="17">
        <v>0</v>
      </c>
      <c r="G49" s="17">
        <v>0</v>
      </c>
      <c r="H49" s="17">
        <v>0</v>
      </c>
    </row>
    <row r="50" spans="1:8" x14ac:dyDescent="0.25">
      <c r="A50" s="13">
        <v>150</v>
      </c>
      <c r="B50" s="14" t="s">
        <v>163</v>
      </c>
      <c r="C50" s="17">
        <v>0</v>
      </c>
      <c r="D50" s="17">
        <v>0</v>
      </c>
      <c r="E50" s="17">
        <v>0</v>
      </c>
      <c r="F50" s="17">
        <v>0</v>
      </c>
      <c r="G50" s="17">
        <v>0</v>
      </c>
      <c r="H50" s="17">
        <v>0</v>
      </c>
    </row>
    <row r="51" spans="1:8" x14ac:dyDescent="0.25">
      <c r="A51" s="13">
        <v>151</v>
      </c>
      <c r="B51" s="14" t="s">
        <v>164</v>
      </c>
      <c r="C51" s="17">
        <v>-120761.20689655172</v>
      </c>
      <c r="D51" s="17">
        <v>-64038.206896551725</v>
      </c>
      <c r="E51" s="17">
        <v>-28933.206896551725</v>
      </c>
      <c r="F51" s="17">
        <v>-6463.9655172413768</v>
      </c>
      <c r="G51" s="17">
        <v>211</v>
      </c>
      <c r="H51" s="17">
        <v>0</v>
      </c>
    </row>
    <row r="52" spans="1:8" x14ac:dyDescent="0.25">
      <c r="A52" s="13">
        <v>152</v>
      </c>
      <c r="B52" s="14" t="s">
        <v>165</v>
      </c>
      <c r="C52" s="17">
        <v>-79210.586206896551</v>
      </c>
      <c r="D52" s="17">
        <v>-48030.586206896551</v>
      </c>
      <c r="E52" s="17">
        <v>-25232.586206896551</v>
      </c>
      <c r="F52" s="17">
        <v>-5332.0689655172428</v>
      </c>
      <c r="G52" s="17">
        <v>-49</v>
      </c>
      <c r="H52" s="17">
        <v>0</v>
      </c>
    </row>
    <row r="53" spans="1:8" x14ac:dyDescent="0.25">
      <c r="A53" s="13">
        <v>154</v>
      </c>
      <c r="B53" s="14" t="s">
        <v>166</v>
      </c>
      <c r="C53" s="17">
        <v>-1495495.9310344828</v>
      </c>
      <c r="D53" s="17">
        <v>-970253.93103448278</v>
      </c>
      <c r="E53" s="17">
        <v>-566385.93103448278</v>
      </c>
      <c r="F53" s="17">
        <v>-187342.34482758614</v>
      </c>
      <c r="G53" s="17">
        <v>-82875</v>
      </c>
      <c r="H53" s="17">
        <v>0</v>
      </c>
    </row>
    <row r="54" spans="1:8" x14ac:dyDescent="0.25">
      <c r="A54" s="13">
        <v>156</v>
      </c>
      <c r="B54" s="14" t="s">
        <v>167</v>
      </c>
      <c r="C54" s="17">
        <v>-2563828.4827586208</v>
      </c>
      <c r="D54" s="17">
        <v>-1489944.4827586208</v>
      </c>
      <c r="E54" s="17">
        <v>-730326.48275862075</v>
      </c>
      <c r="F54" s="17">
        <v>-92752.586206896551</v>
      </c>
      <c r="G54" s="17">
        <v>-50807</v>
      </c>
      <c r="H54" s="17">
        <v>0</v>
      </c>
    </row>
    <row r="55" spans="1:8" x14ac:dyDescent="0.25">
      <c r="A55" s="13">
        <v>157</v>
      </c>
      <c r="B55" s="14" t="s">
        <v>168</v>
      </c>
      <c r="C55" s="17">
        <v>-10719.310344827587</v>
      </c>
      <c r="D55" s="17">
        <v>-8237.310344827587</v>
      </c>
      <c r="E55" s="17">
        <v>-6467.3103448275861</v>
      </c>
      <c r="F55" s="17">
        <v>-4318.4482758620688</v>
      </c>
      <c r="G55" s="17">
        <v>-2064</v>
      </c>
      <c r="H55" s="17">
        <v>0</v>
      </c>
    </row>
    <row r="56" spans="1:8" x14ac:dyDescent="0.25">
      <c r="A56" s="13">
        <v>158</v>
      </c>
      <c r="B56" s="14" t="s">
        <v>169</v>
      </c>
      <c r="C56" s="17">
        <v>0</v>
      </c>
      <c r="D56" s="17">
        <v>0</v>
      </c>
      <c r="E56" s="17">
        <v>0</v>
      </c>
      <c r="F56" s="17">
        <v>0</v>
      </c>
      <c r="G56" s="17">
        <v>0</v>
      </c>
      <c r="H56" s="17">
        <v>0</v>
      </c>
    </row>
    <row r="57" spans="1:8" x14ac:dyDescent="0.25">
      <c r="A57" s="13">
        <v>160</v>
      </c>
      <c r="B57" s="14" t="s">
        <v>170</v>
      </c>
      <c r="C57" s="17">
        <v>-8822.3448275862065</v>
      </c>
      <c r="D57" s="17">
        <v>-6515.3448275862065</v>
      </c>
      <c r="E57" s="17">
        <v>-3263.344827586207</v>
      </c>
      <c r="F57" s="17">
        <v>1917.7241379310344</v>
      </c>
      <c r="G57" s="17">
        <v>1659</v>
      </c>
      <c r="H57" s="17">
        <v>0</v>
      </c>
    </row>
    <row r="58" spans="1:8" x14ac:dyDescent="0.25">
      <c r="A58" s="13">
        <v>161</v>
      </c>
      <c r="B58" s="14" t="s">
        <v>171</v>
      </c>
      <c r="C58" s="17">
        <v>-790776.89655172417</v>
      </c>
      <c r="D58" s="17">
        <v>-492871.89655172417</v>
      </c>
      <c r="E58" s="17">
        <v>-231614.89655172414</v>
      </c>
      <c r="F58" s="17">
        <v>-35084.517241379304</v>
      </c>
      <c r="G58" s="17">
        <v>-11098</v>
      </c>
      <c r="H58" s="17">
        <v>0</v>
      </c>
    </row>
    <row r="59" spans="1:8" x14ac:dyDescent="0.25">
      <c r="A59" s="13">
        <v>162</v>
      </c>
      <c r="B59" s="14" t="s">
        <v>172</v>
      </c>
      <c r="C59" s="17">
        <v>-1141.6896551724137</v>
      </c>
      <c r="D59" s="17">
        <v>-270.68965517241372</v>
      </c>
      <c r="E59" s="17">
        <v>355.31034482758616</v>
      </c>
      <c r="F59" s="17">
        <v>883.44827586206895</v>
      </c>
      <c r="G59" s="17">
        <v>734</v>
      </c>
      <c r="H59" s="17">
        <v>0</v>
      </c>
    </row>
    <row r="60" spans="1:8" x14ac:dyDescent="0.25">
      <c r="A60" s="13">
        <v>163</v>
      </c>
      <c r="B60" s="14" t="s">
        <v>173</v>
      </c>
      <c r="C60" s="17">
        <v>0</v>
      </c>
      <c r="D60" s="17">
        <v>0</v>
      </c>
      <c r="E60" s="17">
        <v>0</v>
      </c>
      <c r="F60" s="17">
        <v>0</v>
      </c>
      <c r="G60" s="17">
        <v>0</v>
      </c>
      <c r="H60" s="17">
        <v>0</v>
      </c>
    </row>
    <row r="61" spans="1:8" x14ac:dyDescent="0.25">
      <c r="A61" s="13">
        <v>164</v>
      </c>
      <c r="B61" s="14" t="s">
        <v>174</v>
      </c>
      <c r="C61" s="17">
        <v>3224.4482758620688</v>
      </c>
      <c r="D61" s="17">
        <v>-141.55172413793116</v>
      </c>
      <c r="E61" s="17">
        <v>2245.4482758620688</v>
      </c>
      <c r="F61" s="17">
        <v>772.75862068965512</v>
      </c>
      <c r="G61" s="17">
        <v>736</v>
      </c>
      <c r="H61" s="17">
        <v>0</v>
      </c>
    </row>
    <row r="62" spans="1:8" x14ac:dyDescent="0.25">
      <c r="A62" s="13">
        <v>165</v>
      </c>
      <c r="B62" s="14" t="s">
        <v>175</v>
      </c>
      <c r="C62" s="17">
        <v>-19295.275862068971</v>
      </c>
      <c r="D62" s="17">
        <v>32795.724137931029</v>
      </c>
      <c r="E62" s="17">
        <v>44813.724137931029</v>
      </c>
      <c r="F62" s="17">
        <v>13283.379310344826</v>
      </c>
      <c r="G62" s="17">
        <v>5201</v>
      </c>
      <c r="H62" s="17">
        <v>0</v>
      </c>
    </row>
    <row r="63" spans="1:8" x14ac:dyDescent="0.25">
      <c r="A63" s="13">
        <v>166</v>
      </c>
      <c r="B63" s="14" t="s">
        <v>176</v>
      </c>
      <c r="C63" s="17">
        <v>-5081</v>
      </c>
      <c r="D63" s="17">
        <v>-2055</v>
      </c>
      <c r="E63" s="17">
        <v>-2530</v>
      </c>
      <c r="F63" s="17">
        <v>-7165</v>
      </c>
      <c r="G63" s="17">
        <v>-6808</v>
      </c>
      <c r="H63" s="17">
        <v>0</v>
      </c>
    </row>
    <row r="64" spans="1:8" x14ac:dyDescent="0.25">
      <c r="A64" s="13">
        <v>169</v>
      </c>
      <c r="B64" s="14" t="s">
        <v>177</v>
      </c>
      <c r="C64" s="17">
        <v>0</v>
      </c>
      <c r="D64" s="17">
        <v>0</v>
      </c>
      <c r="E64" s="17">
        <v>0</v>
      </c>
      <c r="F64" s="17">
        <v>0</v>
      </c>
      <c r="G64" s="17">
        <v>0</v>
      </c>
      <c r="H64" s="17">
        <v>0</v>
      </c>
    </row>
    <row r="65" spans="1:8" x14ac:dyDescent="0.25">
      <c r="A65" s="13">
        <v>170</v>
      </c>
      <c r="B65" s="14" t="s">
        <v>178</v>
      </c>
      <c r="C65" s="17">
        <v>0</v>
      </c>
      <c r="D65" s="17">
        <v>0</v>
      </c>
      <c r="E65" s="17">
        <v>0</v>
      </c>
      <c r="F65" s="17">
        <v>0</v>
      </c>
      <c r="G65" s="17">
        <v>0</v>
      </c>
      <c r="H65" s="17">
        <v>0</v>
      </c>
    </row>
    <row r="66" spans="1:8" x14ac:dyDescent="0.25">
      <c r="A66" s="13">
        <v>171</v>
      </c>
      <c r="B66" s="14" t="s">
        <v>179</v>
      </c>
      <c r="C66" s="17">
        <v>-582001.48275862064</v>
      </c>
      <c r="D66" s="17">
        <v>-321869.4827586207</v>
      </c>
      <c r="E66" s="17">
        <v>-131588.4827586207</v>
      </c>
      <c r="F66" s="17">
        <v>15009.413793103449</v>
      </c>
      <c r="G66" s="17">
        <v>10141</v>
      </c>
      <c r="H66" s="17">
        <v>0</v>
      </c>
    </row>
    <row r="67" spans="1:8" x14ac:dyDescent="0.25">
      <c r="A67" s="13">
        <v>172</v>
      </c>
      <c r="B67" s="14" t="s">
        <v>180</v>
      </c>
      <c r="C67" s="17">
        <v>-149980.1724137931</v>
      </c>
      <c r="D67" s="17">
        <v>-36489.172413793101</v>
      </c>
      <c r="E67" s="17">
        <v>26433.827586206899</v>
      </c>
      <c r="F67" s="17">
        <v>27389.862068965507</v>
      </c>
      <c r="G67" s="17">
        <v>5823</v>
      </c>
      <c r="H67" s="17">
        <v>0</v>
      </c>
    </row>
    <row r="68" spans="1:8" x14ac:dyDescent="0.25">
      <c r="A68" s="13">
        <v>173</v>
      </c>
      <c r="B68" s="14" t="s">
        <v>181</v>
      </c>
      <c r="C68" s="17">
        <v>0</v>
      </c>
      <c r="D68" s="17">
        <v>0</v>
      </c>
      <c r="E68" s="17">
        <v>0</v>
      </c>
      <c r="F68" s="17">
        <v>0</v>
      </c>
      <c r="G68" s="17">
        <v>0</v>
      </c>
      <c r="H68" s="17">
        <v>0</v>
      </c>
    </row>
    <row r="69" spans="1:8" x14ac:dyDescent="0.25">
      <c r="A69" s="13">
        <v>174</v>
      </c>
      <c r="B69" s="14" t="s">
        <v>182</v>
      </c>
      <c r="C69" s="17">
        <v>-41741.275862068971</v>
      </c>
      <c r="D69" s="17">
        <v>-19707.275862068964</v>
      </c>
      <c r="E69" s="17">
        <v>-10747.275862068964</v>
      </c>
      <c r="F69" s="17">
        <v>7045.3793103448261</v>
      </c>
      <c r="G69" s="17">
        <v>3576</v>
      </c>
      <c r="H69" s="17">
        <v>0</v>
      </c>
    </row>
    <row r="70" spans="1:8" x14ac:dyDescent="0.25">
      <c r="A70" s="13">
        <v>175</v>
      </c>
      <c r="B70" s="14" t="s">
        <v>183</v>
      </c>
      <c r="C70" s="17">
        <v>0</v>
      </c>
      <c r="D70" s="17">
        <v>0</v>
      </c>
      <c r="E70" s="17">
        <v>0</v>
      </c>
      <c r="F70" s="17">
        <v>0</v>
      </c>
      <c r="G70" s="17">
        <v>0</v>
      </c>
      <c r="H70" s="17">
        <v>0</v>
      </c>
    </row>
    <row r="71" spans="1:8" x14ac:dyDescent="0.25">
      <c r="A71" s="13">
        <v>180</v>
      </c>
      <c r="B71" s="14" t="s">
        <v>184</v>
      </c>
      <c r="C71" s="17">
        <v>3660.3448275862065</v>
      </c>
      <c r="D71" s="17">
        <v>9931.3448275862065</v>
      </c>
      <c r="E71" s="17">
        <v>11670.344827586207</v>
      </c>
      <c r="F71" s="17">
        <v>12416.275862068971</v>
      </c>
      <c r="G71" s="17">
        <v>2809</v>
      </c>
      <c r="H71" s="17">
        <v>0</v>
      </c>
    </row>
    <row r="72" spans="1:8" x14ac:dyDescent="0.25">
      <c r="A72" s="13">
        <v>181</v>
      </c>
      <c r="B72" s="14" t="s">
        <v>185</v>
      </c>
      <c r="C72" s="17">
        <v>-102989.5172413793</v>
      </c>
      <c r="D72" s="17">
        <v>-50266.517241379312</v>
      </c>
      <c r="E72" s="17">
        <v>-30663.517241379312</v>
      </c>
      <c r="F72" s="17">
        <v>-19360.413793103446</v>
      </c>
      <c r="G72" s="17">
        <v>-11343</v>
      </c>
      <c r="H72" s="17">
        <v>0</v>
      </c>
    </row>
    <row r="73" spans="1:8" x14ac:dyDescent="0.25">
      <c r="A73" s="13">
        <v>182</v>
      </c>
      <c r="B73" s="14" t="s">
        <v>186</v>
      </c>
      <c r="C73" s="17">
        <v>-167712.68965517241</v>
      </c>
      <c r="D73" s="17">
        <v>62380.310344827594</v>
      </c>
      <c r="E73" s="17">
        <v>-42642.689655172406</v>
      </c>
      <c r="F73" s="17">
        <v>-305832.55172413797</v>
      </c>
      <c r="G73" s="17">
        <v>-147702</v>
      </c>
      <c r="H73" s="17">
        <v>0</v>
      </c>
    </row>
    <row r="74" spans="1:8" x14ac:dyDescent="0.25">
      <c r="A74" s="13">
        <v>183</v>
      </c>
      <c r="B74" s="14" t="s">
        <v>187</v>
      </c>
      <c r="C74" s="17">
        <v>-5123.0689655172409</v>
      </c>
      <c r="D74" s="17">
        <v>-2976.0689655172414</v>
      </c>
      <c r="E74" s="17">
        <v>-2031.0689655172414</v>
      </c>
      <c r="F74" s="17">
        <v>-1331.655172413793</v>
      </c>
      <c r="G74" s="17">
        <v>-904</v>
      </c>
      <c r="H74" s="17">
        <v>0</v>
      </c>
    </row>
    <row r="75" spans="1:8" x14ac:dyDescent="0.25">
      <c r="A75" s="13">
        <v>184</v>
      </c>
      <c r="B75" s="14" t="s">
        <v>188</v>
      </c>
      <c r="C75" s="17">
        <v>-4145</v>
      </c>
      <c r="D75" s="17">
        <v>-1170</v>
      </c>
      <c r="E75" s="17">
        <v>5</v>
      </c>
      <c r="F75" s="17">
        <v>0</v>
      </c>
      <c r="G75" s="17">
        <v>0</v>
      </c>
      <c r="H75" s="17">
        <v>0</v>
      </c>
    </row>
    <row r="76" spans="1:8" x14ac:dyDescent="0.25">
      <c r="A76" s="13">
        <v>185</v>
      </c>
      <c r="B76" s="14" t="s">
        <v>189</v>
      </c>
      <c r="C76" s="17">
        <v>-1475.1724137931033</v>
      </c>
      <c r="D76" s="17">
        <v>387.82758620689674</v>
      </c>
      <c r="E76" s="17">
        <v>4865.8275862068967</v>
      </c>
      <c r="F76" s="17">
        <v>5687.8620689655145</v>
      </c>
      <c r="G76" s="17">
        <v>528</v>
      </c>
      <c r="H76" s="17">
        <v>0</v>
      </c>
    </row>
    <row r="77" spans="1:8" x14ac:dyDescent="0.25">
      <c r="A77" s="13">
        <v>186</v>
      </c>
      <c r="B77" s="14" t="s">
        <v>190</v>
      </c>
      <c r="C77" s="17">
        <v>256.3793103448279</v>
      </c>
      <c r="D77" s="17">
        <v>-15.620689655172555</v>
      </c>
      <c r="E77" s="17">
        <v>-428.62068965517255</v>
      </c>
      <c r="F77" s="17">
        <v>845.10344827586232</v>
      </c>
      <c r="G77" s="17">
        <v>277</v>
      </c>
      <c r="H77" s="17">
        <v>0</v>
      </c>
    </row>
    <row r="78" spans="1:8" x14ac:dyDescent="0.25">
      <c r="A78" s="13">
        <v>187</v>
      </c>
      <c r="B78" s="14" t="s">
        <v>191</v>
      </c>
      <c r="C78" s="17">
        <v>-7567.1724137931033</v>
      </c>
      <c r="D78" s="17">
        <v>-5987.1724137931033</v>
      </c>
      <c r="E78" s="17">
        <v>-2142.1724137931033</v>
      </c>
      <c r="F78" s="17">
        <v>-303.13793103448279</v>
      </c>
      <c r="G78" s="17">
        <v>673</v>
      </c>
      <c r="H78" s="17">
        <v>0</v>
      </c>
    </row>
    <row r="79" spans="1:8" x14ac:dyDescent="0.25">
      <c r="A79" s="13">
        <v>188</v>
      </c>
      <c r="B79" s="14" t="s">
        <v>192</v>
      </c>
      <c r="C79" s="17">
        <v>-854.51724137930978</v>
      </c>
      <c r="D79" s="17">
        <v>1712.4827586206902</v>
      </c>
      <c r="E79" s="17">
        <v>3593.4827586206902</v>
      </c>
      <c r="F79" s="17">
        <v>3752.5862068965507</v>
      </c>
      <c r="G79" s="17">
        <v>1407</v>
      </c>
      <c r="H79" s="17">
        <v>0</v>
      </c>
    </row>
    <row r="80" spans="1:8" x14ac:dyDescent="0.25">
      <c r="A80" s="13">
        <v>190</v>
      </c>
      <c r="B80" s="14" t="s">
        <v>193</v>
      </c>
      <c r="C80" s="17">
        <v>-774.55172413793116</v>
      </c>
      <c r="D80" s="17">
        <v>486.44827586206884</v>
      </c>
      <c r="E80" s="17">
        <v>963.44827586206884</v>
      </c>
      <c r="F80" s="17">
        <v>-785.24137931034511</v>
      </c>
      <c r="G80" s="17">
        <v>-1440</v>
      </c>
      <c r="H80" s="17">
        <v>0</v>
      </c>
    </row>
    <row r="81" spans="1:8" x14ac:dyDescent="0.25">
      <c r="A81" s="13">
        <v>191</v>
      </c>
      <c r="B81" s="14" t="s">
        <v>194</v>
      </c>
      <c r="C81" s="17">
        <v>-278416.24137931038</v>
      </c>
      <c r="D81" s="17">
        <v>-173372.24137931035</v>
      </c>
      <c r="E81" s="17">
        <v>-101576.24137931035</v>
      </c>
      <c r="F81" s="17">
        <v>-13865.793103448275</v>
      </c>
      <c r="G81" s="17">
        <v>-217</v>
      </c>
      <c r="H81" s="17">
        <v>0</v>
      </c>
    </row>
    <row r="82" spans="1:8" x14ac:dyDescent="0.25">
      <c r="A82" s="13">
        <v>192</v>
      </c>
      <c r="B82" s="14" t="s">
        <v>195</v>
      </c>
      <c r="C82" s="17">
        <v>-8479.4827586206884</v>
      </c>
      <c r="D82" s="17">
        <v>-5545.4827586206893</v>
      </c>
      <c r="E82" s="17">
        <v>499.51724137931069</v>
      </c>
      <c r="F82" s="17">
        <v>1219.4137931034456</v>
      </c>
      <c r="G82" s="17">
        <v>-1530</v>
      </c>
      <c r="H82" s="17">
        <v>0</v>
      </c>
    </row>
    <row r="83" spans="1:8" x14ac:dyDescent="0.25">
      <c r="A83" s="13">
        <v>193</v>
      </c>
      <c r="B83" s="14" t="s">
        <v>196</v>
      </c>
      <c r="C83" s="17">
        <v>-910</v>
      </c>
      <c r="D83" s="17">
        <v>-1242</v>
      </c>
      <c r="E83" s="17">
        <v>-582</v>
      </c>
      <c r="F83" s="17">
        <v>948</v>
      </c>
      <c r="G83" s="17">
        <v>405</v>
      </c>
      <c r="H83" s="17">
        <v>0</v>
      </c>
    </row>
    <row r="84" spans="1:8" x14ac:dyDescent="0.25">
      <c r="A84" s="13">
        <v>194</v>
      </c>
      <c r="B84" s="14" t="s">
        <v>197</v>
      </c>
      <c r="C84" s="17">
        <v>-510878.89655172412</v>
      </c>
      <c r="D84" s="17">
        <v>-346860.89655172412</v>
      </c>
      <c r="E84" s="17">
        <v>-206879.89655172414</v>
      </c>
      <c r="F84" s="17">
        <v>-39491.517241379304</v>
      </c>
      <c r="G84" s="17">
        <v>-2625</v>
      </c>
      <c r="H84" s="17">
        <v>0</v>
      </c>
    </row>
    <row r="85" spans="1:8" x14ac:dyDescent="0.25">
      <c r="A85" s="13">
        <v>195</v>
      </c>
      <c r="B85" s="14" t="s">
        <v>198</v>
      </c>
      <c r="C85" s="17">
        <v>3787.7241379310344</v>
      </c>
      <c r="D85" s="17">
        <v>4584.7241379310344</v>
      </c>
      <c r="E85" s="17">
        <v>4052.7241379310344</v>
      </c>
      <c r="F85" s="17">
        <v>-2129.6206896551721</v>
      </c>
      <c r="G85" s="17">
        <v>-820</v>
      </c>
      <c r="H85" s="17">
        <v>0</v>
      </c>
    </row>
    <row r="86" spans="1:8" x14ac:dyDescent="0.25">
      <c r="A86" s="13">
        <v>197</v>
      </c>
      <c r="B86" s="14" t="s">
        <v>199</v>
      </c>
      <c r="C86" s="17">
        <v>0</v>
      </c>
      <c r="D86" s="17">
        <v>0</v>
      </c>
      <c r="E86" s="17">
        <v>0</v>
      </c>
      <c r="F86" s="17">
        <v>0</v>
      </c>
      <c r="G86" s="17">
        <v>0</v>
      </c>
      <c r="H86" s="17">
        <v>0</v>
      </c>
    </row>
    <row r="87" spans="1:8" x14ac:dyDescent="0.25">
      <c r="A87" s="13">
        <v>199</v>
      </c>
      <c r="B87" s="14" t="s">
        <v>200</v>
      </c>
      <c r="C87" s="17">
        <v>-363322.20689655171</v>
      </c>
      <c r="D87" s="17">
        <v>-199710.20689655171</v>
      </c>
      <c r="E87" s="17">
        <v>-76470.206896551725</v>
      </c>
      <c r="F87" s="17">
        <v>15211.034482758609</v>
      </c>
      <c r="G87" s="17">
        <v>-1029</v>
      </c>
      <c r="H87" s="17">
        <v>0</v>
      </c>
    </row>
    <row r="88" spans="1:8" x14ac:dyDescent="0.25">
      <c r="A88" s="13">
        <v>200</v>
      </c>
      <c r="B88" s="14" t="s">
        <v>201</v>
      </c>
      <c r="C88" s="17">
        <v>-10743.655172413793</v>
      </c>
      <c r="D88" s="17">
        <v>-5633.6551724137935</v>
      </c>
      <c r="E88" s="17">
        <v>-2293.655172413793</v>
      </c>
      <c r="F88" s="17">
        <v>-216.72413793103442</v>
      </c>
      <c r="G88" s="17">
        <v>91</v>
      </c>
      <c r="H88" s="17">
        <v>0</v>
      </c>
    </row>
    <row r="89" spans="1:8" x14ac:dyDescent="0.25">
      <c r="A89" s="13">
        <v>201</v>
      </c>
      <c r="B89" s="14" t="s">
        <v>202</v>
      </c>
      <c r="C89" s="17">
        <v>25082.482758620696</v>
      </c>
      <c r="D89" s="17">
        <v>185693.4827586207</v>
      </c>
      <c r="E89" s="17">
        <v>226425.4827586207</v>
      </c>
      <c r="F89" s="17">
        <v>40410.586206896551</v>
      </c>
      <c r="G89" s="17">
        <v>9276</v>
      </c>
      <c r="H89" s="17">
        <v>0</v>
      </c>
    </row>
    <row r="90" spans="1:8" x14ac:dyDescent="0.25">
      <c r="A90" s="13">
        <v>202</v>
      </c>
      <c r="B90" s="14" t="s">
        <v>203</v>
      </c>
      <c r="C90" s="17">
        <v>-80447.344827586203</v>
      </c>
      <c r="D90" s="17">
        <v>-38194.344827586203</v>
      </c>
      <c r="E90" s="17">
        <v>-9862.3448275862065</v>
      </c>
      <c r="F90" s="17">
        <v>5550.724137931029</v>
      </c>
      <c r="G90" s="17">
        <v>-2377</v>
      </c>
      <c r="H90" s="17">
        <v>0</v>
      </c>
    </row>
    <row r="91" spans="1:8" x14ac:dyDescent="0.25">
      <c r="A91" s="13">
        <v>203</v>
      </c>
      <c r="B91" s="14" t="s">
        <v>204</v>
      </c>
      <c r="C91" s="17">
        <v>-332112.96551724139</v>
      </c>
      <c r="D91" s="17">
        <v>-211008.96551724139</v>
      </c>
      <c r="E91" s="17">
        <v>-107606.96551724138</v>
      </c>
      <c r="F91" s="17">
        <v>5030.8275862068967</v>
      </c>
      <c r="G91" s="17">
        <v>6806</v>
      </c>
      <c r="H91" s="17">
        <v>0</v>
      </c>
    </row>
    <row r="92" spans="1:8" x14ac:dyDescent="0.25">
      <c r="A92" s="13">
        <v>204</v>
      </c>
      <c r="B92" s="14" t="s">
        <v>205</v>
      </c>
      <c r="C92" s="17">
        <v>-1818571.5862068965</v>
      </c>
      <c r="D92" s="17">
        <v>-1137753.5862068965</v>
      </c>
      <c r="E92" s="17">
        <v>-539862.58620689658</v>
      </c>
      <c r="F92" s="17">
        <v>13449.931034482754</v>
      </c>
      <c r="G92" s="17">
        <v>-1359</v>
      </c>
      <c r="H92" s="17">
        <v>0</v>
      </c>
    </row>
    <row r="93" spans="1:8" x14ac:dyDescent="0.25">
      <c r="A93" s="13">
        <v>206</v>
      </c>
      <c r="B93" s="14" t="s">
        <v>206</v>
      </c>
      <c r="C93" s="17">
        <v>-554271.24137931038</v>
      </c>
      <c r="D93" s="17">
        <v>-403300.24137931038</v>
      </c>
      <c r="E93" s="17">
        <v>-252108.24137931035</v>
      </c>
      <c r="F93" s="17">
        <v>-81466.793103448232</v>
      </c>
      <c r="G93" s="17">
        <v>-22883</v>
      </c>
      <c r="H93" s="17">
        <v>0</v>
      </c>
    </row>
    <row r="94" spans="1:8" x14ac:dyDescent="0.25">
      <c r="A94" s="13">
        <v>207</v>
      </c>
      <c r="B94" s="14" t="s">
        <v>207</v>
      </c>
      <c r="C94" s="17">
        <v>0</v>
      </c>
      <c r="D94" s="17">
        <v>0</v>
      </c>
      <c r="E94" s="17">
        <v>0</v>
      </c>
      <c r="F94" s="17">
        <v>0</v>
      </c>
      <c r="G94" s="17">
        <v>0</v>
      </c>
      <c r="H94" s="17">
        <v>0</v>
      </c>
    </row>
    <row r="95" spans="1:8" x14ac:dyDescent="0.25">
      <c r="A95" s="13">
        <v>208</v>
      </c>
      <c r="B95" s="14" t="s">
        <v>208</v>
      </c>
      <c r="C95" s="17">
        <v>-5407008</v>
      </c>
      <c r="D95" s="17">
        <v>-3154528</v>
      </c>
      <c r="E95" s="17">
        <v>-1410295</v>
      </c>
      <c r="F95" s="17">
        <v>187337</v>
      </c>
      <c r="G95" s="17">
        <v>76032</v>
      </c>
      <c r="H95" s="17">
        <v>0</v>
      </c>
    </row>
    <row r="96" spans="1:8" x14ac:dyDescent="0.25">
      <c r="A96" s="13">
        <v>209</v>
      </c>
      <c r="B96" s="14" t="s">
        <v>209</v>
      </c>
      <c r="C96" s="17">
        <v>0</v>
      </c>
      <c r="D96" s="17">
        <v>0</v>
      </c>
      <c r="E96" s="17">
        <v>0</v>
      </c>
      <c r="F96" s="17">
        <v>0</v>
      </c>
      <c r="G96" s="17">
        <v>0</v>
      </c>
      <c r="H96" s="17">
        <v>0</v>
      </c>
    </row>
    <row r="97" spans="1:8" x14ac:dyDescent="0.25">
      <c r="A97" s="13">
        <v>211</v>
      </c>
      <c r="B97" s="14" t="s">
        <v>210</v>
      </c>
      <c r="C97" s="17">
        <v>-528205.82758620684</v>
      </c>
      <c r="D97" s="17">
        <v>-313256.8275862069</v>
      </c>
      <c r="E97" s="17">
        <v>-156614.8275862069</v>
      </c>
      <c r="F97" s="17">
        <v>-35314.862068965514</v>
      </c>
      <c r="G97" s="17">
        <v>-17364</v>
      </c>
      <c r="H97" s="17">
        <v>0</v>
      </c>
    </row>
    <row r="98" spans="1:8" x14ac:dyDescent="0.25">
      <c r="A98" s="13">
        <v>212</v>
      </c>
      <c r="B98" s="14" t="s">
        <v>211</v>
      </c>
      <c r="C98" s="17">
        <v>-560437.20689655177</v>
      </c>
      <c r="D98" s="17">
        <v>-298359.20689655171</v>
      </c>
      <c r="E98" s="17">
        <v>-71577.206896551725</v>
      </c>
      <c r="F98" s="17">
        <v>109200.03448275861</v>
      </c>
      <c r="G98" s="17">
        <v>52513</v>
      </c>
      <c r="H98" s="17">
        <v>0</v>
      </c>
    </row>
    <row r="99" spans="1:8" x14ac:dyDescent="0.25">
      <c r="A99" s="13">
        <v>213</v>
      </c>
      <c r="B99" s="14" t="s">
        <v>212</v>
      </c>
      <c r="C99" s="17">
        <v>-694131.41379310342</v>
      </c>
      <c r="D99" s="17">
        <v>-445036.41379310342</v>
      </c>
      <c r="E99" s="17">
        <v>-246164.41379310345</v>
      </c>
      <c r="F99" s="17">
        <v>-47754.931034482754</v>
      </c>
      <c r="G99" s="17">
        <v>-22211</v>
      </c>
      <c r="H99" s="17">
        <v>0</v>
      </c>
    </row>
    <row r="100" spans="1:8" x14ac:dyDescent="0.25">
      <c r="A100" s="13">
        <v>214</v>
      </c>
      <c r="B100" s="14" t="s">
        <v>213</v>
      </c>
      <c r="C100" s="17">
        <v>-792959.13793103443</v>
      </c>
      <c r="D100" s="17">
        <v>-537358.13793103443</v>
      </c>
      <c r="E100" s="17">
        <v>-306918.13793103449</v>
      </c>
      <c r="F100" s="17">
        <v>-56068.310344827594</v>
      </c>
      <c r="G100" s="17">
        <v>-21794</v>
      </c>
      <c r="H100" s="17">
        <v>0</v>
      </c>
    </row>
    <row r="101" spans="1:8" x14ac:dyDescent="0.25">
      <c r="A101" s="13">
        <v>215</v>
      </c>
      <c r="B101" s="14" t="s">
        <v>214</v>
      </c>
      <c r="C101" s="17">
        <v>-710741.86206896557</v>
      </c>
      <c r="D101" s="17">
        <v>-455655.86206896551</v>
      </c>
      <c r="E101" s="17">
        <v>-240845.86206896551</v>
      </c>
      <c r="F101" s="17">
        <v>-20033.689655172413</v>
      </c>
      <c r="G101" s="17">
        <v>-11600</v>
      </c>
      <c r="H101" s="17">
        <v>0</v>
      </c>
    </row>
    <row r="102" spans="1:8" x14ac:dyDescent="0.25">
      <c r="A102" s="13">
        <v>216</v>
      </c>
      <c r="B102" s="14" t="s">
        <v>215</v>
      </c>
      <c r="C102" s="17">
        <v>-2694867.8275862071</v>
      </c>
      <c r="D102" s="17">
        <v>-1702414.8275862068</v>
      </c>
      <c r="E102" s="17">
        <v>-847367.82758620684</v>
      </c>
      <c r="F102" s="17">
        <v>-48954.862068965514</v>
      </c>
      <c r="G102" s="17">
        <v>-641</v>
      </c>
      <c r="H102" s="17">
        <v>0</v>
      </c>
    </row>
    <row r="103" spans="1:8" x14ac:dyDescent="0.25">
      <c r="A103" s="13">
        <v>217</v>
      </c>
      <c r="B103" s="14" t="s">
        <v>216</v>
      </c>
      <c r="C103" s="17">
        <v>-1118713.6551724137</v>
      </c>
      <c r="D103" s="17">
        <v>-841597.6551724138</v>
      </c>
      <c r="E103" s="17">
        <v>-551734.6551724138</v>
      </c>
      <c r="F103" s="17">
        <v>-174382.72413793101</v>
      </c>
      <c r="G103" s="17">
        <v>-78393</v>
      </c>
      <c r="H103" s="17">
        <v>0</v>
      </c>
    </row>
    <row r="104" spans="1:8" x14ac:dyDescent="0.25">
      <c r="A104" s="13">
        <v>218</v>
      </c>
      <c r="B104" s="14" t="s">
        <v>217</v>
      </c>
      <c r="C104" s="17">
        <v>-124528</v>
      </c>
      <c r="D104" s="17">
        <v>-73849</v>
      </c>
      <c r="E104" s="17">
        <v>-39343</v>
      </c>
      <c r="F104" s="17">
        <v>-9176</v>
      </c>
      <c r="G104" s="17">
        <v>-8194</v>
      </c>
      <c r="H104" s="17">
        <v>0</v>
      </c>
    </row>
    <row r="105" spans="1:8" x14ac:dyDescent="0.25">
      <c r="A105" s="13">
        <v>219</v>
      </c>
      <c r="B105" s="14" t="s">
        <v>218</v>
      </c>
      <c r="C105" s="17">
        <v>0</v>
      </c>
      <c r="D105" s="17">
        <v>0</v>
      </c>
      <c r="E105" s="17">
        <v>0</v>
      </c>
      <c r="F105" s="17">
        <v>0</v>
      </c>
      <c r="G105" s="17">
        <v>0</v>
      </c>
      <c r="H105" s="17">
        <v>0</v>
      </c>
    </row>
    <row r="106" spans="1:8" x14ac:dyDescent="0.25">
      <c r="A106" s="13">
        <v>220</v>
      </c>
      <c r="B106" s="14" t="s">
        <v>219</v>
      </c>
      <c r="C106" s="17">
        <v>0</v>
      </c>
      <c r="D106" s="17">
        <v>0</v>
      </c>
      <c r="E106" s="17">
        <v>0</v>
      </c>
      <c r="F106" s="17">
        <v>0</v>
      </c>
      <c r="G106" s="17">
        <v>0</v>
      </c>
      <c r="H106" s="17">
        <v>0</v>
      </c>
    </row>
    <row r="107" spans="1:8" x14ac:dyDescent="0.25">
      <c r="A107" s="13">
        <v>221</v>
      </c>
      <c r="B107" s="14" t="s">
        <v>220</v>
      </c>
      <c r="C107" s="17">
        <v>-2041948.9310344828</v>
      </c>
      <c r="D107" s="17">
        <v>-1272219.9310344828</v>
      </c>
      <c r="E107" s="17">
        <v>-649111.93103448278</v>
      </c>
      <c r="F107" s="17">
        <v>-66582.344827586145</v>
      </c>
      <c r="G107" s="17">
        <v>18792</v>
      </c>
      <c r="H107" s="17">
        <v>0</v>
      </c>
    </row>
    <row r="108" spans="1:8" x14ac:dyDescent="0.25">
      <c r="A108" s="13">
        <v>222</v>
      </c>
      <c r="B108" s="14" t="s">
        <v>221</v>
      </c>
      <c r="C108" s="17">
        <v>-178836.5172413793</v>
      </c>
      <c r="D108" s="17">
        <v>-103822.5172413793</v>
      </c>
      <c r="E108" s="17">
        <v>-47170.517241379312</v>
      </c>
      <c r="F108" s="17">
        <v>-5166.4137931034493</v>
      </c>
      <c r="G108" s="17">
        <v>-3754</v>
      </c>
      <c r="H108" s="17">
        <v>0</v>
      </c>
    </row>
    <row r="109" spans="1:8" x14ac:dyDescent="0.25">
      <c r="A109" s="13">
        <v>223</v>
      </c>
      <c r="B109" s="14" t="s">
        <v>222</v>
      </c>
      <c r="C109" s="17">
        <v>-85050.344827586203</v>
      </c>
      <c r="D109" s="17">
        <v>-24023.344827586203</v>
      </c>
      <c r="E109" s="17">
        <v>9383.6551724137971</v>
      </c>
      <c r="F109" s="17">
        <v>27396.724137931014</v>
      </c>
      <c r="G109" s="17">
        <v>3042</v>
      </c>
      <c r="H109" s="17">
        <v>0</v>
      </c>
    </row>
    <row r="110" spans="1:8" x14ac:dyDescent="0.25">
      <c r="A110" s="13">
        <v>226</v>
      </c>
      <c r="B110" s="14" t="s">
        <v>223</v>
      </c>
      <c r="C110" s="17">
        <v>-11625.137931034482</v>
      </c>
      <c r="D110" s="17">
        <v>-9962.1379310344819</v>
      </c>
      <c r="E110" s="17">
        <v>-6817.1379310344828</v>
      </c>
      <c r="F110" s="17">
        <v>-3133.3103448275861</v>
      </c>
      <c r="G110" s="17">
        <v>-2556</v>
      </c>
      <c r="H110" s="17">
        <v>0</v>
      </c>
    </row>
    <row r="111" spans="1:8" x14ac:dyDescent="0.25">
      <c r="A111" s="13">
        <v>229</v>
      </c>
      <c r="B111" s="14" t="s">
        <v>224</v>
      </c>
      <c r="C111" s="17">
        <v>-793610.06896551722</v>
      </c>
      <c r="D111" s="17">
        <v>-500025.06896551722</v>
      </c>
      <c r="E111" s="17">
        <v>-268409.06896551722</v>
      </c>
      <c r="F111" s="17">
        <v>-56521.655172413783</v>
      </c>
      <c r="G111" s="17">
        <v>-22271</v>
      </c>
      <c r="H111" s="17">
        <v>0</v>
      </c>
    </row>
    <row r="112" spans="1:8" x14ac:dyDescent="0.25">
      <c r="A112" s="13">
        <v>230</v>
      </c>
      <c r="B112" s="14" t="s">
        <v>225</v>
      </c>
      <c r="C112" s="17">
        <v>0</v>
      </c>
      <c r="D112" s="17">
        <v>0</v>
      </c>
      <c r="E112" s="17">
        <v>0</v>
      </c>
      <c r="F112" s="17">
        <v>0</v>
      </c>
      <c r="G112" s="17">
        <v>0</v>
      </c>
      <c r="H112" s="17">
        <v>0</v>
      </c>
    </row>
    <row r="113" spans="1:8" x14ac:dyDescent="0.25">
      <c r="A113" s="13">
        <v>231</v>
      </c>
      <c r="B113" s="14" t="s">
        <v>226</v>
      </c>
      <c r="C113" s="17">
        <v>0</v>
      </c>
      <c r="D113" s="17">
        <v>0</v>
      </c>
      <c r="E113" s="17">
        <v>0</v>
      </c>
      <c r="F113" s="17">
        <v>0</v>
      </c>
      <c r="G113" s="17">
        <v>0</v>
      </c>
      <c r="H113" s="17">
        <v>0</v>
      </c>
    </row>
    <row r="114" spans="1:8" x14ac:dyDescent="0.25">
      <c r="A114" s="13">
        <v>232</v>
      </c>
      <c r="B114" s="14" t="s">
        <v>227</v>
      </c>
      <c r="C114" s="17">
        <v>0</v>
      </c>
      <c r="D114" s="17">
        <v>0</v>
      </c>
      <c r="E114" s="17">
        <v>0</v>
      </c>
      <c r="F114" s="17">
        <v>0</v>
      </c>
      <c r="G114" s="17">
        <v>0</v>
      </c>
      <c r="H114" s="17">
        <v>0</v>
      </c>
    </row>
    <row r="115" spans="1:8" x14ac:dyDescent="0.25">
      <c r="A115" s="13">
        <v>233</v>
      </c>
      <c r="B115" s="14" t="s">
        <v>228</v>
      </c>
      <c r="C115" s="17">
        <v>-9438.5862068965507</v>
      </c>
      <c r="D115" s="17">
        <v>-5206.5862068965516</v>
      </c>
      <c r="E115" s="17">
        <v>-2144.5862068965516</v>
      </c>
      <c r="F115" s="17">
        <v>1184.9310344827572</v>
      </c>
      <c r="G115" s="17">
        <v>-134</v>
      </c>
      <c r="H115" s="17">
        <v>0</v>
      </c>
    </row>
    <row r="116" spans="1:8" x14ac:dyDescent="0.25">
      <c r="A116" s="13">
        <v>234</v>
      </c>
      <c r="B116" s="14" t="s">
        <v>229</v>
      </c>
      <c r="C116" s="17">
        <v>-55051.413793103449</v>
      </c>
      <c r="D116" s="17">
        <v>-36303.413793103449</v>
      </c>
      <c r="E116" s="17">
        <v>-22747.413793103449</v>
      </c>
      <c r="F116" s="17">
        <v>-4283.9310344827536</v>
      </c>
      <c r="G116" s="17">
        <v>6014</v>
      </c>
      <c r="H116" s="17">
        <v>0</v>
      </c>
    </row>
    <row r="117" spans="1:8" x14ac:dyDescent="0.25">
      <c r="A117" s="13">
        <v>236</v>
      </c>
      <c r="B117" s="14" t="s">
        <v>230</v>
      </c>
      <c r="C117" s="17">
        <v>-4880491.2758620689</v>
      </c>
      <c r="D117" s="17">
        <v>-2862167.2758620689</v>
      </c>
      <c r="E117" s="17">
        <v>-1211692.2758620689</v>
      </c>
      <c r="F117" s="17">
        <v>283425.37931034458</v>
      </c>
      <c r="G117" s="17">
        <v>28201</v>
      </c>
      <c r="H117" s="17">
        <v>0</v>
      </c>
    </row>
    <row r="118" spans="1:8" x14ac:dyDescent="0.25">
      <c r="A118" s="13">
        <v>238</v>
      </c>
      <c r="B118" s="14" t="s">
        <v>231</v>
      </c>
      <c r="C118" s="17">
        <v>-162960.89655172414</v>
      </c>
      <c r="D118" s="17">
        <v>-104469.89655172414</v>
      </c>
      <c r="E118" s="17">
        <v>-51862.896551724138</v>
      </c>
      <c r="F118" s="17">
        <v>-5704.5172413793116</v>
      </c>
      <c r="G118" s="17">
        <v>5680</v>
      </c>
      <c r="H118" s="17">
        <v>0</v>
      </c>
    </row>
    <row r="119" spans="1:8" x14ac:dyDescent="0.25">
      <c r="A119" s="13">
        <v>239</v>
      </c>
      <c r="B119" s="14" t="s">
        <v>232</v>
      </c>
      <c r="C119" s="17">
        <v>-32932.068965517239</v>
      </c>
      <c r="D119" s="17">
        <v>-27836.068965517239</v>
      </c>
      <c r="E119" s="17">
        <v>-18498.068965517239</v>
      </c>
      <c r="F119" s="17">
        <v>-5000.6551724137935</v>
      </c>
      <c r="G119" s="17">
        <v>-1461</v>
      </c>
      <c r="H119" s="17">
        <v>0</v>
      </c>
    </row>
    <row r="120" spans="1:8" x14ac:dyDescent="0.25">
      <c r="A120" s="13">
        <v>241</v>
      </c>
      <c r="B120" s="14" t="s">
        <v>233</v>
      </c>
      <c r="C120" s="17">
        <v>-107628.44827586207</v>
      </c>
      <c r="D120" s="17">
        <v>-63979.448275862072</v>
      </c>
      <c r="E120" s="17">
        <v>-24951.448275862069</v>
      </c>
      <c r="F120" s="17">
        <v>5147.2413793103442</v>
      </c>
      <c r="G120" s="17">
        <v>3612</v>
      </c>
      <c r="H120" s="17">
        <v>0</v>
      </c>
    </row>
    <row r="121" spans="1:8" x14ac:dyDescent="0.25">
      <c r="A121" s="13">
        <v>242</v>
      </c>
      <c r="B121" s="14" t="s">
        <v>234</v>
      </c>
      <c r="C121" s="17">
        <v>-770395.68965517241</v>
      </c>
      <c r="D121" s="17">
        <v>-490807.68965517241</v>
      </c>
      <c r="E121" s="17">
        <v>-255303.68965517241</v>
      </c>
      <c r="F121" s="17">
        <v>-35788.551724137928</v>
      </c>
      <c r="G121" s="17">
        <v>-11585</v>
      </c>
      <c r="H121" s="17">
        <v>0</v>
      </c>
    </row>
    <row r="122" spans="1:8" x14ac:dyDescent="0.25">
      <c r="A122" s="13">
        <v>245</v>
      </c>
      <c r="B122" s="14" t="s">
        <v>235</v>
      </c>
      <c r="C122" s="17">
        <v>-44679.827586206899</v>
      </c>
      <c r="D122" s="17">
        <v>-30092.827586206899</v>
      </c>
      <c r="E122" s="17">
        <v>-12832.827586206897</v>
      </c>
      <c r="F122" s="17">
        <v>3620.1379310344819</v>
      </c>
      <c r="G122" s="17">
        <v>1135</v>
      </c>
      <c r="H122" s="17">
        <v>0</v>
      </c>
    </row>
    <row r="123" spans="1:8" x14ac:dyDescent="0.25">
      <c r="A123" s="13">
        <v>246</v>
      </c>
      <c r="B123" s="14" t="s">
        <v>236</v>
      </c>
      <c r="C123" s="17">
        <v>0</v>
      </c>
      <c r="D123" s="17">
        <v>0</v>
      </c>
      <c r="E123" s="17">
        <v>0</v>
      </c>
      <c r="F123" s="17">
        <v>0</v>
      </c>
      <c r="G123" s="17">
        <v>0</v>
      </c>
      <c r="H123" s="17">
        <v>0</v>
      </c>
    </row>
    <row r="124" spans="1:8" x14ac:dyDescent="0.25">
      <c r="A124" s="13">
        <v>247</v>
      </c>
      <c r="B124" s="14" t="s">
        <v>237</v>
      </c>
      <c r="C124" s="17">
        <v>-2512790.6206896552</v>
      </c>
      <c r="D124" s="17">
        <v>-1251884.6206896552</v>
      </c>
      <c r="E124" s="17">
        <v>-458033.62068965519</v>
      </c>
      <c r="F124" s="17">
        <v>126228.10344827571</v>
      </c>
      <c r="G124" s="17">
        <v>-22165</v>
      </c>
      <c r="H124" s="17">
        <v>0</v>
      </c>
    </row>
    <row r="125" spans="1:8" x14ac:dyDescent="0.25">
      <c r="A125" s="13">
        <v>261</v>
      </c>
      <c r="B125" s="14" t="s">
        <v>238</v>
      </c>
      <c r="C125" s="17">
        <v>-199368.58620689655</v>
      </c>
      <c r="D125" s="17">
        <v>-84504.586206896551</v>
      </c>
      <c r="E125" s="17">
        <v>-29452.586206896551</v>
      </c>
      <c r="F125" s="17">
        <v>-23.068965517242759</v>
      </c>
      <c r="G125" s="17">
        <v>5899</v>
      </c>
      <c r="H125" s="17">
        <v>0</v>
      </c>
    </row>
    <row r="126" spans="1:8" x14ac:dyDescent="0.25">
      <c r="A126" s="13">
        <v>262</v>
      </c>
      <c r="B126" s="14" t="s">
        <v>239</v>
      </c>
      <c r="C126" s="17">
        <v>-665614.3448275862</v>
      </c>
      <c r="D126" s="17">
        <v>-281228.3448275862</v>
      </c>
      <c r="E126" s="17">
        <v>-101794.3448275862</v>
      </c>
      <c r="F126" s="17">
        <v>30130.724137931029</v>
      </c>
      <c r="G126" s="17">
        <v>46792</v>
      </c>
      <c r="H126" s="17">
        <v>0</v>
      </c>
    </row>
    <row r="127" spans="1:8" x14ac:dyDescent="0.25">
      <c r="A127" s="13">
        <v>263</v>
      </c>
      <c r="B127" s="14" t="s">
        <v>240</v>
      </c>
      <c r="C127" s="17">
        <v>-23107.068965517243</v>
      </c>
      <c r="D127" s="17">
        <v>-12154.068965517243</v>
      </c>
      <c r="E127" s="17">
        <v>-7283.0689655172418</v>
      </c>
      <c r="F127" s="17">
        <v>-4145.6551724137898</v>
      </c>
      <c r="G127" s="17">
        <v>228</v>
      </c>
      <c r="H127" s="17">
        <v>0</v>
      </c>
    </row>
    <row r="128" spans="1:8" x14ac:dyDescent="0.25">
      <c r="A128" s="13">
        <v>268</v>
      </c>
      <c r="B128" s="14" t="s">
        <v>241</v>
      </c>
      <c r="C128" s="17">
        <v>-235039.89655172414</v>
      </c>
      <c r="D128" s="17">
        <v>-119107.89655172414</v>
      </c>
      <c r="E128" s="17">
        <v>-49533.896551724138</v>
      </c>
      <c r="F128" s="17">
        <v>11789.482758620688</v>
      </c>
      <c r="G128" s="17">
        <v>11781</v>
      </c>
      <c r="H128" s="17">
        <v>0</v>
      </c>
    </row>
    <row r="129" spans="1:8" x14ac:dyDescent="0.25">
      <c r="A129" s="13">
        <v>270</v>
      </c>
      <c r="B129" s="14" t="s">
        <v>242</v>
      </c>
      <c r="C129" s="17">
        <v>-43463.379310344826</v>
      </c>
      <c r="D129" s="17">
        <v>-49164.379310344826</v>
      </c>
      <c r="E129" s="17">
        <v>-23367.379310344826</v>
      </c>
      <c r="F129" s="17">
        <v>6720.896551724134</v>
      </c>
      <c r="G129" s="17">
        <v>2537</v>
      </c>
      <c r="H129" s="17">
        <v>0</v>
      </c>
    </row>
    <row r="130" spans="1:8" x14ac:dyDescent="0.25">
      <c r="A130" s="13">
        <v>275</v>
      </c>
      <c r="B130" s="14" t="s">
        <v>243</v>
      </c>
      <c r="C130" s="17">
        <v>-106442.62068965517</v>
      </c>
      <c r="D130" s="17">
        <v>-54099.620689655174</v>
      </c>
      <c r="E130" s="17">
        <v>-20045.620689655174</v>
      </c>
      <c r="F130" s="17">
        <v>-2327.8965517241377</v>
      </c>
      <c r="G130" s="17">
        <v>-1145</v>
      </c>
      <c r="H130" s="17">
        <v>0</v>
      </c>
    </row>
    <row r="131" spans="1:8" x14ac:dyDescent="0.25">
      <c r="A131" s="13">
        <v>276</v>
      </c>
      <c r="B131" s="14" t="s">
        <v>244</v>
      </c>
      <c r="C131" s="17">
        <v>-190145.55172413791</v>
      </c>
      <c r="D131" s="17">
        <v>-120879.55172413793</v>
      </c>
      <c r="E131" s="17">
        <v>-57337.551724137928</v>
      </c>
      <c r="F131" s="17">
        <v>-3869.2413793103478</v>
      </c>
      <c r="G131" s="17">
        <v>2817</v>
      </c>
      <c r="H131" s="17">
        <v>0</v>
      </c>
    </row>
    <row r="132" spans="1:8" x14ac:dyDescent="0.25">
      <c r="A132" s="13">
        <v>277</v>
      </c>
      <c r="B132" s="14" t="s">
        <v>245</v>
      </c>
      <c r="C132" s="17">
        <v>-69027.448275862072</v>
      </c>
      <c r="D132" s="17">
        <v>-46463.448275862072</v>
      </c>
      <c r="E132" s="17">
        <v>-26296.448275862069</v>
      </c>
      <c r="F132" s="17">
        <v>-6958.7586206896522</v>
      </c>
      <c r="G132" s="17">
        <v>-484</v>
      </c>
      <c r="H132" s="17">
        <v>0</v>
      </c>
    </row>
    <row r="133" spans="1:8" x14ac:dyDescent="0.25">
      <c r="A133" s="13">
        <v>278</v>
      </c>
      <c r="B133" s="14" t="s">
        <v>246</v>
      </c>
      <c r="C133" s="17">
        <v>-72442.586206896551</v>
      </c>
      <c r="D133" s="17">
        <v>-42347.586206896551</v>
      </c>
      <c r="E133" s="17">
        <v>-11896.586206896551</v>
      </c>
      <c r="F133" s="17">
        <v>4320.9310344827591</v>
      </c>
      <c r="G133" s="17">
        <v>5570</v>
      </c>
      <c r="H133" s="17">
        <v>0</v>
      </c>
    </row>
    <row r="134" spans="1:8" x14ac:dyDescent="0.25">
      <c r="A134" s="13">
        <v>279</v>
      </c>
      <c r="B134" s="14" t="s">
        <v>247</v>
      </c>
      <c r="C134" s="17">
        <v>-124214.79310344828</v>
      </c>
      <c r="D134" s="17">
        <v>-61206.793103448275</v>
      </c>
      <c r="E134" s="17">
        <v>-23130.793103448275</v>
      </c>
      <c r="F134" s="17">
        <v>-6944.0344827586205</v>
      </c>
      <c r="G134" s="17">
        <v>-3978</v>
      </c>
      <c r="H134" s="17">
        <v>0</v>
      </c>
    </row>
    <row r="135" spans="1:8" x14ac:dyDescent="0.25">
      <c r="A135" s="13">
        <v>280</v>
      </c>
      <c r="B135" s="14" t="s">
        <v>248</v>
      </c>
      <c r="C135" s="17">
        <v>-1348240</v>
      </c>
      <c r="D135" s="17">
        <v>-850537</v>
      </c>
      <c r="E135" s="17">
        <v>-444483</v>
      </c>
      <c r="F135" s="17">
        <v>-84161</v>
      </c>
      <c r="G135" s="17">
        <v>-23377</v>
      </c>
      <c r="H135" s="17">
        <v>0</v>
      </c>
    </row>
    <row r="136" spans="1:8" x14ac:dyDescent="0.25">
      <c r="A136" s="13">
        <v>282</v>
      </c>
      <c r="B136" s="14" t="s">
        <v>249</v>
      </c>
      <c r="C136" s="17">
        <v>-179975.10344827586</v>
      </c>
      <c r="D136" s="17">
        <v>-109348.10344827586</v>
      </c>
      <c r="E136" s="17">
        <v>-58014.103448275862</v>
      </c>
      <c r="F136" s="17">
        <v>-17726.482758620696</v>
      </c>
      <c r="G136" s="17">
        <v>-785</v>
      </c>
      <c r="H136" s="17">
        <v>0</v>
      </c>
    </row>
    <row r="137" spans="1:8" x14ac:dyDescent="0.25">
      <c r="A137" s="13">
        <v>283</v>
      </c>
      <c r="B137" s="14" t="s">
        <v>250</v>
      </c>
      <c r="C137" s="17">
        <v>-435819.24137931038</v>
      </c>
      <c r="D137" s="17">
        <v>-285025.24137931038</v>
      </c>
      <c r="E137" s="17">
        <v>-176078.24137931035</v>
      </c>
      <c r="F137" s="17">
        <v>-60496.79310344829</v>
      </c>
      <c r="G137" s="17">
        <v>-24826</v>
      </c>
      <c r="H137" s="17">
        <v>0</v>
      </c>
    </row>
    <row r="138" spans="1:8" x14ac:dyDescent="0.25">
      <c r="A138" s="13">
        <v>284</v>
      </c>
      <c r="B138" s="14" t="s">
        <v>251</v>
      </c>
      <c r="C138" s="17">
        <v>-45632.827586206899</v>
      </c>
      <c r="D138" s="17">
        <v>-26049.827586206899</v>
      </c>
      <c r="E138" s="17">
        <v>-10080.827586206897</v>
      </c>
      <c r="F138" s="17">
        <v>-3425.8620689655163</v>
      </c>
      <c r="G138" s="17">
        <v>-320</v>
      </c>
      <c r="H138" s="17">
        <v>0</v>
      </c>
    </row>
    <row r="139" spans="1:8" x14ac:dyDescent="0.25">
      <c r="A139" s="13">
        <v>285</v>
      </c>
      <c r="B139" s="14" t="s">
        <v>252</v>
      </c>
      <c r="C139" s="17">
        <v>-131898.68965517241</v>
      </c>
      <c r="D139" s="17">
        <v>-73146.689655172406</v>
      </c>
      <c r="E139" s="17">
        <v>-36615.689655172413</v>
      </c>
      <c r="F139" s="17">
        <v>-747.55172413793071</v>
      </c>
      <c r="G139" s="17">
        <v>1752</v>
      </c>
      <c r="H139" s="17">
        <v>0</v>
      </c>
    </row>
    <row r="140" spans="1:8" x14ac:dyDescent="0.25">
      <c r="A140" s="13">
        <v>286</v>
      </c>
      <c r="B140" s="14" t="s">
        <v>253</v>
      </c>
      <c r="C140" s="17">
        <v>-224967.72413793104</v>
      </c>
      <c r="D140" s="17">
        <v>-132732.72413793104</v>
      </c>
      <c r="E140" s="17">
        <v>-64516.724137931036</v>
      </c>
      <c r="F140" s="17">
        <v>-7640.3793103448261</v>
      </c>
      <c r="G140" s="17">
        <v>2596</v>
      </c>
      <c r="H140" s="17">
        <v>0</v>
      </c>
    </row>
    <row r="141" spans="1:8" x14ac:dyDescent="0.25">
      <c r="A141" s="13">
        <v>287</v>
      </c>
      <c r="B141" s="14" t="s">
        <v>254</v>
      </c>
      <c r="C141" s="17">
        <v>-72414.689655172406</v>
      </c>
      <c r="D141" s="17">
        <v>-32553.689655172413</v>
      </c>
      <c r="E141" s="17">
        <v>-5072.689655172413</v>
      </c>
      <c r="F141" s="17">
        <v>5940.4482758620688</v>
      </c>
      <c r="G141" s="17">
        <v>1674</v>
      </c>
      <c r="H141" s="17">
        <v>0</v>
      </c>
    </row>
    <row r="142" spans="1:8" x14ac:dyDescent="0.25">
      <c r="A142" s="13">
        <v>288</v>
      </c>
      <c r="B142" s="14" t="s">
        <v>255</v>
      </c>
      <c r="C142" s="17">
        <v>-124664.75862068965</v>
      </c>
      <c r="D142" s="17">
        <v>-85144.758620689652</v>
      </c>
      <c r="E142" s="17">
        <v>-26922.758620689652</v>
      </c>
      <c r="F142" s="17">
        <v>9249.7931034482754</v>
      </c>
      <c r="G142" s="17">
        <v>-480</v>
      </c>
      <c r="H142" s="17">
        <v>0</v>
      </c>
    </row>
    <row r="143" spans="1:8" x14ac:dyDescent="0.25">
      <c r="A143" s="13">
        <v>290</v>
      </c>
      <c r="B143" s="14" t="s">
        <v>256</v>
      </c>
      <c r="C143" s="17">
        <v>-219011.5172413793</v>
      </c>
      <c r="D143" s="17">
        <v>-126491.5172413793</v>
      </c>
      <c r="E143" s="17">
        <v>-55770.517241379312</v>
      </c>
      <c r="F143" s="17">
        <v>-356.41379310344928</v>
      </c>
      <c r="G143" s="17">
        <v>-2159</v>
      </c>
      <c r="H143" s="17">
        <v>0</v>
      </c>
    </row>
    <row r="144" spans="1:8" x14ac:dyDescent="0.25">
      <c r="A144" s="13">
        <v>291</v>
      </c>
      <c r="B144" s="14" t="s">
        <v>257</v>
      </c>
      <c r="C144" s="17">
        <v>-142993.20689655171</v>
      </c>
      <c r="D144" s="17">
        <v>-76064.206896551725</v>
      </c>
      <c r="E144" s="17">
        <v>-21221.206896551725</v>
      </c>
      <c r="F144" s="17">
        <v>10588.034482758623</v>
      </c>
      <c r="G144" s="17">
        <v>-2013</v>
      </c>
      <c r="H144" s="17">
        <v>0</v>
      </c>
    </row>
    <row r="145" spans="1:8" x14ac:dyDescent="0.25">
      <c r="A145" s="13">
        <v>292</v>
      </c>
      <c r="B145" s="14" t="s">
        <v>258</v>
      </c>
      <c r="C145" s="17">
        <v>-93583.413793103449</v>
      </c>
      <c r="D145" s="17">
        <v>-42322.413793103449</v>
      </c>
      <c r="E145" s="17">
        <v>-3699.4137931034493</v>
      </c>
      <c r="F145" s="17">
        <v>5036.0689655172318</v>
      </c>
      <c r="G145" s="17">
        <v>-4488</v>
      </c>
      <c r="H145" s="17">
        <v>0</v>
      </c>
    </row>
    <row r="146" spans="1:8" x14ac:dyDescent="0.25">
      <c r="A146" s="13">
        <v>293</v>
      </c>
      <c r="B146" s="14" t="s">
        <v>259</v>
      </c>
      <c r="C146" s="17">
        <v>-479128.79310344829</v>
      </c>
      <c r="D146" s="17">
        <v>-310779.79310344829</v>
      </c>
      <c r="E146" s="17">
        <v>-159973.79310344829</v>
      </c>
      <c r="F146" s="17">
        <v>-37357.034482758609</v>
      </c>
      <c r="G146" s="17">
        <v>-5321</v>
      </c>
      <c r="H146" s="17">
        <v>0</v>
      </c>
    </row>
    <row r="147" spans="1:8" x14ac:dyDescent="0.25">
      <c r="A147" s="13">
        <v>294</v>
      </c>
      <c r="B147" s="14" t="s">
        <v>260</v>
      </c>
      <c r="C147" s="17">
        <v>-70052.137931034478</v>
      </c>
      <c r="D147" s="17">
        <v>-19331.137931034478</v>
      </c>
      <c r="E147" s="17">
        <v>-1871.1379310344782</v>
      </c>
      <c r="F147" s="17">
        <v>5859.6896551724058</v>
      </c>
      <c r="G147" s="17">
        <v>265</v>
      </c>
      <c r="H147" s="17">
        <v>0</v>
      </c>
    </row>
    <row r="148" spans="1:8" x14ac:dyDescent="0.25">
      <c r="A148" s="13">
        <v>295</v>
      </c>
      <c r="B148" s="14" t="s">
        <v>261</v>
      </c>
      <c r="C148" s="17">
        <v>-885005.13793103443</v>
      </c>
      <c r="D148" s="17">
        <v>-517775.13793103449</v>
      </c>
      <c r="E148" s="17">
        <v>-290321.13793103449</v>
      </c>
      <c r="F148" s="17">
        <v>-90855.310344827565</v>
      </c>
      <c r="G148" s="17">
        <v>-42316</v>
      </c>
      <c r="H148" s="17">
        <v>0</v>
      </c>
    </row>
    <row r="149" spans="1:8" x14ac:dyDescent="0.25">
      <c r="A149" s="13">
        <v>296</v>
      </c>
      <c r="B149" s="14" t="s">
        <v>262</v>
      </c>
      <c r="C149" s="17">
        <v>-121316.10344827586</v>
      </c>
      <c r="D149" s="17">
        <v>-78945.103448275855</v>
      </c>
      <c r="E149" s="17">
        <v>-35192.103448275862</v>
      </c>
      <c r="F149" s="17">
        <v>-1977.4827586206893</v>
      </c>
      <c r="G149" s="17">
        <v>331</v>
      </c>
      <c r="H149" s="17">
        <v>0</v>
      </c>
    </row>
    <row r="150" spans="1:8" x14ac:dyDescent="0.25">
      <c r="A150" s="13">
        <v>297</v>
      </c>
      <c r="B150" s="14" t="s">
        <v>263</v>
      </c>
      <c r="C150" s="17">
        <v>-145621.5172413793</v>
      </c>
      <c r="D150" s="17">
        <v>-69381.517241379304</v>
      </c>
      <c r="E150" s="17">
        <v>-12894.517241379304</v>
      </c>
      <c r="F150" s="17">
        <v>30654.586206896551</v>
      </c>
      <c r="G150" s="17">
        <v>7055</v>
      </c>
      <c r="H150" s="17">
        <v>0</v>
      </c>
    </row>
    <row r="151" spans="1:8" x14ac:dyDescent="0.25">
      <c r="A151" s="13">
        <v>298</v>
      </c>
      <c r="B151" s="14" t="s">
        <v>264</v>
      </c>
      <c r="C151" s="17">
        <v>-189347.86206896551</v>
      </c>
      <c r="D151" s="17">
        <v>-108251.86206896552</v>
      </c>
      <c r="E151" s="17">
        <v>-54388.862068965522</v>
      </c>
      <c r="F151" s="17">
        <v>6419.3103448275942</v>
      </c>
      <c r="G151" s="17">
        <v>12706</v>
      </c>
      <c r="H151" s="17">
        <v>0</v>
      </c>
    </row>
    <row r="152" spans="1:8" x14ac:dyDescent="0.25">
      <c r="A152" s="13">
        <v>299</v>
      </c>
      <c r="B152" s="14" t="s">
        <v>265</v>
      </c>
      <c r="C152" s="17">
        <v>-105354.89655172414</v>
      </c>
      <c r="D152" s="17">
        <v>-51632.896551724138</v>
      </c>
      <c r="E152" s="17">
        <v>-18724.896551724138</v>
      </c>
      <c r="F152" s="17">
        <v>4412.4827586206884</v>
      </c>
      <c r="G152" s="17">
        <v>620</v>
      </c>
      <c r="H152" s="17">
        <v>0</v>
      </c>
    </row>
    <row r="153" spans="1:8" x14ac:dyDescent="0.25">
      <c r="A153" s="13">
        <v>301</v>
      </c>
      <c r="B153" s="14" t="s">
        <v>266</v>
      </c>
      <c r="C153" s="17">
        <v>-369772.72413793101</v>
      </c>
      <c r="D153" s="17">
        <v>-202921.72413793104</v>
      </c>
      <c r="E153" s="17">
        <v>-76013.724137931044</v>
      </c>
      <c r="F153" s="17">
        <v>37692.620689655188</v>
      </c>
      <c r="G153" s="17">
        <v>9646</v>
      </c>
      <c r="H153" s="17">
        <v>0</v>
      </c>
    </row>
    <row r="154" spans="1:8" x14ac:dyDescent="0.25">
      <c r="A154" s="13">
        <v>305</v>
      </c>
      <c r="B154" s="14" t="s">
        <v>267</v>
      </c>
      <c r="C154" s="17">
        <v>0</v>
      </c>
      <c r="D154" s="17">
        <v>0</v>
      </c>
      <c r="E154" s="17">
        <v>0</v>
      </c>
      <c r="F154" s="17">
        <v>0</v>
      </c>
      <c r="G154" s="17">
        <v>0</v>
      </c>
      <c r="H154" s="17">
        <v>0</v>
      </c>
    </row>
    <row r="155" spans="1:8" x14ac:dyDescent="0.25">
      <c r="A155" s="13">
        <v>310</v>
      </c>
      <c r="B155" s="14" t="s">
        <v>268</v>
      </c>
      <c r="C155" s="17">
        <v>-30050.344827586203</v>
      </c>
      <c r="D155" s="17">
        <v>19478.655172413797</v>
      </c>
      <c r="E155" s="17">
        <v>39143.655172413797</v>
      </c>
      <c r="F155" s="17">
        <v>46406.724137931044</v>
      </c>
      <c r="G155" s="17">
        <v>20758</v>
      </c>
      <c r="H155" s="17">
        <v>0</v>
      </c>
    </row>
    <row r="156" spans="1:8" x14ac:dyDescent="0.25">
      <c r="A156" s="13">
        <v>311</v>
      </c>
      <c r="B156" s="14" t="s">
        <v>269</v>
      </c>
      <c r="C156" s="17">
        <v>0</v>
      </c>
      <c r="D156" s="17">
        <v>0</v>
      </c>
      <c r="E156" s="17">
        <v>0</v>
      </c>
      <c r="F156" s="17">
        <v>0</v>
      </c>
      <c r="G156" s="17">
        <v>0</v>
      </c>
      <c r="H156" s="17">
        <v>0</v>
      </c>
    </row>
    <row r="157" spans="1:8" x14ac:dyDescent="0.25">
      <c r="A157" s="13">
        <v>319</v>
      </c>
      <c r="B157" s="14" t="s">
        <v>270</v>
      </c>
      <c r="C157" s="17">
        <v>0</v>
      </c>
      <c r="D157" s="17">
        <v>0</v>
      </c>
      <c r="E157" s="17">
        <v>0</v>
      </c>
      <c r="F157" s="17">
        <v>0</v>
      </c>
      <c r="G157" s="17">
        <v>0</v>
      </c>
      <c r="H157" s="17">
        <v>0</v>
      </c>
    </row>
    <row r="158" spans="1:8" x14ac:dyDescent="0.25">
      <c r="A158" s="13">
        <v>320</v>
      </c>
      <c r="B158" s="14" t="s">
        <v>271</v>
      </c>
      <c r="C158" s="17">
        <v>-60154.586206896551</v>
      </c>
      <c r="D158" s="17">
        <v>-32369.586206896551</v>
      </c>
      <c r="E158" s="17">
        <v>-12714.586206896551</v>
      </c>
      <c r="F158" s="17">
        <v>687.93103448275724</v>
      </c>
      <c r="G158" s="17">
        <v>-748</v>
      </c>
      <c r="H158" s="17">
        <v>0</v>
      </c>
    </row>
    <row r="159" spans="1:8" x14ac:dyDescent="0.25">
      <c r="A159" s="13">
        <v>325</v>
      </c>
      <c r="B159" s="14" t="s">
        <v>272</v>
      </c>
      <c r="C159" s="17">
        <v>0</v>
      </c>
      <c r="D159" s="17">
        <v>0</v>
      </c>
      <c r="E159" s="17">
        <v>0</v>
      </c>
      <c r="F159" s="17">
        <v>0</v>
      </c>
      <c r="G159" s="17">
        <v>0</v>
      </c>
      <c r="H159" s="17">
        <v>0</v>
      </c>
    </row>
    <row r="160" spans="1:8" x14ac:dyDescent="0.25">
      <c r="A160" s="13">
        <v>326</v>
      </c>
      <c r="B160" s="14" t="s">
        <v>273</v>
      </c>
      <c r="C160" s="17">
        <v>0</v>
      </c>
      <c r="D160" s="17">
        <v>0</v>
      </c>
      <c r="E160" s="17">
        <v>0</v>
      </c>
      <c r="F160" s="17">
        <v>0</v>
      </c>
      <c r="G160" s="17">
        <v>0</v>
      </c>
      <c r="H160" s="17">
        <v>0</v>
      </c>
    </row>
    <row r="161" spans="1:8" x14ac:dyDescent="0.25">
      <c r="A161" s="13">
        <v>330</v>
      </c>
      <c r="B161" s="14" t="s">
        <v>274</v>
      </c>
      <c r="C161" s="17">
        <v>462.58620689655163</v>
      </c>
      <c r="D161" s="17">
        <v>-231.41379310344831</v>
      </c>
      <c r="E161" s="17">
        <v>-387.41379310344831</v>
      </c>
      <c r="F161" s="17">
        <v>-74.931034482758605</v>
      </c>
      <c r="G161" s="17">
        <v>221</v>
      </c>
      <c r="H161" s="17">
        <v>0</v>
      </c>
    </row>
    <row r="162" spans="1:8" x14ac:dyDescent="0.25">
      <c r="A162" s="13">
        <v>350</v>
      </c>
      <c r="B162" s="14" t="s">
        <v>275</v>
      </c>
      <c r="C162" s="17">
        <v>-16718.620689655174</v>
      </c>
      <c r="D162" s="17">
        <v>-6379.6206896551739</v>
      </c>
      <c r="E162" s="17">
        <v>2115.3793103448279</v>
      </c>
      <c r="F162" s="17">
        <v>-1524.8965517241377</v>
      </c>
      <c r="G162" s="17">
        <v>-2004</v>
      </c>
      <c r="H162" s="17">
        <v>0</v>
      </c>
    </row>
    <row r="163" spans="1:8" x14ac:dyDescent="0.25">
      <c r="A163" s="13">
        <v>360</v>
      </c>
      <c r="B163" s="14" t="s">
        <v>276</v>
      </c>
      <c r="C163" s="17">
        <v>-28691.862068965518</v>
      </c>
      <c r="D163" s="17">
        <v>-14959.862068965518</v>
      </c>
      <c r="E163" s="17">
        <v>-6558.8620689655172</v>
      </c>
      <c r="F163" s="17">
        <v>-2123.689655172413</v>
      </c>
      <c r="G163" s="17">
        <v>-319</v>
      </c>
      <c r="H163" s="17">
        <v>0</v>
      </c>
    </row>
    <row r="164" spans="1:8" x14ac:dyDescent="0.25">
      <c r="A164" s="13">
        <v>400</v>
      </c>
      <c r="B164" s="14" t="s">
        <v>277</v>
      </c>
      <c r="C164" s="17">
        <v>-17389.344827586207</v>
      </c>
      <c r="D164" s="17">
        <v>-5706.3448275862065</v>
      </c>
      <c r="E164" s="17">
        <v>999.65517241379303</v>
      </c>
      <c r="F164" s="17">
        <v>-730.27586206896558</v>
      </c>
      <c r="G164" s="17">
        <v>-2074</v>
      </c>
      <c r="H164" s="17">
        <v>0</v>
      </c>
    </row>
    <row r="165" spans="1:8" x14ac:dyDescent="0.25">
      <c r="A165" s="13">
        <v>402</v>
      </c>
      <c r="B165" s="14" t="s">
        <v>278</v>
      </c>
      <c r="C165" s="17">
        <v>-131858.62068965516</v>
      </c>
      <c r="D165" s="17">
        <v>-85397.620689655174</v>
      </c>
      <c r="E165" s="17">
        <v>-46606.620689655174</v>
      </c>
      <c r="F165" s="17">
        <v>-287.89655172413768</v>
      </c>
      <c r="G165" s="17">
        <v>-1855</v>
      </c>
      <c r="H165" s="17">
        <v>0</v>
      </c>
    </row>
    <row r="166" spans="1:8" x14ac:dyDescent="0.25">
      <c r="A166" s="13">
        <v>403</v>
      </c>
      <c r="B166" s="14" t="s">
        <v>279</v>
      </c>
      <c r="C166" s="17">
        <v>-452445</v>
      </c>
      <c r="D166" s="17">
        <v>-262521</v>
      </c>
      <c r="E166" s="17">
        <v>-116293</v>
      </c>
      <c r="F166" s="17">
        <v>-7769</v>
      </c>
      <c r="G166" s="17">
        <v>-6472</v>
      </c>
      <c r="H166" s="17">
        <v>0</v>
      </c>
    </row>
    <row r="167" spans="1:8" x14ac:dyDescent="0.25">
      <c r="A167" s="13">
        <v>405</v>
      </c>
      <c r="B167" s="14" t="s">
        <v>280</v>
      </c>
      <c r="C167" s="17">
        <v>891.96551724137953</v>
      </c>
      <c r="D167" s="17">
        <v>2714.9655172413795</v>
      </c>
      <c r="E167" s="17">
        <v>2143.9655172413795</v>
      </c>
      <c r="F167" s="17">
        <v>2318.1724137931033</v>
      </c>
      <c r="G167" s="17">
        <v>1645</v>
      </c>
      <c r="H167" s="17">
        <v>0</v>
      </c>
    </row>
    <row r="168" spans="1:8" x14ac:dyDescent="0.25">
      <c r="A168" s="13">
        <v>407</v>
      </c>
      <c r="B168" s="14" t="s">
        <v>281</v>
      </c>
      <c r="C168" s="17">
        <v>-4749</v>
      </c>
      <c r="D168" s="17">
        <v>-3770</v>
      </c>
      <c r="E168" s="17">
        <v>-1396</v>
      </c>
      <c r="F168" s="17">
        <v>0</v>
      </c>
      <c r="G168" s="17">
        <v>0</v>
      </c>
      <c r="H168" s="17">
        <v>0</v>
      </c>
    </row>
    <row r="169" spans="1:8" x14ac:dyDescent="0.25">
      <c r="A169" s="13">
        <v>408</v>
      </c>
      <c r="B169" s="14" t="s">
        <v>282</v>
      </c>
      <c r="C169" s="17">
        <v>0</v>
      </c>
      <c r="D169" s="17">
        <v>0</v>
      </c>
      <c r="E169" s="17">
        <v>0</v>
      </c>
      <c r="F169" s="17">
        <v>0</v>
      </c>
      <c r="G169" s="17">
        <v>0</v>
      </c>
      <c r="H169" s="17">
        <v>0</v>
      </c>
    </row>
    <row r="170" spans="1:8" x14ac:dyDescent="0.25">
      <c r="A170" s="13">
        <v>409</v>
      </c>
      <c r="B170" s="14" t="s">
        <v>283</v>
      </c>
      <c r="C170" s="17">
        <v>-182250.27586206896</v>
      </c>
      <c r="D170" s="17">
        <v>-109525.27586206897</v>
      </c>
      <c r="E170" s="17">
        <v>-50667.275862068964</v>
      </c>
      <c r="F170" s="17">
        <v>4233.3793103448279</v>
      </c>
      <c r="G170" s="17">
        <v>5099</v>
      </c>
      <c r="H170" s="17">
        <v>0</v>
      </c>
    </row>
    <row r="171" spans="1:8" x14ac:dyDescent="0.25">
      <c r="A171" s="13">
        <v>411</v>
      </c>
      <c r="B171" s="14" t="s">
        <v>284</v>
      </c>
      <c r="C171" s="17">
        <v>-231647.4827586207</v>
      </c>
      <c r="D171" s="17">
        <v>-152070.4827586207</v>
      </c>
      <c r="E171" s="17">
        <v>-74756.482758620696</v>
      </c>
      <c r="F171" s="17">
        <v>-3808.5862068965507</v>
      </c>
      <c r="G171" s="17">
        <v>7708</v>
      </c>
      <c r="H171" s="17">
        <v>0</v>
      </c>
    </row>
    <row r="172" spans="1:8" x14ac:dyDescent="0.25">
      <c r="A172" s="13">
        <v>413</v>
      </c>
      <c r="B172" s="14" t="s">
        <v>285</v>
      </c>
      <c r="C172" s="17">
        <v>-7187.5517241379312</v>
      </c>
      <c r="D172" s="17">
        <v>-6163.5517241379312</v>
      </c>
      <c r="E172" s="17">
        <v>-5110.5517241379312</v>
      </c>
      <c r="F172" s="17">
        <v>-160.24137931034511</v>
      </c>
      <c r="G172" s="17">
        <v>573</v>
      </c>
      <c r="H172" s="17">
        <v>0</v>
      </c>
    </row>
    <row r="173" spans="1:8" x14ac:dyDescent="0.25">
      <c r="A173" s="13">
        <v>417</v>
      </c>
      <c r="B173" s="14" t="s">
        <v>286</v>
      </c>
      <c r="C173" s="17">
        <v>-3803</v>
      </c>
      <c r="D173" s="17">
        <v>-1619</v>
      </c>
      <c r="E173" s="17">
        <v>604</v>
      </c>
      <c r="F173" s="17">
        <v>1243</v>
      </c>
      <c r="G173" s="17">
        <v>111</v>
      </c>
      <c r="H173" s="17">
        <v>0</v>
      </c>
    </row>
    <row r="174" spans="1:8" x14ac:dyDescent="0.25">
      <c r="A174" s="13">
        <v>423</v>
      </c>
      <c r="B174" s="14" t="s">
        <v>287</v>
      </c>
      <c r="C174" s="17">
        <v>-24593.379310344826</v>
      </c>
      <c r="D174" s="17">
        <v>-11154.379310344828</v>
      </c>
      <c r="E174" s="17">
        <v>-1472.3793103448279</v>
      </c>
      <c r="F174" s="17">
        <v>24.89655172413768</v>
      </c>
      <c r="G174" s="17">
        <v>2193</v>
      </c>
      <c r="H174" s="17">
        <v>0</v>
      </c>
    </row>
    <row r="175" spans="1:8" x14ac:dyDescent="0.25">
      <c r="A175" s="13">
        <v>425</v>
      </c>
      <c r="B175" s="14" t="s">
        <v>288</v>
      </c>
      <c r="C175" s="17">
        <v>-115473.72413793103</v>
      </c>
      <c r="D175" s="17">
        <v>-77989.724137931029</v>
      </c>
      <c r="E175" s="17">
        <v>-39640.724137931036</v>
      </c>
      <c r="F175" s="17">
        <v>668.62068965517392</v>
      </c>
      <c r="G175" s="17">
        <v>-4522</v>
      </c>
      <c r="H175" s="17">
        <v>0</v>
      </c>
    </row>
    <row r="176" spans="1:8" x14ac:dyDescent="0.25">
      <c r="A176" s="13">
        <v>440</v>
      </c>
      <c r="B176" s="14" t="s">
        <v>289</v>
      </c>
      <c r="C176" s="17">
        <v>-691506.96551724139</v>
      </c>
      <c r="D176" s="17">
        <v>-374325.96551724139</v>
      </c>
      <c r="E176" s="17">
        <v>-146341.96551724139</v>
      </c>
      <c r="F176" s="17">
        <v>22543.827586206899</v>
      </c>
      <c r="G176" s="17">
        <v>5914</v>
      </c>
      <c r="H176" s="17">
        <v>0</v>
      </c>
    </row>
    <row r="177" spans="1:8" x14ac:dyDescent="0.25">
      <c r="A177" s="13">
        <v>450</v>
      </c>
      <c r="B177" s="14" t="s">
        <v>290</v>
      </c>
      <c r="C177" s="17">
        <v>0</v>
      </c>
      <c r="D177" s="17">
        <v>0</v>
      </c>
      <c r="E177" s="17">
        <v>0</v>
      </c>
      <c r="F177" s="17">
        <v>0</v>
      </c>
      <c r="G177" s="17">
        <v>0</v>
      </c>
      <c r="H177" s="17">
        <v>0</v>
      </c>
    </row>
    <row r="178" spans="1:8" x14ac:dyDescent="0.25">
      <c r="A178" s="13">
        <v>451</v>
      </c>
      <c r="B178" s="14" t="s">
        <v>291</v>
      </c>
      <c r="C178" s="17">
        <v>0</v>
      </c>
      <c r="D178" s="17">
        <v>0</v>
      </c>
      <c r="E178" s="17">
        <v>0</v>
      </c>
      <c r="F178" s="17">
        <v>0</v>
      </c>
      <c r="G178" s="17">
        <v>0</v>
      </c>
      <c r="H178" s="17">
        <v>0</v>
      </c>
    </row>
    <row r="179" spans="1:8" x14ac:dyDescent="0.25">
      <c r="A179" s="13">
        <v>452</v>
      </c>
      <c r="B179" s="14" t="s">
        <v>292</v>
      </c>
      <c r="C179" s="17">
        <v>0</v>
      </c>
      <c r="D179" s="17">
        <v>0</v>
      </c>
      <c r="E179" s="17">
        <v>0</v>
      </c>
      <c r="F179" s="17">
        <v>0</v>
      </c>
      <c r="G179" s="17">
        <v>0</v>
      </c>
      <c r="H179" s="17">
        <v>0</v>
      </c>
    </row>
    <row r="180" spans="1:8" x14ac:dyDescent="0.25">
      <c r="A180" s="13">
        <v>453</v>
      </c>
      <c r="B180" s="14" t="s">
        <v>293</v>
      </c>
      <c r="C180" s="17">
        <v>0</v>
      </c>
      <c r="D180" s="17">
        <v>0</v>
      </c>
      <c r="E180" s="17">
        <v>0</v>
      </c>
      <c r="F180" s="17">
        <v>0</v>
      </c>
      <c r="G180" s="17">
        <v>0</v>
      </c>
      <c r="H180" s="17">
        <v>0</v>
      </c>
    </row>
    <row r="181" spans="1:8" x14ac:dyDescent="0.25">
      <c r="A181" s="13">
        <v>454</v>
      </c>
      <c r="B181" s="14" t="s">
        <v>294</v>
      </c>
      <c r="C181" s="17">
        <v>-4723.2758620689656</v>
      </c>
      <c r="D181" s="17">
        <v>-3952.2758620689656</v>
      </c>
      <c r="E181" s="17">
        <v>-2242.2758620689656</v>
      </c>
      <c r="F181" s="17">
        <v>-1761.6206896551723</v>
      </c>
      <c r="G181" s="17">
        <v>-1569</v>
      </c>
      <c r="H181" s="17">
        <v>0</v>
      </c>
    </row>
    <row r="182" spans="1:8" x14ac:dyDescent="0.25">
      <c r="A182" s="13">
        <v>501</v>
      </c>
      <c r="B182" s="14" t="s">
        <v>295</v>
      </c>
      <c r="C182" s="17">
        <v>-7543222.862068966</v>
      </c>
      <c r="D182" s="17">
        <v>-4489523.8620689651</v>
      </c>
      <c r="E182" s="17">
        <v>-2226954.8620689656</v>
      </c>
      <c r="F182" s="17">
        <v>-282927.68965517241</v>
      </c>
      <c r="G182" s="17">
        <v>-97369</v>
      </c>
      <c r="H182" s="17">
        <v>0</v>
      </c>
    </row>
    <row r="183" spans="1:8" x14ac:dyDescent="0.25">
      <c r="A183" s="13">
        <v>502</v>
      </c>
      <c r="B183" s="14" t="s">
        <v>296</v>
      </c>
      <c r="C183" s="17">
        <v>0</v>
      </c>
      <c r="D183" s="17">
        <v>0</v>
      </c>
      <c r="E183" s="17">
        <v>0</v>
      </c>
      <c r="F183" s="17">
        <v>0</v>
      </c>
      <c r="G183" s="17">
        <v>0</v>
      </c>
      <c r="H183" s="17">
        <v>0</v>
      </c>
    </row>
    <row r="184" spans="1:8" x14ac:dyDescent="0.25">
      <c r="A184" s="13">
        <v>505</v>
      </c>
      <c r="B184" s="14" t="s">
        <v>297</v>
      </c>
      <c r="C184" s="17">
        <v>-47592.793103448275</v>
      </c>
      <c r="D184" s="17">
        <v>-38156.793103448275</v>
      </c>
      <c r="E184" s="17">
        <v>-28926.793103448275</v>
      </c>
      <c r="F184" s="17">
        <v>-2781.0344827586232</v>
      </c>
      <c r="G184" s="17">
        <v>-5702</v>
      </c>
      <c r="H184" s="17">
        <v>0</v>
      </c>
    </row>
    <row r="185" spans="1:8" x14ac:dyDescent="0.25">
      <c r="A185" s="13">
        <v>506</v>
      </c>
      <c r="B185" s="14" t="s">
        <v>298</v>
      </c>
      <c r="C185" s="17">
        <v>-18661.689655172413</v>
      </c>
      <c r="D185" s="17">
        <v>-9860.689655172413</v>
      </c>
      <c r="E185" s="17">
        <v>-4324.6896551724139</v>
      </c>
      <c r="F185" s="17">
        <v>-967.55172413793116</v>
      </c>
      <c r="G185" s="17">
        <v>-667</v>
      </c>
      <c r="H185" s="17">
        <v>0</v>
      </c>
    </row>
    <row r="186" spans="1:8" x14ac:dyDescent="0.25">
      <c r="A186" s="13">
        <v>507</v>
      </c>
      <c r="B186" s="14" t="s">
        <v>299</v>
      </c>
      <c r="C186" s="17">
        <v>0</v>
      </c>
      <c r="D186" s="17">
        <v>0</v>
      </c>
      <c r="E186" s="17">
        <v>0</v>
      </c>
      <c r="F186" s="17">
        <v>0</v>
      </c>
      <c r="G186" s="17">
        <v>0</v>
      </c>
      <c r="H186" s="17">
        <v>0</v>
      </c>
    </row>
    <row r="187" spans="1:8" x14ac:dyDescent="0.25">
      <c r="A187" s="13">
        <v>522</v>
      </c>
      <c r="B187" s="14" t="s">
        <v>300</v>
      </c>
      <c r="C187" s="17">
        <v>36135.275862068956</v>
      </c>
      <c r="D187" s="17">
        <v>51911.275862068956</v>
      </c>
      <c r="E187" s="17">
        <v>59330.275862068956</v>
      </c>
      <c r="F187" s="17">
        <v>38107.620689655188</v>
      </c>
      <c r="G187" s="17">
        <v>9827</v>
      </c>
      <c r="H187" s="17">
        <v>0</v>
      </c>
    </row>
    <row r="188" spans="1:8" x14ac:dyDescent="0.25">
      <c r="A188" s="13">
        <v>601</v>
      </c>
      <c r="B188" s="14" t="s">
        <v>301</v>
      </c>
      <c r="C188" s="17">
        <v>-2857614</v>
      </c>
      <c r="D188" s="17">
        <v>-1824892</v>
      </c>
      <c r="E188" s="17">
        <v>-1033743</v>
      </c>
      <c r="F188" s="17">
        <v>-294942</v>
      </c>
      <c r="G188" s="17">
        <v>-112748</v>
      </c>
      <c r="H188" s="17">
        <v>0</v>
      </c>
    </row>
    <row r="189" spans="1:8" x14ac:dyDescent="0.25">
      <c r="A189" s="13">
        <v>602</v>
      </c>
      <c r="B189" s="14" t="s">
        <v>302</v>
      </c>
      <c r="C189" s="17">
        <v>-281624.89655172417</v>
      </c>
      <c r="D189" s="17">
        <v>-156127.89655172414</v>
      </c>
      <c r="E189" s="17">
        <v>-79221.896551724145</v>
      </c>
      <c r="F189" s="17">
        <v>-32802.517241379304</v>
      </c>
      <c r="G189" s="17">
        <v>-5675</v>
      </c>
      <c r="H189" s="17">
        <v>0</v>
      </c>
    </row>
    <row r="190" spans="1:8" x14ac:dyDescent="0.25">
      <c r="A190" s="13">
        <v>606</v>
      </c>
      <c r="B190" s="14" t="s">
        <v>303</v>
      </c>
      <c r="C190" s="17">
        <v>-9810.2068965517246</v>
      </c>
      <c r="D190" s="17">
        <v>-6107.2068965517246</v>
      </c>
      <c r="E190" s="17">
        <v>-4004.2068965517242</v>
      </c>
      <c r="F190" s="17">
        <v>-1744.9655172413786</v>
      </c>
      <c r="G190" s="17">
        <v>-662</v>
      </c>
      <c r="H190" s="17">
        <v>0</v>
      </c>
    </row>
    <row r="191" spans="1:8" x14ac:dyDescent="0.25">
      <c r="A191" s="13">
        <v>701</v>
      </c>
      <c r="B191" s="14" t="s">
        <v>304</v>
      </c>
      <c r="C191" s="17">
        <v>-242845.27586206896</v>
      </c>
      <c r="D191" s="17">
        <v>-99473.275862068956</v>
      </c>
      <c r="E191" s="17">
        <v>-2317.2758620689565</v>
      </c>
      <c r="F191" s="17">
        <v>60122.379310344812</v>
      </c>
      <c r="G191" s="17">
        <v>32286</v>
      </c>
      <c r="H191" s="17">
        <v>0</v>
      </c>
    </row>
    <row r="192" spans="1:8" x14ac:dyDescent="0.25">
      <c r="A192" s="13">
        <v>702</v>
      </c>
      <c r="B192" s="14" t="s">
        <v>305</v>
      </c>
      <c r="C192" s="17">
        <v>-221093.79310344829</v>
      </c>
      <c r="D192" s="17">
        <v>-126006.79310344828</v>
      </c>
      <c r="E192" s="17">
        <v>-56619.793103448275</v>
      </c>
      <c r="F192" s="17">
        <v>2074.9655172413804</v>
      </c>
      <c r="G192" s="17">
        <v>7212</v>
      </c>
      <c r="H192" s="17">
        <v>0</v>
      </c>
    </row>
    <row r="193" spans="1:8" x14ac:dyDescent="0.25">
      <c r="A193" s="13">
        <v>703</v>
      </c>
      <c r="B193" s="14" t="s">
        <v>306</v>
      </c>
      <c r="C193" s="17">
        <v>-707882.06896551722</v>
      </c>
      <c r="D193" s="17">
        <v>-501028.06896551722</v>
      </c>
      <c r="E193" s="17">
        <v>-285544.06896551722</v>
      </c>
      <c r="F193" s="17">
        <v>-42001.655172413797</v>
      </c>
      <c r="G193" s="17">
        <v>-5068</v>
      </c>
      <c r="H193" s="17">
        <v>0</v>
      </c>
    </row>
    <row r="194" spans="1:8" x14ac:dyDescent="0.25">
      <c r="A194" s="13">
        <v>704</v>
      </c>
      <c r="B194" s="14" t="s">
        <v>307</v>
      </c>
      <c r="C194" s="17">
        <v>-555759.86206896557</v>
      </c>
      <c r="D194" s="17">
        <v>-362216.86206896551</v>
      </c>
      <c r="E194" s="17">
        <v>-231754.86206896551</v>
      </c>
      <c r="F194" s="17">
        <v>-27783.689655172406</v>
      </c>
      <c r="G194" s="17">
        <v>4768</v>
      </c>
      <c r="H194" s="17">
        <v>0</v>
      </c>
    </row>
    <row r="195" spans="1:8" x14ac:dyDescent="0.25">
      <c r="A195" s="13">
        <v>705</v>
      </c>
      <c r="B195" s="14" t="s">
        <v>308</v>
      </c>
      <c r="C195" s="17">
        <v>-443804.13793103449</v>
      </c>
      <c r="D195" s="17">
        <v>-271247.13793103449</v>
      </c>
      <c r="E195" s="17">
        <v>-137785.13793103449</v>
      </c>
      <c r="F195" s="17">
        <v>-17276.310344827594</v>
      </c>
      <c r="G195" s="17">
        <v>-18354</v>
      </c>
      <c r="H195" s="17">
        <v>0</v>
      </c>
    </row>
    <row r="196" spans="1:8" x14ac:dyDescent="0.25">
      <c r="A196" s="13">
        <v>706</v>
      </c>
      <c r="B196" s="14" t="s">
        <v>309</v>
      </c>
      <c r="C196" s="17">
        <v>-624539.03448275861</v>
      </c>
      <c r="D196" s="17">
        <v>-402342.03448275861</v>
      </c>
      <c r="E196" s="17">
        <v>-214474.03448275861</v>
      </c>
      <c r="F196" s="17">
        <v>-18603.827586206899</v>
      </c>
      <c r="G196" s="17">
        <v>11631</v>
      </c>
      <c r="H196" s="17">
        <v>0</v>
      </c>
    </row>
    <row r="197" spans="1:8" x14ac:dyDescent="0.25">
      <c r="A197" s="13">
        <v>707</v>
      </c>
      <c r="B197" s="14" t="s">
        <v>310</v>
      </c>
      <c r="C197" s="17">
        <v>-867945.06896551722</v>
      </c>
      <c r="D197" s="17">
        <v>-505822.06896551722</v>
      </c>
      <c r="E197" s="17">
        <v>-172428.06896551725</v>
      </c>
      <c r="F197" s="17">
        <v>-1288.6551724137935</v>
      </c>
      <c r="G197" s="17">
        <v>-16</v>
      </c>
      <c r="H197" s="17">
        <v>0</v>
      </c>
    </row>
    <row r="198" spans="1:8" x14ac:dyDescent="0.25">
      <c r="A198" s="13">
        <v>708</v>
      </c>
      <c r="B198" s="14" t="s">
        <v>311</v>
      </c>
      <c r="C198" s="17">
        <v>-156397.4827586207</v>
      </c>
      <c r="D198" s="17">
        <v>-138774.4827586207</v>
      </c>
      <c r="E198" s="17">
        <v>-88429.482758620696</v>
      </c>
      <c r="F198" s="17">
        <v>-24399.586206896551</v>
      </c>
      <c r="G198" s="17">
        <v>-1784</v>
      </c>
      <c r="H198" s="17">
        <v>0</v>
      </c>
    </row>
    <row r="199" spans="1:8" x14ac:dyDescent="0.25">
      <c r="A199" s="13">
        <v>709</v>
      </c>
      <c r="B199" s="14" t="s">
        <v>312</v>
      </c>
      <c r="C199" s="17">
        <v>0</v>
      </c>
      <c r="D199" s="17">
        <v>0</v>
      </c>
      <c r="E199" s="17">
        <v>0</v>
      </c>
      <c r="F199" s="17">
        <v>0</v>
      </c>
      <c r="G199" s="17">
        <v>0</v>
      </c>
      <c r="H199" s="17">
        <v>0</v>
      </c>
    </row>
    <row r="200" spans="1:8" x14ac:dyDescent="0.25">
      <c r="A200" s="13">
        <v>711</v>
      </c>
      <c r="B200" s="14" t="s">
        <v>313</v>
      </c>
      <c r="C200" s="17">
        <v>-248310.6551724138</v>
      </c>
      <c r="D200" s="17">
        <v>-159550.6551724138</v>
      </c>
      <c r="E200" s="17">
        <v>-78383.655172413797</v>
      </c>
      <c r="F200" s="17">
        <v>-6060.7241379310344</v>
      </c>
      <c r="G200" s="17">
        <v>-1722</v>
      </c>
      <c r="H200" s="17">
        <v>0</v>
      </c>
    </row>
    <row r="201" spans="1:8" x14ac:dyDescent="0.25">
      <c r="A201" s="13">
        <v>716</v>
      </c>
      <c r="B201" s="14" t="s">
        <v>314</v>
      </c>
      <c r="C201" s="17">
        <v>-245970.24137931035</v>
      </c>
      <c r="D201" s="17">
        <v>-146573.24137931035</v>
      </c>
      <c r="E201" s="17">
        <v>-116305.24137931035</v>
      </c>
      <c r="F201" s="17">
        <v>-3970.7931034482608</v>
      </c>
      <c r="G201" s="17">
        <v>30418</v>
      </c>
      <c r="H201" s="17">
        <v>0</v>
      </c>
    </row>
    <row r="202" spans="1:8" x14ac:dyDescent="0.25">
      <c r="A202" s="13">
        <v>717</v>
      </c>
      <c r="B202" s="14" t="s">
        <v>315</v>
      </c>
      <c r="C202" s="17">
        <v>0</v>
      </c>
      <c r="D202" s="17">
        <v>0</v>
      </c>
      <c r="E202" s="17">
        <v>0</v>
      </c>
      <c r="F202" s="17">
        <v>0</v>
      </c>
      <c r="G202" s="17">
        <v>0</v>
      </c>
      <c r="H202" s="17">
        <v>0</v>
      </c>
    </row>
    <row r="203" spans="1:8" x14ac:dyDescent="0.25">
      <c r="A203" s="13">
        <v>718</v>
      </c>
      <c r="B203" s="14" t="s">
        <v>316</v>
      </c>
      <c r="C203" s="17">
        <v>-242799.1724137931</v>
      </c>
      <c r="D203" s="17">
        <v>-146413.1724137931</v>
      </c>
      <c r="E203" s="17">
        <v>-78688.172413793101</v>
      </c>
      <c r="F203" s="17">
        <v>-23484.137931034486</v>
      </c>
      <c r="G203" s="17">
        <v>-21742</v>
      </c>
      <c r="H203" s="17">
        <v>0</v>
      </c>
    </row>
    <row r="204" spans="1:8" x14ac:dyDescent="0.25">
      <c r="A204" s="13">
        <v>719</v>
      </c>
      <c r="B204" s="14" t="s">
        <v>317</v>
      </c>
      <c r="C204" s="17">
        <v>0</v>
      </c>
      <c r="D204" s="17">
        <v>0</v>
      </c>
      <c r="E204" s="17">
        <v>0</v>
      </c>
      <c r="F204" s="17">
        <v>0</v>
      </c>
      <c r="G204" s="17">
        <v>0</v>
      </c>
      <c r="H204" s="17">
        <v>0</v>
      </c>
    </row>
    <row r="205" spans="1:8" x14ac:dyDescent="0.25">
      <c r="A205" s="13">
        <v>720</v>
      </c>
      <c r="B205" s="14" t="s">
        <v>318</v>
      </c>
      <c r="C205" s="17">
        <v>-246803.68965517241</v>
      </c>
      <c r="D205" s="17">
        <v>-103676.68965517241</v>
      </c>
      <c r="E205" s="17">
        <v>-16424.689655172406</v>
      </c>
      <c r="F205" s="17">
        <v>44535.448275862058</v>
      </c>
      <c r="G205" s="17">
        <v>26176</v>
      </c>
      <c r="H205" s="17">
        <v>0</v>
      </c>
    </row>
    <row r="206" spans="1:8" x14ac:dyDescent="0.25">
      <c r="A206" s="13">
        <v>721</v>
      </c>
      <c r="B206" s="14" t="s">
        <v>319</v>
      </c>
      <c r="C206" s="17">
        <v>0</v>
      </c>
      <c r="D206" s="17">
        <v>0</v>
      </c>
      <c r="E206" s="17">
        <v>0</v>
      </c>
      <c r="F206" s="17">
        <v>0</v>
      </c>
      <c r="G206" s="17">
        <v>0</v>
      </c>
      <c r="H206" s="17">
        <v>0</v>
      </c>
    </row>
    <row r="207" spans="1:8" x14ac:dyDescent="0.25">
      <c r="A207" s="13">
        <v>722</v>
      </c>
      <c r="B207" s="14" t="s">
        <v>320</v>
      </c>
      <c r="C207" s="17">
        <v>0</v>
      </c>
      <c r="D207" s="17">
        <v>0</v>
      </c>
      <c r="E207" s="17">
        <v>0</v>
      </c>
      <c r="F207" s="17">
        <v>0</v>
      </c>
      <c r="G207" s="17">
        <v>0</v>
      </c>
      <c r="H207" s="17">
        <v>0</v>
      </c>
    </row>
    <row r="208" spans="1:8" x14ac:dyDescent="0.25">
      <c r="A208" s="13">
        <v>723</v>
      </c>
      <c r="B208" s="14" t="s">
        <v>321</v>
      </c>
      <c r="C208" s="17">
        <v>-234304.27586206896</v>
      </c>
      <c r="D208" s="17">
        <v>-156966.27586206896</v>
      </c>
      <c r="E208" s="17">
        <v>-87931.275862068956</v>
      </c>
      <c r="F208" s="17">
        <v>-13997.620689655172</v>
      </c>
      <c r="G208" s="17">
        <v>-7335</v>
      </c>
      <c r="H208" s="17">
        <v>0</v>
      </c>
    </row>
    <row r="209" spans="1:8" x14ac:dyDescent="0.25">
      <c r="A209" s="13">
        <v>724</v>
      </c>
      <c r="B209" s="14" t="s">
        <v>322</v>
      </c>
      <c r="C209" s="17">
        <v>-150365.5172413793</v>
      </c>
      <c r="D209" s="17">
        <v>-68476.517241379304</v>
      </c>
      <c r="E209" s="17">
        <v>-29161.517241379312</v>
      </c>
      <c r="F209" s="17">
        <v>-8419.4137931034456</v>
      </c>
      <c r="G209" s="17">
        <v>-92</v>
      </c>
      <c r="H209" s="17">
        <v>0</v>
      </c>
    </row>
    <row r="210" spans="1:8" x14ac:dyDescent="0.25">
      <c r="A210" s="13">
        <v>725</v>
      </c>
      <c r="B210" s="14" t="s">
        <v>323</v>
      </c>
      <c r="C210" s="17">
        <v>-291</v>
      </c>
      <c r="D210" s="17">
        <v>0</v>
      </c>
      <c r="E210" s="17">
        <v>-2</v>
      </c>
      <c r="F210" s="17">
        <v>0</v>
      </c>
      <c r="G210" s="17">
        <v>0</v>
      </c>
      <c r="H210" s="17">
        <v>0</v>
      </c>
    </row>
    <row r="211" spans="1:8" x14ac:dyDescent="0.25">
      <c r="A211" s="13">
        <v>726</v>
      </c>
      <c r="B211" s="14" t="s">
        <v>324</v>
      </c>
      <c r="C211" s="17">
        <v>0</v>
      </c>
      <c r="D211" s="17">
        <v>0</v>
      </c>
      <c r="E211" s="17">
        <v>0</v>
      </c>
      <c r="F211" s="17">
        <v>0</v>
      </c>
      <c r="G211" s="17">
        <v>0</v>
      </c>
      <c r="H211" s="17">
        <v>0</v>
      </c>
    </row>
    <row r="212" spans="1:8" x14ac:dyDescent="0.25">
      <c r="A212" s="13">
        <v>728</v>
      </c>
      <c r="B212" s="14" t="s">
        <v>325</v>
      </c>
      <c r="C212" s="17">
        <v>-210270.62068965519</v>
      </c>
      <c r="D212" s="17">
        <v>-113627.62068965517</v>
      </c>
      <c r="E212" s="17">
        <v>-41283.620689655174</v>
      </c>
      <c r="F212" s="17">
        <v>10491.103448275862</v>
      </c>
      <c r="G212" s="17">
        <v>11135</v>
      </c>
      <c r="H212" s="17">
        <v>0</v>
      </c>
    </row>
    <row r="213" spans="1:8" x14ac:dyDescent="0.25">
      <c r="A213" s="13">
        <v>729</v>
      </c>
      <c r="B213" s="14" t="s">
        <v>326</v>
      </c>
      <c r="C213" s="17">
        <v>-341378.93103448278</v>
      </c>
      <c r="D213" s="17">
        <v>-227957.93103448275</v>
      </c>
      <c r="E213" s="17">
        <v>-117517.93103448275</v>
      </c>
      <c r="F213" s="17">
        <v>9617.6551724137898</v>
      </c>
      <c r="G213" s="17">
        <v>6865</v>
      </c>
      <c r="H213" s="17">
        <v>0</v>
      </c>
    </row>
    <row r="214" spans="1:8" x14ac:dyDescent="0.25">
      <c r="A214" s="13">
        <v>730</v>
      </c>
      <c r="B214" s="14" t="s">
        <v>327</v>
      </c>
      <c r="C214" s="17">
        <v>0</v>
      </c>
      <c r="D214" s="17">
        <v>0</v>
      </c>
      <c r="E214" s="17">
        <v>0</v>
      </c>
      <c r="F214" s="17">
        <v>0</v>
      </c>
      <c r="G214" s="17">
        <v>0</v>
      </c>
      <c r="H214" s="17">
        <v>0</v>
      </c>
    </row>
    <row r="215" spans="1:8" x14ac:dyDescent="0.25">
      <c r="A215" s="13">
        <v>731</v>
      </c>
      <c r="B215" s="14" t="s">
        <v>328</v>
      </c>
      <c r="C215" s="17">
        <v>0</v>
      </c>
      <c r="D215" s="17">
        <v>0</v>
      </c>
      <c r="E215" s="17">
        <v>0</v>
      </c>
      <c r="F215" s="17">
        <v>0</v>
      </c>
      <c r="G215" s="17">
        <v>0</v>
      </c>
      <c r="H215" s="17">
        <v>0</v>
      </c>
    </row>
    <row r="216" spans="1:8" x14ac:dyDescent="0.25">
      <c r="A216" s="13">
        <v>733</v>
      </c>
      <c r="B216" s="14" t="s">
        <v>329</v>
      </c>
      <c r="C216" s="17">
        <v>-620462.31034482759</v>
      </c>
      <c r="D216" s="17">
        <v>-566444.31034482759</v>
      </c>
      <c r="E216" s="17">
        <v>-429128.31034482759</v>
      </c>
      <c r="F216" s="17">
        <v>-24775.448275862058</v>
      </c>
      <c r="G216" s="17">
        <v>0</v>
      </c>
      <c r="H216" s="17">
        <v>0</v>
      </c>
    </row>
    <row r="217" spans="1:8" x14ac:dyDescent="0.25">
      <c r="A217" s="13">
        <v>734</v>
      </c>
      <c r="B217" s="14" t="s">
        <v>330</v>
      </c>
      <c r="C217" s="17">
        <v>-565068.13793103443</v>
      </c>
      <c r="D217" s="17">
        <v>-538920.13793103443</v>
      </c>
      <c r="E217" s="17">
        <v>-434506.13793103449</v>
      </c>
      <c r="F217" s="17">
        <v>-22595.310344827594</v>
      </c>
      <c r="G217" s="17">
        <v>0</v>
      </c>
      <c r="H217" s="17">
        <v>0</v>
      </c>
    </row>
    <row r="218" spans="1:8" x14ac:dyDescent="0.25">
      <c r="A218" s="13">
        <v>735</v>
      </c>
      <c r="B218" s="14" t="s">
        <v>331</v>
      </c>
      <c r="C218" s="17">
        <v>-451475.55172413791</v>
      </c>
      <c r="D218" s="17">
        <v>-263415.55172413791</v>
      </c>
      <c r="E218" s="17">
        <v>-133017.55172413794</v>
      </c>
      <c r="F218" s="17">
        <v>-39752.241379310348</v>
      </c>
      <c r="G218" s="17">
        <v>-17745</v>
      </c>
      <c r="H218" s="17">
        <v>0</v>
      </c>
    </row>
    <row r="219" spans="1:8" x14ac:dyDescent="0.25">
      <c r="A219" s="13">
        <v>736</v>
      </c>
      <c r="B219" s="14" t="s">
        <v>332</v>
      </c>
      <c r="C219" s="17">
        <v>0</v>
      </c>
      <c r="D219" s="17">
        <v>0</v>
      </c>
      <c r="E219" s="17">
        <v>0</v>
      </c>
      <c r="F219" s="17">
        <v>0</v>
      </c>
      <c r="G219" s="17">
        <v>0</v>
      </c>
      <c r="H219" s="17">
        <v>0</v>
      </c>
    </row>
    <row r="220" spans="1:8" x14ac:dyDescent="0.25">
      <c r="A220" s="13">
        <v>737</v>
      </c>
      <c r="B220" s="14" t="s">
        <v>333</v>
      </c>
      <c r="C220" s="17">
        <v>-273620.89655172417</v>
      </c>
      <c r="D220" s="17">
        <v>-177236.89655172414</v>
      </c>
      <c r="E220" s="17">
        <v>-106464.89655172414</v>
      </c>
      <c r="F220" s="17">
        <v>-16112.517241379304</v>
      </c>
      <c r="G220" s="17">
        <v>7678</v>
      </c>
      <c r="H220" s="17">
        <v>0</v>
      </c>
    </row>
    <row r="221" spans="1:8" x14ac:dyDescent="0.25">
      <c r="A221" s="13">
        <v>738</v>
      </c>
      <c r="B221" s="14" t="s">
        <v>334</v>
      </c>
      <c r="C221" s="17">
        <v>-405742</v>
      </c>
      <c r="D221" s="17">
        <v>-123961</v>
      </c>
      <c r="E221" s="17">
        <v>-11881</v>
      </c>
      <c r="F221" s="17">
        <v>0</v>
      </c>
      <c r="G221" s="17">
        <v>0</v>
      </c>
      <c r="H221" s="17">
        <v>0</v>
      </c>
    </row>
    <row r="222" spans="1:8" x14ac:dyDescent="0.25">
      <c r="A222" s="13">
        <v>739</v>
      </c>
      <c r="B222" s="14" t="s">
        <v>335</v>
      </c>
      <c r="C222" s="17">
        <v>-200038</v>
      </c>
      <c r="D222" s="17">
        <v>-156387</v>
      </c>
      <c r="E222" s="17">
        <v>-85835</v>
      </c>
      <c r="F222" s="17">
        <v>-7540</v>
      </c>
      <c r="G222" s="17">
        <v>4596</v>
      </c>
      <c r="H222" s="17">
        <v>0</v>
      </c>
    </row>
    <row r="223" spans="1:8" x14ac:dyDescent="0.25">
      <c r="A223" s="13">
        <v>740</v>
      </c>
      <c r="B223" s="14" t="s">
        <v>336</v>
      </c>
      <c r="C223" s="17">
        <v>0</v>
      </c>
      <c r="D223" s="17">
        <v>0</v>
      </c>
      <c r="E223" s="17">
        <v>0</v>
      </c>
      <c r="F223" s="17">
        <v>0</v>
      </c>
      <c r="G223" s="17">
        <v>0</v>
      </c>
      <c r="H223" s="17">
        <v>0</v>
      </c>
    </row>
    <row r="224" spans="1:8" x14ac:dyDescent="0.25">
      <c r="A224" s="13">
        <v>741</v>
      </c>
      <c r="B224" s="14" t="s">
        <v>337</v>
      </c>
      <c r="C224" s="17">
        <v>-483438.72413793101</v>
      </c>
      <c r="D224" s="17">
        <v>-275964.72413793101</v>
      </c>
      <c r="E224" s="17">
        <v>-135130.72413793104</v>
      </c>
      <c r="F224" s="17">
        <v>-11383.379310344828</v>
      </c>
      <c r="G224" s="17">
        <v>-3377</v>
      </c>
      <c r="H224" s="17">
        <v>0</v>
      </c>
    </row>
    <row r="225" spans="1:8" x14ac:dyDescent="0.25">
      <c r="A225" s="13">
        <v>742</v>
      </c>
      <c r="B225" s="14" t="s">
        <v>338</v>
      </c>
      <c r="C225" s="17">
        <v>-60193</v>
      </c>
      <c r="D225" s="17">
        <v>-19124</v>
      </c>
      <c r="E225" s="17">
        <v>4196</v>
      </c>
      <c r="F225" s="17">
        <v>20291</v>
      </c>
      <c r="G225" s="17">
        <v>4754</v>
      </c>
      <c r="H225" s="17">
        <v>0</v>
      </c>
    </row>
    <row r="226" spans="1:8" x14ac:dyDescent="0.25">
      <c r="A226" s="13">
        <v>743</v>
      </c>
      <c r="B226" s="14" t="s">
        <v>339</v>
      </c>
      <c r="C226" s="17">
        <v>-302358.68965517241</v>
      </c>
      <c r="D226" s="17">
        <v>-231491.68965517241</v>
      </c>
      <c r="E226" s="17">
        <v>-168503.68965517241</v>
      </c>
      <c r="F226" s="17">
        <v>-49451.551724137913</v>
      </c>
      <c r="G226" s="17">
        <v>2490</v>
      </c>
      <c r="H226" s="17">
        <v>0</v>
      </c>
    </row>
    <row r="227" spans="1:8" x14ac:dyDescent="0.25">
      <c r="A227" s="13">
        <v>744</v>
      </c>
      <c r="B227" s="14" t="s">
        <v>340</v>
      </c>
      <c r="C227" s="17">
        <v>0</v>
      </c>
      <c r="D227" s="17">
        <v>0</v>
      </c>
      <c r="E227" s="17">
        <v>0</v>
      </c>
      <c r="F227" s="17">
        <v>0</v>
      </c>
      <c r="G227" s="17">
        <v>0</v>
      </c>
      <c r="H227" s="17">
        <v>0</v>
      </c>
    </row>
    <row r="228" spans="1:8" x14ac:dyDescent="0.25">
      <c r="A228" s="13">
        <v>745</v>
      </c>
      <c r="B228" s="14" t="s">
        <v>341</v>
      </c>
      <c r="C228" s="17">
        <v>-456681.41379310342</v>
      </c>
      <c r="D228" s="17">
        <v>-337731.41379310342</v>
      </c>
      <c r="E228" s="17">
        <v>-221037.41379310345</v>
      </c>
      <c r="F228" s="17">
        <v>-60913.931034482754</v>
      </c>
      <c r="G228" s="17">
        <v>-15319</v>
      </c>
      <c r="H228" s="17">
        <v>0</v>
      </c>
    </row>
    <row r="229" spans="1:8" x14ac:dyDescent="0.25">
      <c r="A229" s="13">
        <v>747</v>
      </c>
      <c r="B229" s="14" t="s">
        <v>342</v>
      </c>
      <c r="C229" s="17">
        <v>-207369.75862068965</v>
      </c>
      <c r="D229" s="17">
        <v>-141750.75862068965</v>
      </c>
      <c r="E229" s="17">
        <v>-90610.758620689652</v>
      </c>
      <c r="F229" s="17">
        <v>-27408.206896551725</v>
      </c>
      <c r="G229" s="17">
        <v>-12171</v>
      </c>
      <c r="H229" s="17">
        <v>0</v>
      </c>
    </row>
    <row r="230" spans="1:8" x14ac:dyDescent="0.25">
      <c r="A230" s="13">
        <v>748</v>
      </c>
      <c r="B230" s="14" t="s">
        <v>343</v>
      </c>
      <c r="C230" s="17">
        <v>-106594.03448275862</v>
      </c>
      <c r="D230" s="17">
        <v>-65681.034482758623</v>
      </c>
      <c r="E230" s="17">
        <v>-45439.034482758623</v>
      </c>
      <c r="F230" s="17">
        <v>-13766.827586206891</v>
      </c>
      <c r="G230" s="17">
        <v>-3946</v>
      </c>
      <c r="H230" s="17">
        <v>0</v>
      </c>
    </row>
    <row r="231" spans="1:8" x14ac:dyDescent="0.25">
      <c r="A231" s="13">
        <v>749</v>
      </c>
      <c r="B231" s="14" t="s">
        <v>344</v>
      </c>
      <c r="C231" s="17">
        <v>-408505.06896551722</v>
      </c>
      <c r="D231" s="17">
        <v>-317488.06896551722</v>
      </c>
      <c r="E231" s="17">
        <v>-191621.06896551725</v>
      </c>
      <c r="F231" s="17">
        <v>-44440.655172413797</v>
      </c>
      <c r="G231" s="17">
        <v>-14453</v>
      </c>
      <c r="H231" s="17">
        <v>0</v>
      </c>
    </row>
    <row r="232" spans="1:8" x14ac:dyDescent="0.25">
      <c r="A232" s="13">
        <v>750</v>
      </c>
      <c r="B232" s="14" t="s">
        <v>345</v>
      </c>
      <c r="C232" s="17">
        <v>0</v>
      </c>
      <c r="D232" s="17">
        <v>0</v>
      </c>
      <c r="E232" s="17">
        <v>0</v>
      </c>
      <c r="F232" s="17">
        <v>0</v>
      </c>
      <c r="G232" s="17">
        <v>0</v>
      </c>
      <c r="H232" s="17">
        <v>0</v>
      </c>
    </row>
    <row r="233" spans="1:8" x14ac:dyDescent="0.25">
      <c r="A233" s="13">
        <v>751</v>
      </c>
      <c r="B233" s="14" t="s">
        <v>346</v>
      </c>
      <c r="C233" s="17">
        <v>-5322.3793103448279</v>
      </c>
      <c r="D233" s="17">
        <v>-3865.3793103448274</v>
      </c>
      <c r="E233" s="17">
        <v>-2045.3793103448274</v>
      </c>
      <c r="F233" s="17">
        <v>46.89655172413768</v>
      </c>
      <c r="G233" s="17">
        <v>-1021</v>
      </c>
      <c r="H233" s="17">
        <v>0</v>
      </c>
    </row>
    <row r="234" spans="1:8" x14ac:dyDescent="0.25">
      <c r="A234" s="13">
        <v>752</v>
      </c>
      <c r="B234" s="14" t="s">
        <v>347</v>
      </c>
      <c r="C234" s="17">
        <v>-627858</v>
      </c>
      <c r="D234" s="17">
        <v>-474481</v>
      </c>
      <c r="E234" s="17">
        <v>-241744</v>
      </c>
      <c r="F234" s="17">
        <v>17981</v>
      </c>
      <c r="G234" s="17">
        <v>33247</v>
      </c>
      <c r="H234" s="17">
        <v>0</v>
      </c>
    </row>
    <row r="235" spans="1:8" x14ac:dyDescent="0.25">
      <c r="A235" s="13">
        <v>753</v>
      </c>
      <c r="B235" s="14" t="s">
        <v>348</v>
      </c>
      <c r="C235" s="17">
        <v>-511367.93103448278</v>
      </c>
      <c r="D235" s="17">
        <v>-334708.93103448278</v>
      </c>
      <c r="E235" s="17">
        <v>-135345.93103448275</v>
      </c>
      <c r="F235" s="17">
        <v>17271.655172413783</v>
      </c>
      <c r="G235" s="17">
        <v>4008</v>
      </c>
      <c r="H235" s="17">
        <v>0</v>
      </c>
    </row>
    <row r="236" spans="1:8" x14ac:dyDescent="0.25">
      <c r="A236" s="13">
        <v>754</v>
      </c>
      <c r="B236" s="14" t="s">
        <v>349</v>
      </c>
      <c r="C236" s="17">
        <v>-345612.1724137931</v>
      </c>
      <c r="D236" s="17">
        <v>-344258.1724137931</v>
      </c>
      <c r="E236" s="17">
        <v>-284501.1724137931</v>
      </c>
      <c r="F236" s="17">
        <v>-71377.137931034493</v>
      </c>
      <c r="G236" s="17">
        <v>-7802</v>
      </c>
      <c r="H236" s="17">
        <v>0</v>
      </c>
    </row>
    <row r="237" spans="1:8" x14ac:dyDescent="0.25">
      <c r="A237" s="13">
        <v>756</v>
      </c>
      <c r="B237" s="14" t="s">
        <v>350</v>
      </c>
      <c r="C237" s="17">
        <v>-367128.89655172417</v>
      </c>
      <c r="D237" s="17">
        <v>-143255.89655172414</v>
      </c>
      <c r="E237" s="17">
        <v>-52777.896551724145</v>
      </c>
      <c r="F237" s="17">
        <v>39794.482758620696</v>
      </c>
      <c r="G237" s="17">
        <v>16066</v>
      </c>
      <c r="H237" s="17">
        <v>0</v>
      </c>
    </row>
    <row r="238" spans="1:8" x14ac:dyDescent="0.25">
      <c r="A238" s="13">
        <v>757</v>
      </c>
      <c r="B238" s="14" t="s">
        <v>351</v>
      </c>
      <c r="C238" s="17">
        <v>-138039.1724137931</v>
      </c>
      <c r="D238" s="17">
        <v>-92970.172413793101</v>
      </c>
      <c r="E238" s="17">
        <v>-53053.172413793101</v>
      </c>
      <c r="F238" s="17">
        <v>-10036.137931034482</v>
      </c>
      <c r="G238" s="17">
        <v>-4970</v>
      </c>
      <c r="H238" s="17">
        <v>0</v>
      </c>
    </row>
    <row r="239" spans="1:8" x14ac:dyDescent="0.25">
      <c r="A239" s="13">
        <v>759</v>
      </c>
      <c r="B239" s="14" t="s">
        <v>352</v>
      </c>
      <c r="C239" s="17">
        <v>0</v>
      </c>
      <c r="D239" s="17">
        <v>0</v>
      </c>
      <c r="E239" s="17">
        <v>0</v>
      </c>
      <c r="F239" s="17">
        <v>0</v>
      </c>
      <c r="G239" s="17">
        <v>0</v>
      </c>
      <c r="H239" s="17">
        <v>0</v>
      </c>
    </row>
    <row r="240" spans="1:8" x14ac:dyDescent="0.25">
      <c r="A240" s="13">
        <v>760</v>
      </c>
      <c r="B240" s="14" t="s">
        <v>353</v>
      </c>
      <c r="C240" s="17">
        <v>0</v>
      </c>
      <c r="D240" s="17">
        <v>0</v>
      </c>
      <c r="E240" s="17">
        <v>0</v>
      </c>
      <c r="F240" s="17">
        <v>0</v>
      </c>
      <c r="G240" s="17">
        <v>0</v>
      </c>
      <c r="H240" s="17">
        <v>0</v>
      </c>
    </row>
    <row r="241" spans="1:8" x14ac:dyDescent="0.25">
      <c r="A241" s="13">
        <v>761</v>
      </c>
      <c r="B241" s="14" t="s">
        <v>354</v>
      </c>
      <c r="C241" s="17">
        <v>-151237.89655172414</v>
      </c>
      <c r="D241" s="17">
        <v>-97514.896551724145</v>
      </c>
      <c r="E241" s="17">
        <v>-42799.896551724138</v>
      </c>
      <c r="F241" s="17">
        <v>10413.482758620696</v>
      </c>
      <c r="G241" s="17">
        <v>397</v>
      </c>
      <c r="H241" s="17">
        <v>0</v>
      </c>
    </row>
    <row r="242" spans="1:8" x14ac:dyDescent="0.25">
      <c r="A242" s="13">
        <v>762</v>
      </c>
      <c r="B242" s="14" t="s">
        <v>355</v>
      </c>
      <c r="C242" s="17">
        <v>0</v>
      </c>
      <c r="D242" s="17">
        <v>0</v>
      </c>
      <c r="E242" s="17">
        <v>0</v>
      </c>
      <c r="F242" s="17">
        <v>0</v>
      </c>
      <c r="G242" s="17">
        <v>0</v>
      </c>
      <c r="H242" s="17">
        <v>0</v>
      </c>
    </row>
    <row r="243" spans="1:8" x14ac:dyDescent="0.25">
      <c r="A243" s="13">
        <v>765</v>
      </c>
      <c r="B243" s="14" t="s">
        <v>356</v>
      </c>
      <c r="C243" s="17">
        <v>-1491148.4827586208</v>
      </c>
      <c r="D243" s="17">
        <v>-1041263.4827586208</v>
      </c>
      <c r="E243" s="17">
        <v>-615969.48275862075</v>
      </c>
      <c r="F243" s="17">
        <v>-40775.58620689658</v>
      </c>
      <c r="G243" s="17">
        <v>23048</v>
      </c>
      <c r="H243" s="17">
        <v>0</v>
      </c>
    </row>
    <row r="244" spans="1:8" x14ac:dyDescent="0.25">
      <c r="A244" s="13">
        <v>766</v>
      </c>
      <c r="B244" s="14" t="s">
        <v>357</v>
      </c>
      <c r="C244" s="17">
        <v>-6308.8620689655172</v>
      </c>
      <c r="D244" s="17">
        <v>697.13793103448279</v>
      </c>
      <c r="E244" s="17">
        <v>4798.1379310344819</v>
      </c>
      <c r="F244" s="17">
        <v>261.31034482758696</v>
      </c>
      <c r="G244" s="17">
        <v>-1301</v>
      </c>
      <c r="H244" s="17">
        <v>0</v>
      </c>
    </row>
    <row r="245" spans="1:8" x14ac:dyDescent="0.25">
      <c r="A245" s="13">
        <v>767</v>
      </c>
      <c r="B245" s="14" t="s">
        <v>358</v>
      </c>
      <c r="C245" s="17">
        <v>-1032277.8275862068</v>
      </c>
      <c r="D245" s="17">
        <v>-608403.82758620684</v>
      </c>
      <c r="E245" s="17">
        <v>-359528.8275862069</v>
      </c>
      <c r="F245" s="17">
        <v>-68398.862068965507</v>
      </c>
      <c r="G245" s="17">
        <v>-49629</v>
      </c>
      <c r="H245" s="17">
        <v>0</v>
      </c>
    </row>
    <row r="246" spans="1:8" x14ac:dyDescent="0.25">
      <c r="A246" s="13">
        <v>768</v>
      </c>
      <c r="B246" s="14" t="s">
        <v>359</v>
      </c>
      <c r="C246" s="17">
        <v>-320366.37931034481</v>
      </c>
      <c r="D246" s="17">
        <v>-205077.37931034481</v>
      </c>
      <c r="E246" s="17">
        <v>-118038.37931034483</v>
      </c>
      <c r="F246" s="17">
        <v>-22983.103448275855</v>
      </c>
      <c r="G246" s="17">
        <v>-5187</v>
      </c>
      <c r="H246" s="17">
        <v>0</v>
      </c>
    </row>
    <row r="247" spans="1:8" x14ac:dyDescent="0.25">
      <c r="A247" s="13">
        <v>769</v>
      </c>
      <c r="B247" s="14" t="s">
        <v>360</v>
      </c>
      <c r="C247" s="17">
        <v>-937379</v>
      </c>
      <c r="D247" s="17">
        <v>-714835</v>
      </c>
      <c r="E247" s="17">
        <v>-443391</v>
      </c>
      <c r="F247" s="17">
        <v>-86568</v>
      </c>
      <c r="G247" s="17">
        <v>11540</v>
      </c>
      <c r="H247" s="17">
        <v>0</v>
      </c>
    </row>
    <row r="248" spans="1:8" x14ac:dyDescent="0.25">
      <c r="A248" s="13">
        <v>770</v>
      </c>
      <c r="B248" s="14" t="s">
        <v>361</v>
      </c>
      <c r="C248" s="17">
        <v>-392798.96551724139</v>
      </c>
      <c r="D248" s="17">
        <v>-277643.96551724139</v>
      </c>
      <c r="E248" s="17">
        <v>-152161.96551724139</v>
      </c>
      <c r="F248" s="17">
        <v>6720.8275862068986</v>
      </c>
      <c r="G248" s="17">
        <v>12332</v>
      </c>
      <c r="H248" s="17">
        <v>0</v>
      </c>
    </row>
    <row r="249" spans="1:8" x14ac:dyDescent="0.25">
      <c r="A249" s="13">
        <v>771</v>
      </c>
      <c r="B249" s="14" t="s">
        <v>362</v>
      </c>
      <c r="C249" s="17">
        <v>-214204.96551724139</v>
      </c>
      <c r="D249" s="17">
        <v>-155810.96551724139</v>
      </c>
      <c r="E249" s="17">
        <v>-99610.965517241377</v>
      </c>
      <c r="F249" s="17">
        <v>-33135.172413793101</v>
      </c>
      <c r="G249" s="17">
        <v>-22383</v>
      </c>
      <c r="H249" s="17">
        <v>0</v>
      </c>
    </row>
    <row r="250" spans="1:8" x14ac:dyDescent="0.25">
      <c r="A250" s="13">
        <v>772</v>
      </c>
      <c r="B250" s="14" t="s">
        <v>363</v>
      </c>
      <c r="C250" s="17">
        <v>-439617.6551724138</v>
      </c>
      <c r="D250" s="17">
        <v>-303016.6551724138</v>
      </c>
      <c r="E250" s="17">
        <v>-177060.6551724138</v>
      </c>
      <c r="F250" s="17">
        <v>-13429.724137931029</v>
      </c>
      <c r="G250" s="17">
        <v>-1040</v>
      </c>
      <c r="H250" s="17">
        <v>0</v>
      </c>
    </row>
    <row r="251" spans="1:8" x14ac:dyDescent="0.25">
      <c r="A251" s="13">
        <v>773</v>
      </c>
      <c r="B251" s="14" t="s">
        <v>364</v>
      </c>
      <c r="C251" s="17">
        <v>-294392.27586206899</v>
      </c>
      <c r="D251" s="17">
        <v>-204768.27586206896</v>
      </c>
      <c r="E251" s="17">
        <v>-130367.27586206896</v>
      </c>
      <c r="F251" s="17">
        <v>-15131.620689655188</v>
      </c>
      <c r="G251" s="17">
        <v>15089</v>
      </c>
      <c r="H251" s="17">
        <v>0</v>
      </c>
    </row>
    <row r="252" spans="1:8" x14ac:dyDescent="0.25">
      <c r="A252" s="13">
        <v>774</v>
      </c>
      <c r="B252" s="14" t="s">
        <v>365</v>
      </c>
      <c r="C252" s="17">
        <v>-286836.62068965519</v>
      </c>
      <c r="D252" s="17">
        <v>-193834.62068965519</v>
      </c>
      <c r="E252" s="17">
        <v>-101917.62068965517</v>
      </c>
      <c r="F252" s="17">
        <v>3174.1034482758623</v>
      </c>
      <c r="G252" s="17">
        <v>604</v>
      </c>
      <c r="H252" s="17">
        <v>0</v>
      </c>
    </row>
    <row r="253" spans="1:8" x14ac:dyDescent="0.25">
      <c r="A253" s="13">
        <v>775</v>
      </c>
      <c r="B253" s="14" t="s">
        <v>366</v>
      </c>
      <c r="C253" s="17">
        <v>-269765.44827586209</v>
      </c>
      <c r="D253" s="17">
        <v>-148514.44827586206</v>
      </c>
      <c r="E253" s="17">
        <v>-83774.448275862072</v>
      </c>
      <c r="F253" s="17">
        <v>-29757.758620689652</v>
      </c>
      <c r="G253" s="17">
        <v>-14137</v>
      </c>
      <c r="H253" s="17">
        <v>0</v>
      </c>
    </row>
    <row r="254" spans="1:8" x14ac:dyDescent="0.25">
      <c r="A254" s="13">
        <v>776</v>
      </c>
      <c r="B254" s="14" t="s">
        <v>367</v>
      </c>
      <c r="C254" s="17">
        <v>-283604.86206896551</v>
      </c>
      <c r="D254" s="17">
        <v>-189307.86206896551</v>
      </c>
      <c r="E254" s="17">
        <v>-101888.86206896551</v>
      </c>
      <c r="F254" s="17">
        <v>-186.68965517242032</v>
      </c>
      <c r="G254" s="17">
        <v>-5918</v>
      </c>
      <c r="H254" s="17">
        <v>0</v>
      </c>
    </row>
    <row r="255" spans="1:8" x14ac:dyDescent="0.25">
      <c r="A255" s="13">
        <v>777</v>
      </c>
      <c r="B255" s="14" t="s">
        <v>368</v>
      </c>
      <c r="C255" s="17">
        <v>-1519192.7241379311</v>
      </c>
      <c r="D255" s="17">
        <v>-991406.72413793101</v>
      </c>
      <c r="E255" s="17">
        <v>-567646.72413793101</v>
      </c>
      <c r="F255" s="17">
        <v>-68257.379310344812</v>
      </c>
      <c r="G255" s="17">
        <v>173</v>
      </c>
      <c r="H255" s="17">
        <v>0</v>
      </c>
    </row>
    <row r="256" spans="1:8" x14ac:dyDescent="0.25">
      <c r="A256" s="13">
        <v>778</v>
      </c>
      <c r="B256" s="14" t="s">
        <v>369</v>
      </c>
      <c r="C256" s="17">
        <v>-260206.24137931035</v>
      </c>
      <c r="D256" s="17">
        <v>-153987.24137931035</v>
      </c>
      <c r="E256" s="17">
        <v>-80890.241379310348</v>
      </c>
      <c r="F256" s="17">
        <v>-19778.793103448275</v>
      </c>
      <c r="G256" s="17">
        <v>-7226</v>
      </c>
      <c r="H256" s="17">
        <v>0</v>
      </c>
    </row>
    <row r="257" spans="1:8" x14ac:dyDescent="0.25">
      <c r="A257" s="13">
        <v>779</v>
      </c>
      <c r="B257" s="14" t="s">
        <v>370</v>
      </c>
      <c r="C257" s="17">
        <v>435977.6551724138</v>
      </c>
      <c r="D257" s="17">
        <v>550049.6551724138</v>
      </c>
      <c r="E257" s="17">
        <v>528947.6551724138</v>
      </c>
      <c r="F257" s="17">
        <v>-60883.275862068956</v>
      </c>
      <c r="G257" s="17">
        <v>-63968</v>
      </c>
      <c r="H257" s="17">
        <v>0</v>
      </c>
    </row>
    <row r="258" spans="1:8" x14ac:dyDescent="0.25">
      <c r="A258" s="13">
        <v>785</v>
      </c>
      <c r="B258" s="14" t="s">
        <v>371</v>
      </c>
      <c r="C258" s="17">
        <v>-351698.72413793101</v>
      </c>
      <c r="D258" s="17">
        <v>-233520.72413793104</v>
      </c>
      <c r="E258" s="17">
        <v>-133539.72413793104</v>
      </c>
      <c r="F258" s="17">
        <v>-1334.3793103448279</v>
      </c>
      <c r="G258" s="17">
        <v>389</v>
      </c>
      <c r="H258" s="17">
        <v>0</v>
      </c>
    </row>
    <row r="259" spans="1:8" x14ac:dyDescent="0.25">
      <c r="A259" s="13">
        <v>786</v>
      </c>
      <c r="B259" s="14" t="s">
        <v>372</v>
      </c>
      <c r="C259" s="17">
        <v>0</v>
      </c>
      <c r="D259" s="17">
        <v>0</v>
      </c>
      <c r="E259" s="17">
        <v>0</v>
      </c>
      <c r="F259" s="17">
        <v>0</v>
      </c>
      <c r="G259" s="17">
        <v>0</v>
      </c>
      <c r="H259" s="17">
        <v>0</v>
      </c>
    </row>
    <row r="260" spans="1:8" x14ac:dyDescent="0.25">
      <c r="A260" s="13">
        <v>794</v>
      </c>
      <c r="B260" s="14" t="s">
        <v>373</v>
      </c>
      <c r="C260" s="17">
        <v>-238665.93103448275</v>
      </c>
      <c r="D260" s="17">
        <v>-171043.93103448275</v>
      </c>
      <c r="E260" s="17">
        <v>-91532.931034482754</v>
      </c>
      <c r="F260" s="17">
        <v>32352.655172413783</v>
      </c>
      <c r="G260" s="17">
        <v>18070</v>
      </c>
      <c r="H260" s="17">
        <v>0</v>
      </c>
    </row>
    <row r="261" spans="1:8" x14ac:dyDescent="0.25">
      <c r="A261" s="13">
        <v>820</v>
      </c>
      <c r="B261" s="14" t="s">
        <v>374</v>
      </c>
      <c r="C261" s="17">
        <v>185.93103448275861</v>
      </c>
      <c r="D261" s="17">
        <v>185.93103448275861</v>
      </c>
      <c r="E261" s="17">
        <v>64.931034482758605</v>
      </c>
      <c r="F261" s="17">
        <v>-557.65517241379303</v>
      </c>
      <c r="G261" s="17">
        <v>0</v>
      </c>
      <c r="H261" s="17">
        <v>0</v>
      </c>
    </row>
    <row r="262" spans="1:8" x14ac:dyDescent="0.25">
      <c r="A262" s="13">
        <v>834</v>
      </c>
      <c r="B262" s="14" t="s">
        <v>375</v>
      </c>
      <c r="C262" s="17">
        <v>2710.8275862068967</v>
      </c>
      <c r="D262" s="17">
        <v>3878.8275862068967</v>
      </c>
      <c r="E262" s="17">
        <v>4598.8275862068967</v>
      </c>
      <c r="F262" s="17">
        <v>3513.8620689655145</v>
      </c>
      <c r="G262" s="17">
        <v>141</v>
      </c>
      <c r="H262" s="17">
        <v>0</v>
      </c>
    </row>
    <row r="263" spans="1:8" x14ac:dyDescent="0.25">
      <c r="A263" s="13">
        <v>837</v>
      </c>
      <c r="B263" s="14" t="s">
        <v>376</v>
      </c>
      <c r="C263" s="17">
        <v>0</v>
      </c>
      <c r="D263" s="17">
        <v>0</v>
      </c>
      <c r="E263" s="17">
        <v>0</v>
      </c>
      <c r="F263" s="17">
        <v>0</v>
      </c>
      <c r="G263" s="17">
        <v>0</v>
      </c>
      <c r="H263" s="17">
        <v>0</v>
      </c>
    </row>
    <row r="264" spans="1:8" x14ac:dyDescent="0.25">
      <c r="A264" s="13">
        <v>838</v>
      </c>
      <c r="B264" s="14" t="s">
        <v>377</v>
      </c>
      <c r="C264" s="17">
        <v>0</v>
      </c>
      <c r="D264" s="17">
        <v>0</v>
      </c>
      <c r="E264" s="17">
        <v>0</v>
      </c>
      <c r="F264" s="17">
        <v>0</v>
      </c>
      <c r="G264" s="17">
        <v>0</v>
      </c>
      <c r="H264" s="17">
        <v>0</v>
      </c>
    </row>
    <row r="265" spans="1:8" x14ac:dyDescent="0.25">
      <c r="A265" s="13">
        <v>839</v>
      </c>
      <c r="B265" s="14" t="s">
        <v>378</v>
      </c>
      <c r="C265" s="17">
        <v>2066.7586206896558</v>
      </c>
      <c r="D265" s="17">
        <v>2929.7586206896558</v>
      </c>
      <c r="E265" s="17">
        <v>3414.7586206896553</v>
      </c>
      <c r="F265" s="17">
        <v>2399.2068965517228</v>
      </c>
      <c r="G265" s="17">
        <v>107</v>
      </c>
      <c r="H265" s="17">
        <v>0</v>
      </c>
    </row>
    <row r="266" spans="1:8" x14ac:dyDescent="0.25">
      <c r="A266" s="13">
        <v>840</v>
      </c>
      <c r="B266" s="14" t="s">
        <v>379</v>
      </c>
      <c r="C266" s="17">
        <v>981.72413793103442</v>
      </c>
      <c r="D266" s="17">
        <v>1636.7241379310344</v>
      </c>
      <c r="E266" s="17">
        <v>2135.7241379310344</v>
      </c>
      <c r="F266" s="17">
        <v>2314.3793103448279</v>
      </c>
      <c r="G266" s="17">
        <v>988</v>
      </c>
      <c r="H266" s="17">
        <v>0</v>
      </c>
    </row>
    <row r="267" spans="1:8" x14ac:dyDescent="0.25">
      <c r="A267" s="13">
        <v>841</v>
      </c>
      <c r="B267" s="14" t="s">
        <v>380</v>
      </c>
      <c r="C267" s="17">
        <v>-24278.517241379312</v>
      </c>
      <c r="D267" s="17">
        <v>-15945.517241379312</v>
      </c>
      <c r="E267" s="17">
        <v>-8503.5172413793116</v>
      </c>
      <c r="F267" s="17">
        <v>-5391.4137931034484</v>
      </c>
      <c r="G267" s="17">
        <v>-4233</v>
      </c>
      <c r="H267" s="17">
        <v>0</v>
      </c>
    </row>
    <row r="268" spans="1:8" x14ac:dyDescent="0.25">
      <c r="A268" s="13">
        <v>842</v>
      </c>
      <c r="B268" s="14" t="s">
        <v>381</v>
      </c>
      <c r="C268" s="17">
        <v>1461.6206896551726</v>
      </c>
      <c r="D268" s="17">
        <v>2045.6206896551726</v>
      </c>
      <c r="E268" s="17">
        <v>2369.6206896551726</v>
      </c>
      <c r="F268" s="17">
        <v>1596.8965517241377</v>
      </c>
      <c r="G268" s="17">
        <v>-43</v>
      </c>
      <c r="H268" s="17">
        <v>0</v>
      </c>
    </row>
    <row r="269" spans="1:8" x14ac:dyDescent="0.25">
      <c r="A269" s="13">
        <v>844</v>
      </c>
      <c r="B269" s="14" t="s">
        <v>382</v>
      </c>
      <c r="C269" s="17">
        <v>5936.3793103448279</v>
      </c>
      <c r="D269" s="17">
        <v>8334.3793103448279</v>
      </c>
      <c r="E269" s="17">
        <v>9685.3793103448279</v>
      </c>
      <c r="F269" s="17">
        <v>6686.1034482758623</v>
      </c>
      <c r="G269" s="17">
        <v>-128</v>
      </c>
      <c r="H269" s="17">
        <v>0</v>
      </c>
    </row>
    <row r="270" spans="1:8" x14ac:dyDescent="0.25">
      <c r="A270" s="13">
        <v>845</v>
      </c>
      <c r="B270" s="14" t="s">
        <v>383</v>
      </c>
      <c r="C270" s="17">
        <v>0</v>
      </c>
      <c r="D270" s="17">
        <v>0</v>
      </c>
      <c r="E270" s="17">
        <v>0</v>
      </c>
      <c r="F270" s="17">
        <v>0</v>
      </c>
      <c r="G270" s="17">
        <v>0</v>
      </c>
      <c r="H270" s="17">
        <v>0</v>
      </c>
    </row>
    <row r="271" spans="1:8" x14ac:dyDescent="0.25">
      <c r="A271" s="13">
        <v>847</v>
      </c>
      <c r="B271" s="14" t="s">
        <v>384</v>
      </c>
      <c r="C271" s="17">
        <v>534.27586206896558</v>
      </c>
      <c r="D271" s="17">
        <v>756.27586206896558</v>
      </c>
      <c r="E271" s="17">
        <v>892.27586206896558</v>
      </c>
      <c r="F271" s="17">
        <v>679.6206896551721</v>
      </c>
      <c r="G271" s="17">
        <v>-14</v>
      </c>
      <c r="H271" s="17">
        <v>0</v>
      </c>
    </row>
    <row r="272" spans="1:8" x14ac:dyDescent="0.25">
      <c r="A272" s="13">
        <v>848</v>
      </c>
      <c r="B272" s="14" t="s">
        <v>385</v>
      </c>
      <c r="C272" s="17">
        <v>-382378.55172413791</v>
      </c>
      <c r="D272" s="17">
        <v>-165990.55172413791</v>
      </c>
      <c r="E272" s="17">
        <v>-48739.551724137928</v>
      </c>
      <c r="F272" s="17">
        <v>25767.758620689652</v>
      </c>
      <c r="G272" s="17">
        <v>7160</v>
      </c>
      <c r="H272" s="17">
        <v>0</v>
      </c>
    </row>
    <row r="273" spans="1:8" x14ac:dyDescent="0.25">
      <c r="A273" s="13">
        <v>850</v>
      </c>
      <c r="B273" s="14" t="s">
        <v>386</v>
      </c>
      <c r="C273" s="17">
        <v>0</v>
      </c>
      <c r="D273" s="17">
        <v>0</v>
      </c>
      <c r="E273" s="17">
        <v>0</v>
      </c>
      <c r="F273" s="17">
        <v>0</v>
      </c>
      <c r="G273" s="17">
        <v>0</v>
      </c>
      <c r="H273" s="17">
        <v>0</v>
      </c>
    </row>
    <row r="274" spans="1:8" x14ac:dyDescent="0.25">
      <c r="A274" s="13">
        <v>851</v>
      </c>
      <c r="B274" s="14" t="s">
        <v>387</v>
      </c>
      <c r="C274" s="17">
        <v>-14072.655172413793</v>
      </c>
      <c r="D274" s="17">
        <v>-11458.655172413793</v>
      </c>
      <c r="E274" s="17">
        <v>-7558.6551724137935</v>
      </c>
      <c r="F274" s="17">
        <v>-2952.7241379310326</v>
      </c>
      <c r="G274" s="17">
        <v>445</v>
      </c>
      <c r="H274" s="17">
        <v>0</v>
      </c>
    </row>
    <row r="275" spans="1:8" x14ac:dyDescent="0.25">
      <c r="A275" s="13">
        <v>852</v>
      </c>
      <c r="B275" s="14" t="s">
        <v>388</v>
      </c>
      <c r="C275" s="17">
        <v>-13916.310344827587</v>
      </c>
      <c r="D275" s="17">
        <v>-7418.3103448275861</v>
      </c>
      <c r="E275" s="17">
        <v>-5255.3103448275861</v>
      </c>
      <c r="F275" s="17">
        <v>-2403.4482758620688</v>
      </c>
      <c r="G275" s="17">
        <v>-836</v>
      </c>
      <c r="H275" s="17">
        <v>0</v>
      </c>
    </row>
    <row r="276" spans="1:8" x14ac:dyDescent="0.25">
      <c r="A276" s="13">
        <v>853</v>
      </c>
      <c r="B276" s="14" t="s">
        <v>389</v>
      </c>
      <c r="C276" s="17">
        <v>0</v>
      </c>
      <c r="D276" s="17">
        <v>0</v>
      </c>
      <c r="E276" s="17">
        <v>0</v>
      </c>
      <c r="F276" s="17">
        <v>0</v>
      </c>
      <c r="G276" s="17">
        <v>0</v>
      </c>
      <c r="H276" s="17">
        <v>0</v>
      </c>
    </row>
    <row r="277" spans="1:8" x14ac:dyDescent="0.25">
      <c r="A277" s="13">
        <v>856</v>
      </c>
      <c r="B277" s="14" t="s">
        <v>390</v>
      </c>
      <c r="C277" s="17">
        <v>3993.7586206896558</v>
      </c>
      <c r="D277" s="17">
        <v>6512.7586206896558</v>
      </c>
      <c r="E277" s="17">
        <v>8430.7586206896558</v>
      </c>
      <c r="F277" s="17">
        <v>8951.206896551721</v>
      </c>
      <c r="G277" s="17">
        <v>3306</v>
      </c>
      <c r="H277" s="17">
        <v>0</v>
      </c>
    </row>
    <row r="278" spans="1:8" x14ac:dyDescent="0.25">
      <c r="A278" s="13">
        <v>859</v>
      </c>
      <c r="B278" s="14" t="s">
        <v>391</v>
      </c>
      <c r="C278" s="17">
        <v>0</v>
      </c>
      <c r="D278" s="17">
        <v>0</v>
      </c>
      <c r="E278" s="17">
        <v>0</v>
      </c>
      <c r="F278" s="17">
        <v>0</v>
      </c>
      <c r="G278" s="17">
        <v>0</v>
      </c>
      <c r="H278" s="17">
        <v>0</v>
      </c>
    </row>
    <row r="279" spans="1:8" x14ac:dyDescent="0.25">
      <c r="A279" s="13">
        <v>861</v>
      </c>
      <c r="B279" s="14" t="s">
        <v>392</v>
      </c>
      <c r="C279" s="17">
        <v>0</v>
      </c>
      <c r="D279" s="17">
        <v>0</v>
      </c>
      <c r="E279" s="17">
        <v>0</v>
      </c>
      <c r="F279" s="17">
        <v>0</v>
      </c>
      <c r="G279" s="17">
        <v>0</v>
      </c>
      <c r="H279" s="17">
        <v>0</v>
      </c>
    </row>
    <row r="280" spans="1:8" x14ac:dyDescent="0.25">
      <c r="A280" s="13">
        <v>862</v>
      </c>
      <c r="B280" s="14" t="s">
        <v>393</v>
      </c>
      <c r="C280" s="17">
        <v>0</v>
      </c>
      <c r="D280" s="17">
        <v>0</v>
      </c>
      <c r="E280" s="17">
        <v>0</v>
      </c>
      <c r="F280" s="17">
        <v>0</v>
      </c>
      <c r="G280" s="17">
        <v>0</v>
      </c>
      <c r="H280" s="17">
        <v>0</v>
      </c>
    </row>
    <row r="281" spans="1:8" x14ac:dyDescent="0.25">
      <c r="A281" s="13">
        <v>863</v>
      </c>
      <c r="B281" s="14" t="s">
        <v>394</v>
      </c>
      <c r="C281" s="17">
        <v>17</v>
      </c>
      <c r="D281" s="17">
        <v>36</v>
      </c>
      <c r="E281" s="17">
        <v>49</v>
      </c>
      <c r="F281" s="17">
        <v>62</v>
      </c>
      <c r="G281" s="17">
        <v>51</v>
      </c>
      <c r="H281" s="17">
        <v>0</v>
      </c>
    </row>
    <row r="282" spans="1:8" x14ac:dyDescent="0.25">
      <c r="A282" s="13">
        <v>864</v>
      </c>
      <c r="B282" s="14" t="s">
        <v>395</v>
      </c>
      <c r="C282" s="17">
        <v>0</v>
      </c>
      <c r="D282" s="17">
        <v>0</v>
      </c>
      <c r="E282" s="17">
        <v>0</v>
      </c>
      <c r="F282" s="17">
        <v>0</v>
      </c>
      <c r="G282" s="17">
        <v>0</v>
      </c>
      <c r="H282" s="17">
        <v>0</v>
      </c>
    </row>
    <row r="283" spans="1:8" x14ac:dyDescent="0.25">
      <c r="A283" s="13">
        <v>865</v>
      </c>
      <c r="B283" s="14" t="s">
        <v>396</v>
      </c>
      <c r="C283" s="17">
        <v>0</v>
      </c>
      <c r="D283" s="17">
        <v>0</v>
      </c>
      <c r="E283" s="17">
        <v>0</v>
      </c>
      <c r="F283" s="17">
        <v>0</v>
      </c>
      <c r="G283" s="17">
        <v>0</v>
      </c>
      <c r="H283" s="17">
        <v>0</v>
      </c>
    </row>
    <row r="284" spans="1:8" x14ac:dyDescent="0.25">
      <c r="A284" s="13">
        <v>866</v>
      </c>
      <c r="B284" s="14" t="s">
        <v>397</v>
      </c>
      <c r="C284" s="17">
        <v>0</v>
      </c>
      <c r="D284" s="17">
        <v>0</v>
      </c>
      <c r="E284" s="17">
        <v>0</v>
      </c>
      <c r="F284" s="17">
        <v>0</v>
      </c>
      <c r="G284" s="17">
        <v>0</v>
      </c>
      <c r="H284" s="17">
        <v>0</v>
      </c>
    </row>
    <row r="285" spans="1:8" x14ac:dyDescent="0.25">
      <c r="A285" s="13">
        <v>867</v>
      </c>
      <c r="B285" s="14" t="s">
        <v>398</v>
      </c>
      <c r="C285" s="17">
        <v>0</v>
      </c>
      <c r="D285" s="17">
        <v>0</v>
      </c>
      <c r="E285" s="17">
        <v>0</v>
      </c>
      <c r="F285" s="17">
        <v>0</v>
      </c>
      <c r="G285" s="17">
        <v>0</v>
      </c>
      <c r="H285" s="17">
        <v>0</v>
      </c>
    </row>
    <row r="286" spans="1:8" x14ac:dyDescent="0.25">
      <c r="A286" s="13">
        <v>868</v>
      </c>
      <c r="B286" s="14" t="s">
        <v>399</v>
      </c>
      <c r="C286" s="17">
        <v>0</v>
      </c>
      <c r="D286" s="17">
        <v>0</v>
      </c>
      <c r="E286" s="17">
        <v>0</v>
      </c>
      <c r="F286" s="17">
        <v>0</v>
      </c>
      <c r="G286" s="17">
        <v>0</v>
      </c>
      <c r="H286" s="17">
        <v>0</v>
      </c>
    </row>
    <row r="287" spans="1:8" x14ac:dyDescent="0.25">
      <c r="A287" s="13">
        <v>869</v>
      </c>
      <c r="B287" s="14" t="s">
        <v>400</v>
      </c>
      <c r="C287" s="17">
        <v>0</v>
      </c>
      <c r="D287" s="17">
        <v>0</v>
      </c>
      <c r="E287" s="17">
        <v>0</v>
      </c>
      <c r="F287" s="17">
        <v>0</v>
      </c>
      <c r="G287" s="17">
        <v>0</v>
      </c>
      <c r="H287" s="17">
        <v>0</v>
      </c>
    </row>
    <row r="288" spans="1:8" x14ac:dyDescent="0.25">
      <c r="A288" s="13">
        <v>876</v>
      </c>
      <c r="B288" s="14" t="s">
        <v>401</v>
      </c>
      <c r="C288" s="17">
        <v>3291.9310344827591</v>
      </c>
      <c r="D288" s="17">
        <v>4696.9310344827591</v>
      </c>
      <c r="E288" s="17">
        <v>5458.9310344827591</v>
      </c>
      <c r="F288" s="17">
        <v>3721.3448275862065</v>
      </c>
      <c r="G288" s="17">
        <v>468</v>
      </c>
      <c r="H288" s="17">
        <v>0</v>
      </c>
    </row>
    <row r="289" spans="1:8" x14ac:dyDescent="0.25">
      <c r="A289" s="13">
        <v>879</v>
      </c>
      <c r="B289" s="14" t="s">
        <v>402</v>
      </c>
      <c r="C289" s="17">
        <v>0</v>
      </c>
      <c r="D289" s="17">
        <v>0</v>
      </c>
      <c r="E289" s="17">
        <v>0</v>
      </c>
      <c r="F289" s="17">
        <v>0</v>
      </c>
      <c r="G289" s="17">
        <v>0</v>
      </c>
      <c r="H289" s="17">
        <v>0</v>
      </c>
    </row>
    <row r="290" spans="1:8" x14ac:dyDescent="0.25">
      <c r="A290" s="13">
        <v>882</v>
      </c>
      <c r="B290" s="14" t="s">
        <v>403</v>
      </c>
      <c r="C290" s="17">
        <v>2274.1724137931033</v>
      </c>
      <c r="D290" s="17">
        <v>3237.1724137931033</v>
      </c>
      <c r="E290" s="17">
        <v>3909.1724137931033</v>
      </c>
      <c r="F290" s="17">
        <v>3284.1379310344855</v>
      </c>
      <c r="G290" s="17">
        <v>-248</v>
      </c>
      <c r="H290" s="17">
        <v>0</v>
      </c>
    </row>
    <row r="291" spans="1:8" x14ac:dyDescent="0.25">
      <c r="A291" s="13">
        <v>883</v>
      </c>
      <c r="B291" s="14" t="s">
        <v>25</v>
      </c>
      <c r="C291" s="17">
        <v>2043</v>
      </c>
      <c r="D291" s="17">
        <v>4171</v>
      </c>
      <c r="E291" s="17">
        <v>5791</v>
      </c>
      <c r="F291" s="17">
        <v>7267</v>
      </c>
      <c r="G291" s="17">
        <v>5870</v>
      </c>
      <c r="H291" s="17">
        <v>0</v>
      </c>
    </row>
    <row r="292" spans="1:8" x14ac:dyDescent="0.25">
      <c r="A292" s="13">
        <v>902</v>
      </c>
      <c r="B292" s="14" t="s">
        <v>404</v>
      </c>
      <c r="C292" s="17">
        <v>5887.5862068965525</v>
      </c>
      <c r="D292" s="17">
        <v>9561.5862068965525</v>
      </c>
      <c r="E292" s="17">
        <v>12359.586206896553</v>
      </c>
      <c r="F292" s="17">
        <v>13072.068965517239</v>
      </c>
      <c r="G292" s="17">
        <v>4679</v>
      </c>
      <c r="H292" s="17">
        <v>0</v>
      </c>
    </row>
    <row r="293" spans="1:8" x14ac:dyDescent="0.25">
      <c r="A293" s="13">
        <v>903</v>
      </c>
      <c r="B293" s="14" t="s">
        <v>405</v>
      </c>
      <c r="C293" s="17">
        <v>21166.620689655174</v>
      </c>
      <c r="D293" s="17">
        <v>37490.620689655174</v>
      </c>
      <c r="E293" s="17">
        <v>49921.620689655174</v>
      </c>
      <c r="F293" s="17">
        <v>56971.89655172413</v>
      </c>
      <c r="G293" s="17">
        <v>32337</v>
      </c>
      <c r="H293" s="17">
        <v>0</v>
      </c>
    </row>
    <row r="294" spans="1:8" x14ac:dyDescent="0.25">
      <c r="A294" s="13">
        <v>911</v>
      </c>
      <c r="B294" s="14" t="s">
        <v>406</v>
      </c>
      <c r="C294" s="17">
        <v>0</v>
      </c>
      <c r="D294" s="17">
        <v>0</v>
      </c>
      <c r="E294" s="17">
        <v>0</v>
      </c>
      <c r="F294" s="17">
        <v>0</v>
      </c>
      <c r="G294" s="17">
        <v>0</v>
      </c>
      <c r="H294" s="17">
        <v>0</v>
      </c>
    </row>
    <row r="295" spans="1:8" x14ac:dyDescent="0.25">
      <c r="A295" s="13">
        <v>912</v>
      </c>
      <c r="B295" s="14" t="s">
        <v>407</v>
      </c>
      <c r="C295" s="17">
        <v>-112539.13793103448</v>
      </c>
      <c r="D295" s="17">
        <v>-53739.137931034478</v>
      </c>
      <c r="E295" s="17">
        <v>-4555.1379310344782</v>
      </c>
      <c r="F295" s="17">
        <v>22585.689655172406</v>
      </c>
      <c r="G295" s="17">
        <v>12187</v>
      </c>
      <c r="H295" s="17">
        <v>0</v>
      </c>
    </row>
    <row r="296" spans="1:8" x14ac:dyDescent="0.25">
      <c r="A296" s="13">
        <v>913</v>
      </c>
      <c r="B296" s="14" t="s">
        <v>408</v>
      </c>
      <c r="C296" s="17">
        <v>-94.379310344827672</v>
      </c>
      <c r="D296" s="17">
        <v>-35.379310344827672</v>
      </c>
      <c r="E296" s="17">
        <v>-504.37931034482767</v>
      </c>
      <c r="F296" s="17">
        <v>-1962.1034482758623</v>
      </c>
      <c r="G296" s="17">
        <v>-377</v>
      </c>
      <c r="H296" s="17">
        <v>0</v>
      </c>
    </row>
    <row r="297" spans="1:8" x14ac:dyDescent="0.25">
      <c r="A297" s="13">
        <v>916</v>
      </c>
      <c r="B297" s="14" t="s">
        <v>409</v>
      </c>
      <c r="C297" s="17">
        <v>0</v>
      </c>
      <c r="D297" s="17">
        <v>0</v>
      </c>
      <c r="E297" s="17">
        <v>0</v>
      </c>
      <c r="F297" s="17">
        <v>0</v>
      </c>
      <c r="G297" s="17">
        <v>0</v>
      </c>
      <c r="H297" s="17">
        <v>0</v>
      </c>
    </row>
    <row r="298" spans="1:8" x14ac:dyDescent="0.25">
      <c r="A298" s="13">
        <v>920</v>
      </c>
      <c r="B298" s="14" t="s">
        <v>410</v>
      </c>
      <c r="C298" s="17">
        <v>0</v>
      </c>
      <c r="D298" s="17">
        <v>0</v>
      </c>
      <c r="E298" s="17">
        <v>0</v>
      </c>
      <c r="F298" s="17">
        <v>0</v>
      </c>
      <c r="G298" s="17">
        <v>0</v>
      </c>
      <c r="H298" s="17">
        <v>0</v>
      </c>
    </row>
    <row r="299" spans="1:8" x14ac:dyDescent="0.25">
      <c r="A299" s="13">
        <v>922</v>
      </c>
      <c r="B299" s="14" t="s">
        <v>411</v>
      </c>
      <c r="C299" s="17">
        <v>-272988.79310344829</v>
      </c>
      <c r="D299" s="17">
        <v>-195800.79310344829</v>
      </c>
      <c r="E299" s="17">
        <v>-116784.79310344828</v>
      </c>
      <c r="F299" s="17">
        <v>-20989.034482758623</v>
      </c>
      <c r="G299" s="17">
        <v>-544</v>
      </c>
      <c r="H299" s="17">
        <v>0</v>
      </c>
    </row>
    <row r="300" spans="1:8" x14ac:dyDescent="0.25">
      <c r="A300" s="13">
        <v>937</v>
      </c>
      <c r="B300" s="14" t="s">
        <v>412</v>
      </c>
      <c r="C300" s="17">
        <v>-30621.344827586207</v>
      </c>
      <c r="D300" s="17">
        <v>-14986.344827586207</v>
      </c>
      <c r="E300" s="17">
        <v>-36.34482758620652</v>
      </c>
      <c r="F300" s="17">
        <v>3330.7241379310335</v>
      </c>
      <c r="G300" s="17">
        <v>2288</v>
      </c>
      <c r="H300" s="17">
        <v>0</v>
      </c>
    </row>
    <row r="301" spans="1:8" x14ac:dyDescent="0.25">
      <c r="A301" s="13">
        <v>938</v>
      </c>
      <c r="B301" s="14" t="s">
        <v>413</v>
      </c>
      <c r="C301" s="17">
        <v>-8915.5172413793116</v>
      </c>
      <c r="D301" s="17">
        <v>-4279.5172413793107</v>
      </c>
      <c r="E301" s="17">
        <v>-4348.5172413793107</v>
      </c>
      <c r="F301" s="17">
        <v>-2186.4137931034456</v>
      </c>
      <c r="G301" s="17">
        <v>1236</v>
      </c>
      <c r="H301" s="17">
        <v>0</v>
      </c>
    </row>
    <row r="302" spans="1:8" x14ac:dyDescent="0.25">
      <c r="A302" s="13">
        <v>942</v>
      </c>
      <c r="B302" s="14" t="s">
        <v>414</v>
      </c>
      <c r="C302" s="17">
        <v>-36807.310344827587</v>
      </c>
      <c r="D302" s="17">
        <v>-18050.310344827587</v>
      </c>
      <c r="E302" s="17">
        <v>-5166.3103448275861</v>
      </c>
      <c r="F302" s="17">
        <v>2597.5517241379312</v>
      </c>
      <c r="G302" s="17">
        <v>1667</v>
      </c>
      <c r="H302" s="17">
        <v>0</v>
      </c>
    </row>
    <row r="303" spans="1:8" x14ac:dyDescent="0.25">
      <c r="A303" s="13">
        <v>946</v>
      </c>
      <c r="B303" s="14" t="s">
        <v>415</v>
      </c>
      <c r="C303" s="17">
        <v>0</v>
      </c>
      <c r="D303" s="17">
        <v>0</v>
      </c>
      <c r="E303" s="17">
        <v>0</v>
      </c>
      <c r="F303" s="17">
        <v>0</v>
      </c>
      <c r="G303" s="17">
        <v>0</v>
      </c>
      <c r="H303" s="17">
        <v>0</v>
      </c>
    </row>
    <row r="304" spans="1:8" x14ac:dyDescent="0.25">
      <c r="A304" s="13">
        <v>948</v>
      </c>
      <c r="B304" s="14" t="s">
        <v>416</v>
      </c>
      <c r="C304" s="17">
        <v>-25231.862068965518</v>
      </c>
      <c r="D304" s="17">
        <v>-16733.862068965518</v>
      </c>
      <c r="E304" s="17">
        <v>-6986.8620689655172</v>
      </c>
      <c r="F304" s="17">
        <v>-583.68965517241395</v>
      </c>
      <c r="G304" s="17">
        <v>-538</v>
      </c>
      <c r="H304" s="17">
        <v>0</v>
      </c>
    </row>
    <row r="305" spans="1:8" x14ac:dyDescent="0.25">
      <c r="A305" s="13">
        <v>957</v>
      </c>
      <c r="B305" s="14" t="s">
        <v>417</v>
      </c>
      <c r="C305" s="17">
        <v>-6650.3793103448279</v>
      </c>
      <c r="D305" s="17">
        <v>-5752.3793103448279</v>
      </c>
      <c r="E305" s="17">
        <v>-4128.3793103448279</v>
      </c>
      <c r="F305" s="17">
        <v>-1487.1034482758623</v>
      </c>
      <c r="G305" s="17">
        <v>-585</v>
      </c>
      <c r="H305" s="17">
        <v>0</v>
      </c>
    </row>
    <row r="306" spans="1:8" x14ac:dyDescent="0.25">
      <c r="A306" s="13">
        <v>960</v>
      </c>
      <c r="B306" s="14" t="s">
        <v>418</v>
      </c>
      <c r="C306" s="17">
        <v>-60406.482758620688</v>
      </c>
      <c r="D306" s="17">
        <v>-27640.482758620688</v>
      </c>
      <c r="E306" s="17">
        <v>-10317.482758620688</v>
      </c>
      <c r="F306" s="17">
        <v>-337.58620689655163</v>
      </c>
      <c r="G306" s="17">
        <v>627</v>
      </c>
      <c r="H306" s="17">
        <v>0</v>
      </c>
    </row>
    <row r="307" spans="1:8" x14ac:dyDescent="0.25">
      <c r="A307" s="13">
        <v>961</v>
      </c>
      <c r="B307" s="14" t="s">
        <v>419</v>
      </c>
      <c r="C307" s="17">
        <v>-62979.413793103449</v>
      </c>
      <c r="D307" s="17">
        <v>-46299.413793103449</v>
      </c>
      <c r="E307" s="17">
        <v>-28094.413793103449</v>
      </c>
      <c r="F307" s="17">
        <v>-8833.9310344827572</v>
      </c>
      <c r="G307" s="17">
        <v>-2412</v>
      </c>
      <c r="H307" s="17">
        <v>0</v>
      </c>
    </row>
    <row r="308" spans="1:8" x14ac:dyDescent="0.25">
      <c r="A308" s="13">
        <v>962</v>
      </c>
      <c r="B308" s="14" t="s">
        <v>420</v>
      </c>
      <c r="C308" s="17">
        <v>0</v>
      </c>
      <c r="D308" s="17">
        <v>0</v>
      </c>
      <c r="E308" s="17">
        <v>0</v>
      </c>
      <c r="F308" s="17">
        <v>0</v>
      </c>
      <c r="G308" s="17">
        <v>0</v>
      </c>
      <c r="H308" s="17">
        <v>0</v>
      </c>
    </row>
    <row r="309" spans="1:8" x14ac:dyDescent="0.25">
      <c r="A309" s="13">
        <v>963</v>
      </c>
      <c r="B309" s="14" t="s">
        <v>421</v>
      </c>
      <c r="C309" s="17">
        <v>0</v>
      </c>
      <c r="D309" s="17">
        <v>0</v>
      </c>
      <c r="E309" s="17">
        <v>0</v>
      </c>
      <c r="F309" s="17">
        <v>0</v>
      </c>
      <c r="G309" s="17">
        <v>0</v>
      </c>
      <c r="H309" s="17">
        <v>0</v>
      </c>
    </row>
    <row r="310" spans="1:8" x14ac:dyDescent="0.25">
      <c r="A310" s="13">
        <v>964</v>
      </c>
      <c r="B310" s="14" t="s">
        <v>422</v>
      </c>
      <c r="C310" s="17">
        <v>0</v>
      </c>
      <c r="D310" s="17">
        <v>0</v>
      </c>
      <c r="E310" s="17">
        <v>0</v>
      </c>
      <c r="F310" s="17">
        <v>0</v>
      </c>
      <c r="G310" s="17">
        <v>0</v>
      </c>
      <c r="H310" s="17">
        <v>0</v>
      </c>
    </row>
    <row r="311" spans="1:8" x14ac:dyDescent="0.25">
      <c r="A311" s="13">
        <v>968</v>
      </c>
      <c r="B311" s="14" t="s">
        <v>423</v>
      </c>
      <c r="C311" s="17">
        <v>0</v>
      </c>
      <c r="D311" s="17">
        <v>0</v>
      </c>
      <c r="E311" s="17">
        <v>0</v>
      </c>
      <c r="F311" s="17">
        <v>0</v>
      </c>
      <c r="G311" s="17">
        <v>0</v>
      </c>
      <c r="H311" s="17">
        <v>0</v>
      </c>
    </row>
    <row r="312" spans="1:8" x14ac:dyDescent="0.25">
      <c r="A312" s="13">
        <v>972</v>
      </c>
      <c r="B312" s="14" t="s">
        <v>424</v>
      </c>
      <c r="C312" s="17">
        <v>0</v>
      </c>
      <c r="D312" s="17">
        <v>0</v>
      </c>
      <c r="E312" s="17">
        <v>0</v>
      </c>
      <c r="F312" s="17">
        <v>0</v>
      </c>
      <c r="G312" s="17">
        <v>0</v>
      </c>
      <c r="H312" s="17">
        <v>0</v>
      </c>
    </row>
    <row r="313" spans="1:8" x14ac:dyDescent="0.25">
      <c r="A313" s="13">
        <v>977</v>
      </c>
      <c r="B313" s="14" t="s">
        <v>425</v>
      </c>
      <c r="C313" s="17">
        <v>9215.4482758620688</v>
      </c>
      <c r="D313" s="17">
        <v>15103.448275862069</v>
      </c>
      <c r="E313" s="17">
        <v>19382.448275862069</v>
      </c>
      <c r="F313" s="17">
        <v>19902.758620689652</v>
      </c>
      <c r="G313" s="17">
        <v>8727</v>
      </c>
      <c r="H313" s="17">
        <v>0</v>
      </c>
    </row>
    <row r="314" spans="1:8" x14ac:dyDescent="0.25">
      <c r="A314" s="13">
        <v>980</v>
      </c>
      <c r="B314" s="14" t="s">
        <v>426</v>
      </c>
      <c r="C314" s="17">
        <v>0</v>
      </c>
      <c r="D314" s="17">
        <v>0</v>
      </c>
      <c r="E314" s="17">
        <v>0</v>
      </c>
      <c r="F314" s="17">
        <v>0</v>
      </c>
      <c r="G314" s="17">
        <v>0</v>
      </c>
      <c r="H314" s="17">
        <v>0</v>
      </c>
    </row>
    <row r="315" spans="1:8" x14ac:dyDescent="0.25">
      <c r="A315" s="13">
        <v>986</v>
      </c>
      <c r="B315" s="14" t="s">
        <v>427</v>
      </c>
      <c r="C315" s="17">
        <v>0</v>
      </c>
      <c r="D315" s="17">
        <v>0</v>
      </c>
      <c r="E315" s="17">
        <v>0</v>
      </c>
      <c r="F315" s="17">
        <v>0</v>
      </c>
      <c r="G315" s="17">
        <v>0</v>
      </c>
      <c r="H315" s="17">
        <v>0</v>
      </c>
    </row>
    <row r="316" spans="1:8" x14ac:dyDescent="0.25">
      <c r="A316" s="13">
        <v>989</v>
      </c>
      <c r="B316" s="14" t="s">
        <v>428</v>
      </c>
      <c r="C316" s="17">
        <v>0</v>
      </c>
      <c r="D316" s="17">
        <v>0</v>
      </c>
      <c r="E316" s="17">
        <v>0</v>
      </c>
      <c r="F316" s="17">
        <v>0</v>
      </c>
      <c r="G316" s="17">
        <v>0</v>
      </c>
      <c r="H316" s="17">
        <v>0</v>
      </c>
    </row>
    <row r="317" spans="1:8" x14ac:dyDescent="0.25">
      <c r="A317" s="13">
        <v>992</v>
      </c>
      <c r="B317" s="14" t="s">
        <v>429</v>
      </c>
      <c r="C317" s="17">
        <v>0</v>
      </c>
      <c r="D317" s="17">
        <v>0</v>
      </c>
      <c r="E317" s="17">
        <v>0</v>
      </c>
      <c r="F317" s="17">
        <v>0</v>
      </c>
      <c r="G317" s="17">
        <v>0</v>
      </c>
      <c r="H317" s="17">
        <v>0</v>
      </c>
    </row>
    <row r="318" spans="1:8" x14ac:dyDescent="0.25">
      <c r="A318" s="13">
        <v>993</v>
      </c>
      <c r="B318" s="14" t="s">
        <v>430</v>
      </c>
      <c r="C318" s="17">
        <v>0</v>
      </c>
      <c r="D318" s="17">
        <v>0</v>
      </c>
      <c r="E318" s="17">
        <v>0</v>
      </c>
      <c r="F318" s="17">
        <v>0</v>
      </c>
      <c r="G318" s="17">
        <v>0</v>
      </c>
      <c r="H318" s="17">
        <v>0</v>
      </c>
    </row>
    <row r="319" spans="1:8" x14ac:dyDescent="0.25">
      <c r="A319" s="13">
        <v>995</v>
      </c>
      <c r="B319" s="14" t="s">
        <v>431</v>
      </c>
      <c r="C319" s="17">
        <v>0</v>
      </c>
      <c r="D319" s="17">
        <v>0</v>
      </c>
      <c r="E319" s="17">
        <v>0</v>
      </c>
      <c r="F319" s="17">
        <v>0</v>
      </c>
      <c r="G319" s="17">
        <v>0</v>
      </c>
      <c r="H319" s="17">
        <v>0</v>
      </c>
    </row>
    <row r="320" spans="1:8" ht="15" x14ac:dyDescent="0.4">
      <c r="A320" s="13">
        <v>999</v>
      </c>
      <c r="B320" s="14" t="s">
        <v>432</v>
      </c>
      <c r="C320" s="80">
        <v>-683483.20689655165</v>
      </c>
      <c r="D320" s="80">
        <v>-287362.20689655171</v>
      </c>
      <c r="E320" s="80">
        <v>-83143.20689655171</v>
      </c>
      <c r="F320" s="80">
        <v>41723.034482758609</v>
      </c>
      <c r="G320" s="80">
        <v>-14825</v>
      </c>
      <c r="H320" s="80">
        <v>0</v>
      </c>
    </row>
    <row r="322" spans="2:8" ht="15" x14ac:dyDescent="0.4">
      <c r="B322" s="2" t="s">
        <v>82</v>
      </c>
      <c r="C322" s="44">
        <v>-80193714.999999955</v>
      </c>
      <c r="D322" s="44">
        <v>-48185342.000000015</v>
      </c>
      <c r="E322" s="44">
        <v>-23810914.999999993</v>
      </c>
      <c r="F322" s="44">
        <v>-1607938.0000000009</v>
      </c>
      <c r="G322" s="44">
        <v>-436411</v>
      </c>
      <c r="H322" s="44">
        <v>0</v>
      </c>
    </row>
  </sheetData>
  <mergeCells count="1">
    <mergeCell ref="C2:G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5E24-C73D-4A30-A4C2-329126E172D4}">
  <sheetPr>
    <tabColor theme="6" tint="-0.249977111117893"/>
  </sheetPr>
  <dimension ref="A1:N325"/>
  <sheetViews>
    <sheetView showGridLines="0" zoomScaleNormal="100" workbookViewId="0">
      <pane xSplit="2" ySplit="6" topLeftCell="C300" activePane="bottomRight" state="frozen"/>
      <selection activeCell="H29" sqref="H29"/>
      <selection pane="topRight" activeCell="H29" sqref="H29"/>
      <selection pane="bottomLeft" activeCell="H29" sqref="H29"/>
      <selection pane="bottomRight" activeCell="H29" sqref="H29"/>
    </sheetView>
  </sheetViews>
  <sheetFormatPr defaultColWidth="9.109375" defaultRowHeight="13.2" x14ac:dyDescent="0.25"/>
  <cols>
    <col min="1" max="1" width="10.44140625" style="14" bestFit="1" customWidth="1"/>
    <col min="2" max="2" width="38" style="2" customWidth="1"/>
    <col min="3" max="4" width="12.33203125" style="2" bestFit="1" customWidth="1"/>
    <col min="5" max="6" width="15" style="2" bestFit="1" customWidth="1"/>
    <col min="7" max="8" width="13.44140625" style="2" bestFit="1" customWidth="1"/>
    <col min="9" max="9" width="12" style="2" customWidth="1"/>
    <col min="10" max="10" width="12.5546875" style="2" customWidth="1"/>
    <col min="11" max="12" width="15" style="2" bestFit="1" customWidth="1"/>
    <col min="13" max="13" width="14" style="2" bestFit="1" customWidth="1"/>
    <col min="14" max="14" width="12.33203125" style="2" bestFit="1" customWidth="1"/>
    <col min="15" max="16384" width="9.109375" style="2"/>
  </cols>
  <sheetData>
    <row r="1" spans="1:14" ht="15.6" x14ac:dyDescent="0.3">
      <c r="A1" s="74" t="s">
        <v>107</v>
      </c>
      <c r="C1" s="3" t="s">
        <v>1</v>
      </c>
      <c r="D1" s="3" t="s">
        <v>2</v>
      </c>
      <c r="E1" s="3" t="s">
        <v>3</v>
      </c>
      <c r="F1" s="3" t="s">
        <v>4</v>
      </c>
      <c r="G1" s="3" t="s">
        <v>5</v>
      </c>
      <c r="H1" s="3" t="s">
        <v>6</v>
      </c>
      <c r="I1" s="3" t="s">
        <v>7</v>
      </c>
      <c r="J1" s="3" t="s">
        <v>8</v>
      </c>
      <c r="K1" s="3" t="s">
        <v>9</v>
      </c>
      <c r="L1" s="3" t="s">
        <v>10</v>
      </c>
      <c r="M1" s="3" t="s">
        <v>11</v>
      </c>
      <c r="N1" s="3" t="s">
        <v>12</v>
      </c>
    </row>
    <row r="2" spans="1:14" ht="15.6" x14ac:dyDescent="0.3">
      <c r="A2" s="74"/>
      <c r="C2" s="81"/>
      <c r="D2" s="81"/>
      <c r="H2" s="81"/>
      <c r="I2" s="81"/>
      <c r="J2" s="81"/>
      <c r="K2" s="81"/>
      <c r="L2" s="3"/>
    </row>
    <row r="3" spans="1:14" ht="15.6" x14ac:dyDescent="0.3">
      <c r="A3" s="74"/>
      <c r="C3" s="204"/>
      <c r="D3" s="204"/>
      <c r="F3" s="81"/>
      <c r="I3" s="81"/>
      <c r="J3" s="81"/>
      <c r="K3" s="81"/>
      <c r="L3" s="3"/>
    </row>
    <row r="4" spans="1:14" ht="15.6" x14ac:dyDescent="0.3">
      <c r="A4" s="74"/>
      <c r="C4" s="204" t="s">
        <v>108</v>
      </c>
      <c r="D4" s="204"/>
      <c r="E4" s="204"/>
      <c r="F4" s="204"/>
      <c r="G4" s="204" t="s">
        <v>109</v>
      </c>
      <c r="H4" s="204"/>
      <c r="I4" s="204"/>
      <c r="J4" s="204"/>
      <c r="K4" s="204" t="s">
        <v>110</v>
      </c>
      <c r="L4" s="204"/>
      <c r="M4" s="204"/>
      <c r="N4" s="204"/>
    </row>
    <row r="5" spans="1:14" ht="14.4" x14ac:dyDescent="0.3">
      <c r="B5" s="75"/>
      <c r="C5" s="204" t="s">
        <v>111</v>
      </c>
      <c r="D5" s="204"/>
      <c r="E5" s="81" t="s">
        <v>112</v>
      </c>
      <c r="F5" s="81" t="s">
        <v>113</v>
      </c>
      <c r="G5" s="204" t="s">
        <v>111</v>
      </c>
      <c r="H5" s="204"/>
      <c r="I5" s="81" t="s">
        <v>112</v>
      </c>
      <c r="J5" s="81" t="s">
        <v>113</v>
      </c>
      <c r="K5" s="204" t="s">
        <v>111</v>
      </c>
      <c r="L5" s="204"/>
      <c r="M5" s="81" t="s">
        <v>112</v>
      </c>
      <c r="N5" s="81" t="s">
        <v>113</v>
      </c>
    </row>
    <row r="6" spans="1:14" ht="14.4" x14ac:dyDescent="0.3">
      <c r="A6" s="46" t="s">
        <v>18</v>
      </c>
      <c r="B6" s="27" t="s">
        <v>13</v>
      </c>
      <c r="C6" s="82">
        <v>45107</v>
      </c>
      <c r="D6" s="82">
        <v>45473</v>
      </c>
      <c r="E6" s="83" t="s">
        <v>114</v>
      </c>
      <c r="F6" s="83" t="s">
        <v>114</v>
      </c>
      <c r="G6" s="82">
        <v>45107</v>
      </c>
      <c r="H6" s="82">
        <v>45473</v>
      </c>
      <c r="I6" s="83" t="s">
        <v>114</v>
      </c>
      <c r="J6" s="83" t="s">
        <v>114</v>
      </c>
      <c r="K6" s="82">
        <v>45107</v>
      </c>
      <c r="L6" s="82">
        <v>45473</v>
      </c>
      <c r="M6" s="83" t="s">
        <v>114</v>
      </c>
      <c r="N6" s="83" t="s">
        <v>114</v>
      </c>
    </row>
    <row r="7" spans="1:14" ht="14.4" x14ac:dyDescent="0.3">
      <c r="A7" s="13">
        <v>5</v>
      </c>
      <c r="B7" s="14" t="s">
        <v>117</v>
      </c>
      <c r="C7" s="15">
        <v>0</v>
      </c>
      <c r="D7" s="15">
        <v>0</v>
      </c>
      <c r="E7" s="84">
        <v>0</v>
      </c>
      <c r="F7" s="79">
        <v>0</v>
      </c>
      <c r="G7" s="79">
        <v>0</v>
      </c>
      <c r="H7" s="79">
        <v>0</v>
      </c>
      <c r="I7" s="84">
        <v>0</v>
      </c>
      <c r="J7" s="79">
        <v>0</v>
      </c>
      <c r="K7" s="79">
        <v>0</v>
      </c>
      <c r="L7" s="79">
        <v>0</v>
      </c>
      <c r="M7" s="84">
        <v>0</v>
      </c>
      <c r="N7" s="79">
        <v>0</v>
      </c>
    </row>
    <row r="8" spans="1:14" x14ac:dyDescent="0.25">
      <c r="A8" s="13">
        <v>6</v>
      </c>
      <c r="B8" s="14" t="s">
        <v>118</v>
      </c>
      <c r="C8" s="18">
        <v>0</v>
      </c>
      <c r="D8" s="18">
        <v>0</v>
      </c>
      <c r="E8" s="17">
        <v>0</v>
      </c>
      <c r="F8" s="17">
        <v>0</v>
      </c>
      <c r="G8" s="17">
        <v>0</v>
      </c>
      <c r="H8" s="17">
        <v>0</v>
      </c>
      <c r="I8" s="17">
        <v>0</v>
      </c>
      <c r="J8" s="17">
        <v>0</v>
      </c>
      <c r="K8" s="17">
        <v>0</v>
      </c>
      <c r="L8" s="17">
        <v>0</v>
      </c>
      <c r="M8" s="17">
        <v>0</v>
      </c>
      <c r="N8" s="17">
        <v>0</v>
      </c>
    </row>
    <row r="9" spans="1:14" x14ac:dyDescent="0.25">
      <c r="A9" s="13">
        <v>7</v>
      </c>
      <c r="B9" s="14" t="s">
        <v>119</v>
      </c>
      <c r="C9" s="18">
        <v>0</v>
      </c>
      <c r="D9" s="18">
        <v>0</v>
      </c>
      <c r="E9" s="17">
        <v>0</v>
      </c>
      <c r="F9" s="17">
        <v>0</v>
      </c>
      <c r="G9" s="17">
        <v>0</v>
      </c>
      <c r="H9" s="17">
        <v>0</v>
      </c>
      <c r="I9" s="17">
        <v>0</v>
      </c>
      <c r="J9" s="17">
        <v>0</v>
      </c>
      <c r="K9" s="17">
        <v>0</v>
      </c>
      <c r="L9" s="17">
        <v>0</v>
      </c>
      <c r="M9" s="17">
        <v>0</v>
      </c>
      <c r="N9" s="17">
        <v>0</v>
      </c>
    </row>
    <row r="10" spans="1:14" x14ac:dyDescent="0.25">
      <c r="A10" s="13">
        <v>47</v>
      </c>
      <c r="B10" s="14" t="s">
        <v>120</v>
      </c>
      <c r="C10" s="18">
        <v>0</v>
      </c>
      <c r="D10" s="18">
        <v>0</v>
      </c>
      <c r="E10" s="17">
        <v>0</v>
      </c>
      <c r="F10" s="17">
        <v>0</v>
      </c>
      <c r="G10" s="17">
        <v>0</v>
      </c>
      <c r="H10" s="17">
        <v>0</v>
      </c>
      <c r="I10" s="17">
        <v>0</v>
      </c>
      <c r="J10" s="17">
        <v>0</v>
      </c>
      <c r="K10" s="17">
        <v>0</v>
      </c>
      <c r="L10" s="17">
        <v>0</v>
      </c>
      <c r="M10" s="17">
        <v>0</v>
      </c>
      <c r="N10" s="17">
        <v>0</v>
      </c>
    </row>
    <row r="11" spans="1:14" x14ac:dyDescent="0.25">
      <c r="A11" s="13">
        <v>48</v>
      </c>
      <c r="B11" s="14" t="s">
        <v>121</v>
      </c>
      <c r="C11" s="18">
        <v>0</v>
      </c>
      <c r="D11" s="18">
        <v>0</v>
      </c>
      <c r="E11" s="17">
        <v>0</v>
      </c>
      <c r="F11" s="17">
        <v>0</v>
      </c>
      <c r="G11" s="17">
        <v>0</v>
      </c>
      <c r="H11" s="17">
        <v>0</v>
      </c>
      <c r="I11" s="17">
        <v>0</v>
      </c>
      <c r="J11" s="17">
        <v>0</v>
      </c>
      <c r="K11" s="17">
        <v>0</v>
      </c>
      <c r="L11" s="17">
        <v>0</v>
      </c>
      <c r="M11" s="17">
        <v>0</v>
      </c>
      <c r="N11" s="17">
        <v>0</v>
      </c>
    </row>
    <row r="12" spans="1:14" x14ac:dyDescent="0.25">
      <c r="A12" s="13">
        <v>90</v>
      </c>
      <c r="B12" s="14" t="s">
        <v>122</v>
      </c>
      <c r="C12" s="18">
        <v>2749</v>
      </c>
      <c r="D12" s="18">
        <v>2793</v>
      </c>
      <c r="E12" s="17">
        <v>44</v>
      </c>
      <c r="F12" s="17">
        <v>0</v>
      </c>
      <c r="G12" s="17">
        <v>16889</v>
      </c>
      <c r="H12" s="17">
        <v>17160</v>
      </c>
      <c r="I12" s="17">
        <v>0</v>
      </c>
      <c r="J12" s="17">
        <v>271</v>
      </c>
      <c r="K12" s="17">
        <v>17070</v>
      </c>
      <c r="L12" s="17">
        <v>17344</v>
      </c>
      <c r="M12" s="17">
        <v>0</v>
      </c>
      <c r="N12" s="17">
        <v>274</v>
      </c>
    </row>
    <row r="13" spans="1:14" x14ac:dyDescent="0.25">
      <c r="A13" s="13">
        <v>91</v>
      </c>
      <c r="B13" s="14" t="s">
        <v>123</v>
      </c>
      <c r="C13" s="18">
        <v>2112</v>
      </c>
      <c r="D13" s="18">
        <v>2070</v>
      </c>
      <c r="E13" s="17">
        <v>0</v>
      </c>
      <c r="F13" s="17">
        <v>42</v>
      </c>
      <c r="G13" s="17">
        <v>12973</v>
      </c>
      <c r="H13" s="17">
        <v>12715</v>
      </c>
      <c r="I13" s="17">
        <v>258</v>
      </c>
      <c r="J13" s="17">
        <v>0</v>
      </c>
      <c r="K13" s="17">
        <v>13112</v>
      </c>
      <c r="L13" s="17">
        <v>12851</v>
      </c>
      <c r="M13" s="17">
        <v>261</v>
      </c>
      <c r="N13" s="17">
        <v>0</v>
      </c>
    </row>
    <row r="14" spans="1:14" x14ac:dyDescent="0.25">
      <c r="A14" s="13">
        <v>100</v>
      </c>
      <c r="B14" s="14" t="s">
        <v>124</v>
      </c>
      <c r="C14" s="18">
        <v>61575</v>
      </c>
      <c r="D14" s="18">
        <v>65383</v>
      </c>
      <c r="E14" s="17">
        <v>3808</v>
      </c>
      <c r="F14" s="17">
        <v>0</v>
      </c>
      <c r="G14" s="17">
        <v>378279</v>
      </c>
      <c r="H14" s="17">
        <v>401673</v>
      </c>
      <c r="I14" s="17">
        <v>0</v>
      </c>
      <c r="J14" s="17">
        <v>23394</v>
      </c>
      <c r="K14" s="17">
        <v>382325</v>
      </c>
      <c r="L14" s="17">
        <v>405969</v>
      </c>
      <c r="M14" s="17">
        <v>0</v>
      </c>
      <c r="N14" s="17">
        <v>23644</v>
      </c>
    </row>
    <row r="15" spans="1:14" x14ac:dyDescent="0.25">
      <c r="A15" s="13">
        <v>101</v>
      </c>
      <c r="B15" s="14" t="s">
        <v>125</v>
      </c>
      <c r="C15" s="18">
        <v>138174</v>
      </c>
      <c r="D15" s="18">
        <v>129030</v>
      </c>
      <c r="E15" s="17">
        <v>0</v>
      </c>
      <c r="F15" s="17">
        <v>9144</v>
      </c>
      <c r="G15" s="17">
        <v>848859</v>
      </c>
      <c r="H15" s="17">
        <v>792685</v>
      </c>
      <c r="I15" s="17">
        <v>56174</v>
      </c>
      <c r="J15" s="17">
        <v>0</v>
      </c>
      <c r="K15" s="17">
        <v>857937</v>
      </c>
      <c r="L15" s="17">
        <v>801163</v>
      </c>
      <c r="M15" s="17">
        <v>56774</v>
      </c>
      <c r="N15" s="17">
        <v>0</v>
      </c>
    </row>
    <row r="16" spans="1:14" x14ac:dyDescent="0.25">
      <c r="A16" s="13">
        <v>102</v>
      </c>
      <c r="B16" s="14" t="s">
        <v>126</v>
      </c>
      <c r="C16" s="18">
        <v>0</v>
      </c>
      <c r="D16" s="18">
        <v>0</v>
      </c>
      <c r="E16" s="17">
        <v>0</v>
      </c>
      <c r="F16" s="17">
        <v>0</v>
      </c>
      <c r="G16" s="17">
        <v>0</v>
      </c>
      <c r="H16" s="17">
        <v>0</v>
      </c>
      <c r="I16" s="17">
        <v>0</v>
      </c>
      <c r="J16" s="17">
        <v>0</v>
      </c>
      <c r="K16" s="17">
        <v>0</v>
      </c>
      <c r="L16" s="17">
        <v>0</v>
      </c>
      <c r="M16" s="17">
        <v>0</v>
      </c>
      <c r="N16" s="17">
        <v>0</v>
      </c>
    </row>
    <row r="17" spans="1:14" x14ac:dyDescent="0.25">
      <c r="A17" s="13">
        <v>103</v>
      </c>
      <c r="B17" s="14" t="s">
        <v>127</v>
      </c>
      <c r="C17" s="18">
        <v>216042</v>
      </c>
      <c r="D17" s="18">
        <v>218700</v>
      </c>
      <c r="E17" s="17">
        <v>2658</v>
      </c>
      <c r="F17" s="17">
        <v>0</v>
      </c>
      <c r="G17" s="17">
        <v>1327235</v>
      </c>
      <c r="H17" s="17">
        <v>1343561</v>
      </c>
      <c r="I17" s="17">
        <v>0</v>
      </c>
      <c r="J17" s="17">
        <v>16326</v>
      </c>
      <c r="K17" s="17">
        <v>1341433</v>
      </c>
      <c r="L17" s="17">
        <v>1357931</v>
      </c>
      <c r="M17" s="17">
        <v>0</v>
      </c>
      <c r="N17" s="17">
        <v>16498</v>
      </c>
    </row>
    <row r="18" spans="1:14" x14ac:dyDescent="0.25">
      <c r="A18" s="13">
        <v>107</v>
      </c>
      <c r="B18" s="14" t="s">
        <v>128</v>
      </c>
      <c r="C18" s="18">
        <v>33586</v>
      </c>
      <c r="D18" s="18">
        <v>32118</v>
      </c>
      <c r="E18" s="17">
        <v>0</v>
      </c>
      <c r="F18" s="17">
        <v>1468</v>
      </c>
      <c r="G18" s="17">
        <v>206334</v>
      </c>
      <c r="H18" s="17">
        <v>197311</v>
      </c>
      <c r="I18" s="17">
        <v>9023</v>
      </c>
      <c r="J18" s="17">
        <v>0</v>
      </c>
      <c r="K18" s="17">
        <v>208539</v>
      </c>
      <c r="L18" s="17">
        <v>199422</v>
      </c>
      <c r="M18" s="17">
        <v>9117</v>
      </c>
      <c r="N18" s="17">
        <v>0</v>
      </c>
    </row>
    <row r="19" spans="1:14" x14ac:dyDescent="0.25">
      <c r="A19" s="13">
        <v>109</v>
      </c>
      <c r="B19" s="14" t="s">
        <v>129</v>
      </c>
      <c r="C19" s="18">
        <v>17530</v>
      </c>
      <c r="D19" s="18">
        <v>18043</v>
      </c>
      <c r="E19" s="17">
        <v>513</v>
      </c>
      <c r="F19" s="17">
        <v>0</v>
      </c>
      <c r="G19" s="17">
        <v>107693</v>
      </c>
      <c r="H19" s="17">
        <v>110843</v>
      </c>
      <c r="I19" s="17">
        <v>0</v>
      </c>
      <c r="J19" s="17">
        <v>3150</v>
      </c>
      <c r="K19" s="17">
        <v>108846</v>
      </c>
      <c r="L19" s="17">
        <v>112028</v>
      </c>
      <c r="M19" s="17">
        <v>0</v>
      </c>
      <c r="N19" s="17">
        <v>3182</v>
      </c>
    </row>
    <row r="20" spans="1:14" x14ac:dyDescent="0.25">
      <c r="A20" s="13">
        <v>110</v>
      </c>
      <c r="B20" s="14" t="s">
        <v>130</v>
      </c>
      <c r="C20" s="18">
        <v>20023</v>
      </c>
      <c r="D20" s="18">
        <v>19779</v>
      </c>
      <c r="E20" s="17">
        <v>0</v>
      </c>
      <c r="F20" s="17">
        <v>244</v>
      </c>
      <c r="G20" s="17">
        <v>123010</v>
      </c>
      <c r="H20" s="17">
        <v>121511</v>
      </c>
      <c r="I20" s="17">
        <v>1499</v>
      </c>
      <c r="J20" s="17">
        <v>0</v>
      </c>
      <c r="K20" s="17">
        <v>124329</v>
      </c>
      <c r="L20" s="17">
        <v>122810</v>
      </c>
      <c r="M20" s="17">
        <v>1519</v>
      </c>
      <c r="N20" s="17">
        <v>0</v>
      </c>
    </row>
    <row r="21" spans="1:14" x14ac:dyDescent="0.25">
      <c r="A21" s="13">
        <v>111</v>
      </c>
      <c r="B21" s="14" t="s">
        <v>131</v>
      </c>
      <c r="C21" s="18">
        <v>190602</v>
      </c>
      <c r="D21" s="18">
        <v>188269</v>
      </c>
      <c r="E21" s="17">
        <v>0</v>
      </c>
      <c r="F21" s="17">
        <v>2333</v>
      </c>
      <c r="G21" s="17">
        <v>1170947</v>
      </c>
      <c r="H21" s="17">
        <v>1156613</v>
      </c>
      <c r="I21" s="17">
        <v>14334</v>
      </c>
      <c r="J21" s="17">
        <v>0</v>
      </c>
      <c r="K21" s="17">
        <v>1183473</v>
      </c>
      <c r="L21" s="17">
        <v>1168983</v>
      </c>
      <c r="M21" s="17">
        <v>14490</v>
      </c>
      <c r="N21" s="17">
        <v>0</v>
      </c>
    </row>
    <row r="22" spans="1:14" x14ac:dyDescent="0.25">
      <c r="A22" s="13">
        <v>112</v>
      </c>
      <c r="B22" s="14" t="s">
        <v>132</v>
      </c>
      <c r="C22" s="18">
        <v>1776</v>
      </c>
      <c r="D22" s="18">
        <v>1741</v>
      </c>
      <c r="E22" s="17">
        <v>0</v>
      </c>
      <c r="F22" s="17">
        <v>35</v>
      </c>
      <c r="G22" s="17">
        <v>10910</v>
      </c>
      <c r="H22" s="17">
        <v>10694</v>
      </c>
      <c r="I22" s="17">
        <v>216</v>
      </c>
      <c r="J22" s="17">
        <v>0</v>
      </c>
      <c r="K22" s="17">
        <v>11028</v>
      </c>
      <c r="L22" s="17">
        <v>10809</v>
      </c>
      <c r="M22" s="17">
        <v>219</v>
      </c>
      <c r="N22" s="17">
        <v>0</v>
      </c>
    </row>
    <row r="23" spans="1:14" x14ac:dyDescent="0.25">
      <c r="A23" s="13">
        <v>113</v>
      </c>
      <c r="B23" s="14" t="s">
        <v>133</v>
      </c>
      <c r="C23" s="18">
        <v>132266</v>
      </c>
      <c r="D23" s="18">
        <v>128038</v>
      </c>
      <c r="E23" s="17">
        <v>0</v>
      </c>
      <c r="F23" s="17">
        <v>4228</v>
      </c>
      <c r="G23" s="17">
        <v>812563</v>
      </c>
      <c r="H23" s="17">
        <v>786588</v>
      </c>
      <c r="I23" s="17">
        <v>25975</v>
      </c>
      <c r="J23" s="17">
        <v>0</v>
      </c>
      <c r="K23" s="17">
        <v>821253</v>
      </c>
      <c r="L23" s="17">
        <v>795001</v>
      </c>
      <c r="M23" s="17">
        <v>26252</v>
      </c>
      <c r="N23" s="17">
        <v>0</v>
      </c>
    </row>
    <row r="24" spans="1:14" x14ac:dyDescent="0.25">
      <c r="A24" s="13">
        <v>114</v>
      </c>
      <c r="B24" s="14" t="s">
        <v>134</v>
      </c>
      <c r="C24" s="18">
        <v>581011</v>
      </c>
      <c r="D24" s="18">
        <v>579920</v>
      </c>
      <c r="E24" s="17">
        <v>0</v>
      </c>
      <c r="F24" s="17">
        <v>1091</v>
      </c>
      <c r="G24" s="17">
        <v>3569386</v>
      </c>
      <c r="H24" s="17">
        <v>3562686</v>
      </c>
      <c r="I24" s="17">
        <v>6700</v>
      </c>
      <c r="J24" s="17">
        <v>0</v>
      </c>
      <c r="K24" s="17">
        <v>3607563</v>
      </c>
      <c r="L24" s="17">
        <v>3600790</v>
      </c>
      <c r="M24" s="17">
        <v>6773</v>
      </c>
      <c r="N24" s="17">
        <v>0</v>
      </c>
    </row>
    <row r="25" spans="1:14" x14ac:dyDescent="0.25">
      <c r="A25" s="13">
        <v>115</v>
      </c>
      <c r="B25" s="14" t="s">
        <v>135</v>
      </c>
      <c r="C25" s="18">
        <v>384725</v>
      </c>
      <c r="D25" s="18">
        <v>388150</v>
      </c>
      <c r="E25" s="17">
        <v>3425</v>
      </c>
      <c r="F25" s="17">
        <v>0</v>
      </c>
      <c r="G25" s="17">
        <v>2363522</v>
      </c>
      <c r="H25" s="17">
        <v>2384561</v>
      </c>
      <c r="I25" s="17">
        <v>0</v>
      </c>
      <c r="J25" s="17">
        <v>21039</v>
      </c>
      <c r="K25" s="17">
        <v>2388801</v>
      </c>
      <c r="L25" s="17">
        <v>2410065</v>
      </c>
      <c r="M25" s="17">
        <v>0</v>
      </c>
      <c r="N25" s="17">
        <v>21264</v>
      </c>
    </row>
    <row r="26" spans="1:14" x14ac:dyDescent="0.25">
      <c r="A26" s="13">
        <v>116</v>
      </c>
      <c r="B26" s="14" t="s">
        <v>136</v>
      </c>
      <c r="C26" s="18">
        <v>96437</v>
      </c>
      <c r="D26" s="18">
        <v>95561</v>
      </c>
      <c r="E26" s="17">
        <v>0</v>
      </c>
      <c r="F26" s="17">
        <v>876</v>
      </c>
      <c r="G26" s="17">
        <v>592454</v>
      </c>
      <c r="H26" s="17">
        <v>587068</v>
      </c>
      <c r="I26" s="17">
        <v>5386</v>
      </c>
      <c r="J26" s="17">
        <v>0</v>
      </c>
      <c r="K26" s="17">
        <v>598791</v>
      </c>
      <c r="L26" s="17">
        <v>593346</v>
      </c>
      <c r="M26" s="17">
        <v>5445</v>
      </c>
      <c r="N26" s="17">
        <v>0</v>
      </c>
    </row>
    <row r="27" spans="1:14" x14ac:dyDescent="0.25">
      <c r="A27" s="13">
        <v>117</v>
      </c>
      <c r="B27" s="14" t="s">
        <v>137</v>
      </c>
      <c r="C27" s="18">
        <v>50917</v>
      </c>
      <c r="D27" s="18">
        <v>49091</v>
      </c>
      <c r="E27" s="17">
        <v>0</v>
      </c>
      <c r="F27" s="17">
        <v>1826</v>
      </c>
      <c r="G27" s="17">
        <v>312804</v>
      </c>
      <c r="H27" s="17">
        <v>301587</v>
      </c>
      <c r="I27" s="17">
        <v>11217</v>
      </c>
      <c r="J27" s="17">
        <v>0</v>
      </c>
      <c r="K27" s="17">
        <v>316147</v>
      </c>
      <c r="L27" s="17">
        <v>304813</v>
      </c>
      <c r="M27" s="17">
        <v>11334</v>
      </c>
      <c r="N27" s="17">
        <v>0</v>
      </c>
    </row>
    <row r="28" spans="1:14" x14ac:dyDescent="0.25">
      <c r="A28" s="13">
        <v>119</v>
      </c>
      <c r="B28" s="14" t="s">
        <v>138</v>
      </c>
      <c r="C28" s="18">
        <v>2121</v>
      </c>
      <c r="D28" s="18">
        <v>2568</v>
      </c>
      <c r="E28" s="17">
        <v>447</v>
      </c>
      <c r="F28" s="17">
        <v>0</v>
      </c>
      <c r="G28" s="17">
        <v>13031</v>
      </c>
      <c r="H28" s="17">
        <v>15779</v>
      </c>
      <c r="I28" s="17">
        <v>0</v>
      </c>
      <c r="J28" s="17">
        <v>2748</v>
      </c>
      <c r="K28" s="17">
        <v>13172</v>
      </c>
      <c r="L28" s="17">
        <v>15947</v>
      </c>
      <c r="M28" s="17">
        <v>0</v>
      </c>
      <c r="N28" s="17">
        <v>2775</v>
      </c>
    </row>
    <row r="29" spans="1:14" x14ac:dyDescent="0.25">
      <c r="A29" s="13">
        <v>121</v>
      </c>
      <c r="B29" s="14" t="s">
        <v>139</v>
      </c>
      <c r="C29" s="18">
        <v>30633</v>
      </c>
      <c r="D29" s="18">
        <v>29806</v>
      </c>
      <c r="E29" s="17">
        <v>0</v>
      </c>
      <c r="F29" s="17">
        <v>827</v>
      </c>
      <c r="G29" s="17">
        <v>188190</v>
      </c>
      <c r="H29" s="17">
        <v>183111</v>
      </c>
      <c r="I29" s="17">
        <v>5079</v>
      </c>
      <c r="J29" s="17">
        <v>0</v>
      </c>
      <c r="K29" s="17">
        <v>190202</v>
      </c>
      <c r="L29" s="17">
        <v>185069</v>
      </c>
      <c r="M29" s="17">
        <v>5133</v>
      </c>
      <c r="N29" s="17">
        <v>0</v>
      </c>
    </row>
    <row r="30" spans="1:14" x14ac:dyDescent="0.25">
      <c r="A30" s="13">
        <v>122</v>
      </c>
      <c r="B30" s="14" t="s">
        <v>140</v>
      </c>
      <c r="C30" s="18">
        <v>28237</v>
      </c>
      <c r="D30" s="18">
        <v>28799</v>
      </c>
      <c r="E30" s="17">
        <v>562</v>
      </c>
      <c r="F30" s="17">
        <v>0</v>
      </c>
      <c r="G30" s="17">
        <v>173470</v>
      </c>
      <c r="H30" s="17">
        <v>176925</v>
      </c>
      <c r="I30" s="17">
        <v>0</v>
      </c>
      <c r="J30" s="17">
        <v>3455</v>
      </c>
      <c r="K30" s="17">
        <v>175328</v>
      </c>
      <c r="L30" s="17">
        <v>178817</v>
      </c>
      <c r="M30" s="17">
        <v>0</v>
      </c>
      <c r="N30" s="17">
        <v>3489</v>
      </c>
    </row>
    <row r="31" spans="1:14" x14ac:dyDescent="0.25">
      <c r="A31" s="13">
        <v>123</v>
      </c>
      <c r="B31" s="14" t="s">
        <v>141</v>
      </c>
      <c r="C31" s="18">
        <v>162614</v>
      </c>
      <c r="D31" s="18">
        <v>163700</v>
      </c>
      <c r="E31" s="17">
        <v>1086</v>
      </c>
      <c r="F31" s="17">
        <v>0</v>
      </c>
      <c r="G31" s="17">
        <v>999005</v>
      </c>
      <c r="H31" s="17">
        <v>1005675</v>
      </c>
      <c r="I31" s="17">
        <v>0</v>
      </c>
      <c r="J31" s="17">
        <v>6670</v>
      </c>
      <c r="K31" s="17">
        <v>1009693</v>
      </c>
      <c r="L31" s="17">
        <v>1016431</v>
      </c>
      <c r="M31" s="17">
        <v>0</v>
      </c>
      <c r="N31" s="17">
        <v>6738</v>
      </c>
    </row>
    <row r="32" spans="1:14" x14ac:dyDescent="0.25">
      <c r="A32" s="13">
        <v>124</v>
      </c>
      <c r="B32" s="14" t="s">
        <v>142</v>
      </c>
      <c r="C32" s="18">
        <v>0</v>
      </c>
      <c r="D32" s="18">
        <v>0</v>
      </c>
      <c r="E32" s="17">
        <v>0</v>
      </c>
      <c r="F32" s="17">
        <v>0</v>
      </c>
      <c r="G32" s="17">
        <v>0</v>
      </c>
      <c r="H32" s="17">
        <v>0</v>
      </c>
      <c r="I32" s="17">
        <v>0</v>
      </c>
      <c r="J32" s="17">
        <v>0</v>
      </c>
      <c r="K32" s="17">
        <v>0</v>
      </c>
      <c r="L32" s="17">
        <v>0</v>
      </c>
      <c r="M32" s="17">
        <v>0</v>
      </c>
      <c r="N32" s="17">
        <v>0</v>
      </c>
    </row>
    <row r="33" spans="1:14" x14ac:dyDescent="0.25">
      <c r="A33" s="13">
        <v>125</v>
      </c>
      <c r="B33" s="14" t="s">
        <v>143</v>
      </c>
      <c r="C33" s="18">
        <v>68532</v>
      </c>
      <c r="D33" s="18">
        <v>67212</v>
      </c>
      <c r="E33" s="17">
        <v>0</v>
      </c>
      <c r="F33" s="17">
        <v>1320</v>
      </c>
      <c r="G33" s="17">
        <v>421021</v>
      </c>
      <c r="H33" s="17">
        <v>412909</v>
      </c>
      <c r="I33" s="17">
        <v>8112</v>
      </c>
      <c r="J33" s="17">
        <v>0</v>
      </c>
      <c r="K33" s="17">
        <v>425524</v>
      </c>
      <c r="L33" s="17">
        <v>417326</v>
      </c>
      <c r="M33" s="17">
        <v>8198</v>
      </c>
      <c r="N33" s="17">
        <v>0</v>
      </c>
    </row>
    <row r="34" spans="1:14" x14ac:dyDescent="0.25">
      <c r="A34" s="13">
        <v>126</v>
      </c>
      <c r="B34" s="14" t="s">
        <v>144</v>
      </c>
      <c r="C34" s="18">
        <v>0</v>
      </c>
      <c r="D34" s="18">
        <v>0</v>
      </c>
      <c r="E34" s="17">
        <v>0</v>
      </c>
      <c r="F34" s="17">
        <v>0</v>
      </c>
      <c r="G34" s="17">
        <v>0</v>
      </c>
      <c r="H34" s="17">
        <v>0</v>
      </c>
      <c r="I34" s="17">
        <v>0</v>
      </c>
      <c r="J34" s="17">
        <v>0</v>
      </c>
      <c r="K34" s="17">
        <v>0</v>
      </c>
      <c r="L34" s="17">
        <v>0</v>
      </c>
      <c r="M34" s="17">
        <v>0</v>
      </c>
      <c r="N34" s="17">
        <v>0</v>
      </c>
    </row>
    <row r="35" spans="1:14" x14ac:dyDescent="0.25">
      <c r="A35" s="13">
        <v>127</v>
      </c>
      <c r="B35" s="14" t="s">
        <v>145</v>
      </c>
      <c r="C35" s="18">
        <v>99440</v>
      </c>
      <c r="D35" s="18">
        <v>102794</v>
      </c>
      <c r="E35" s="17">
        <v>3354</v>
      </c>
      <c r="F35" s="17">
        <v>0</v>
      </c>
      <c r="G35" s="17">
        <v>610903</v>
      </c>
      <c r="H35" s="17">
        <v>631508</v>
      </c>
      <c r="I35" s="17">
        <v>0</v>
      </c>
      <c r="J35" s="17">
        <v>20605</v>
      </c>
      <c r="K35" s="17">
        <v>617437</v>
      </c>
      <c r="L35" s="17">
        <v>638262</v>
      </c>
      <c r="M35" s="17">
        <v>0</v>
      </c>
      <c r="N35" s="17">
        <v>20825</v>
      </c>
    </row>
    <row r="36" spans="1:14" x14ac:dyDescent="0.25">
      <c r="A36" s="13">
        <v>128</v>
      </c>
      <c r="B36" s="14" t="s">
        <v>146</v>
      </c>
      <c r="C36" s="18">
        <v>127361</v>
      </c>
      <c r="D36" s="18">
        <v>135405</v>
      </c>
      <c r="E36" s="17">
        <v>8044</v>
      </c>
      <c r="F36" s="17">
        <v>0</v>
      </c>
      <c r="G36" s="17">
        <v>782428</v>
      </c>
      <c r="H36" s="17">
        <v>831847</v>
      </c>
      <c r="I36" s="17">
        <v>0</v>
      </c>
      <c r="J36" s="17">
        <v>49419</v>
      </c>
      <c r="K36" s="17">
        <v>790800</v>
      </c>
      <c r="L36" s="17">
        <v>840744</v>
      </c>
      <c r="M36" s="17">
        <v>0</v>
      </c>
      <c r="N36" s="17">
        <v>49944</v>
      </c>
    </row>
    <row r="37" spans="1:14" x14ac:dyDescent="0.25">
      <c r="A37" s="13">
        <v>129</v>
      </c>
      <c r="B37" s="14" t="s">
        <v>147</v>
      </c>
      <c r="C37" s="18">
        <v>62826</v>
      </c>
      <c r="D37" s="18">
        <v>61984</v>
      </c>
      <c r="E37" s="17">
        <v>0</v>
      </c>
      <c r="F37" s="17">
        <v>842</v>
      </c>
      <c r="G37" s="17">
        <v>385966</v>
      </c>
      <c r="H37" s="17">
        <v>380796</v>
      </c>
      <c r="I37" s="17">
        <v>5170</v>
      </c>
      <c r="J37" s="17">
        <v>0</v>
      </c>
      <c r="K37" s="17">
        <v>390095</v>
      </c>
      <c r="L37" s="17">
        <v>384868</v>
      </c>
      <c r="M37" s="17">
        <v>5227</v>
      </c>
      <c r="N37" s="17">
        <v>0</v>
      </c>
    </row>
    <row r="38" spans="1:14" x14ac:dyDescent="0.25">
      <c r="A38" s="13">
        <v>131</v>
      </c>
      <c r="B38" s="14" t="s">
        <v>148</v>
      </c>
      <c r="C38" s="18">
        <v>0</v>
      </c>
      <c r="D38" s="18">
        <v>0</v>
      </c>
      <c r="E38" s="17">
        <v>0</v>
      </c>
      <c r="F38" s="17">
        <v>0</v>
      </c>
      <c r="G38" s="17">
        <v>0</v>
      </c>
      <c r="H38" s="17">
        <v>0</v>
      </c>
      <c r="I38" s="17">
        <v>0</v>
      </c>
      <c r="J38" s="17">
        <v>0</v>
      </c>
      <c r="K38" s="17">
        <v>0</v>
      </c>
      <c r="L38" s="17">
        <v>0</v>
      </c>
      <c r="M38" s="17">
        <v>0</v>
      </c>
      <c r="N38" s="17">
        <v>0</v>
      </c>
    </row>
    <row r="39" spans="1:14" x14ac:dyDescent="0.25">
      <c r="A39" s="13">
        <v>132</v>
      </c>
      <c r="B39" s="14" t="s">
        <v>149</v>
      </c>
      <c r="C39" s="18">
        <v>37379</v>
      </c>
      <c r="D39" s="18">
        <v>37226</v>
      </c>
      <c r="E39" s="17">
        <v>0</v>
      </c>
      <c r="F39" s="17">
        <v>153</v>
      </c>
      <c r="G39" s="17">
        <v>229636</v>
      </c>
      <c r="H39" s="17">
        <v>228692</v>
      </c>
      <c r="I39" s="17">
        <v>944</v>
      </c>
      <c r="J39" s="17">
        <v>0</v>
      </c>
      <c r="K39" s="17">
        <v>232093</v>
      </c>
      <c r="L39" s="17">
        <v>231138</v>
      </c>
      <c r="M39" s="17">
        <v>955</v>
      </c>
      <c r="N39" s="17">
        <v>0</v>
      </c>
    </row>
    <row r="40" spans="1:14" x14ac:dyDescent="0.25">
      <c r="A40" s="13">
        <v>133</v>
      </c>
      <c r="B40" s="14" t="s">
        <v>150</v>
      </c>
      <c r="C40" s="18">
        <v>69773</v>
      </c>
      <c r="D40" s="18">
        <v>66857</v>
      </c>
      <c r="E40" s="17">
        <v>0</v>
      </c>
      <c r="F40" s="17">
        <v>2916</v>
      </c>
      <c r="G40" s="17">
        <v>428642</v>
      </c>
      <c r="H40" s="17">
        <v>410732</v>
      </c>
      <c r="I40" s="17">
        <v>17910</v>
      </c>
      <c r="J40" s="17">
        <v>0</v>
      </c>
      <c r="K40" s="17">
        <v>433223</v>
      </c>
      <c r="L40" s="17">
        <v>415125</v>
      </c>
      <c r="M40" s="17">
        <v>18098</v>
      </c>
      <c r="N40" s="17">
        <v>0</v>
      </c>
    </row>
    <row r="41" spans="1:14" x14ac:dyDescent="0.25">
      <c r="A41" s="13">
        <v>135</v>
      </c>
      <c r="B41" s="14" t="s">
        <v>151</v>
      </c>
      <c r="C41" s="18">
        <v>0</v>
      </c>
      <c r="D41" s="18">
        <v>0</v>
      </c>
      <c r="E41" s="17">
        <v>0</v>
      </c>
      <c r="F41" s="17">
        <v>0</v>
      </c>
      <c r="G41" s="17">
        <v>0</v>
      </c>
      <c r="H41" s="17">
        <v>0</v>
      </c>
      <c r="I41" s="17">
        <v>0</v>
      </c>
      <c r="J41" s="17">
        <v>0</v>
      </c>
      <c r="K41" s="17">
        <v>0</v>
      </c>
      <c r="L41" s="17">
        <v>0</v>
      </c>
      <c r="M41" s="17">
        <v>0</v>
      </c>
      <c r="N41" s="17">
        <v>0</v>
      </c>
    </row>
    <row r="42" spans="1:14" x14ac:dyDescent="0.25">
      <c r="A42" s="13">
        <v>136</v>
      </c>
      <c r="B42" s="14" t="s">
        <v>152</v>
      </c>
      <c r="C42" s="18">
        <v>155937</v>
      </c>
      <c r="D42" s="18">
        <v>184181</v>
      </c>
      <c r="E42" s="17">
        <v>28244</v>
      </c>
      <c r="F42" s="17">
        <v>0</v>
      </c>
      <c r="G42" s="17">
        <v>957984</v>
      </c>
      <c r="H42" s="17">
        <v>1131497</v>
      </c>
      <c r="I42" s="17">
        <v>0</v>
      </c>
      <c r="J42" s="17">
        <v>173513</v>
      </c>
      <c r="K42" s="17">
        <v>968227</v>
      </c>
      <c r="L42" s="17">
        <v>1143598</v>
      </c>
      <c r="M42" s="17">
        <v>0</v>
      </c>
      <c r="N42" s="17">
        <v>175371</v>
      </c>
    </row>
    <row r="43" spans="1:14" x14ac:dyDescent="0.25">
      <c r="A43" s="13">
        <v>137</v>
      </c>
      <c r="B43" s="14" t="s">
        <v>153</v>
      </c>
      <c r="C43" s="18">
        <v>0</v>
      </c>
      <c r="D43" s="18">
        <v>0</v>
      </c>
      <c r="E43" s="17">
        <v>0</v>
      </c>
      <c r="F43" s="17">
        <v>0</v>
      </c>
      <c r="G43" s="17">
        <v>0</v>
      </c>
      <c r="H43" s="17">
        <v>0</v>
      </c>
      <c r="I43" s="17">
        <v>0</v>
      </c>
      <c r="J43" s="17">
        <v>0</v>
      </c>
      <c r="K43" s="17">
        <v>0</v>
      </c>
      <c r="L43" s="17">
        <v>0</v>
      </c>
      <c r="M43" s="17">
        <v>0</v>
      </c>
      <c r="N43" s="17">
        <v>0</v>
      </c>
    </row>
    <row r="44" spans="1:14" x14ac:dyDescent="0.25">
      <c r="A44" s="13">
        <v>138</v>
      </c>
      <c r="B44" s="14" t="s">
        <v>154</v>
      </c>
      <c r="C44" s="18">
        <v>0</v>
      </c>
      <c r="D44" s="18">
        <v>0</v>
      </c>
      <c r="E44" s="17">
        <v>0</v>
      </c>
      <c r="F44" s="17">
        <v>0</v>
      </c>
      <c r="G44" s="17">
        <v>0</v>
      </c>
      <c r="H44" s="17">
        <v>0</v>
      </c>
      <c r="I44" s="17">
        <v>0</v>
      </c>
      <c r="J44" s="17">
        <v>0</v>
      </c>
      <c r="K44" s="17">
        <v>0</v>
      </c>
      <c r="L44" s="17">
        <v>0</v>
      </c>
      <c r="M44" s="17">
        <v>0</v>
      </c>
      <c r="N44" s="17">
        <v>0</v>
      </c>
    </row>
    <row r="45" spans="1:14" x14ac:dyDescent="0.25">
      <c r="A45" s="13">
        <v>140</v>
      </c>
      <c r="B45" s="14" t="s">
        <v>155</v>
      </c>
      <c r="C45" s="18">
        <v>96517</v>
      </c>
      <c r="D45" s="18">
        <v>100003</v>
      </c>
      <c r="E45" s="17">
        <v>3486</v>
      </c>
      <c r="F45" s="17">
        <v>0</v>
      </c>
      <c r="G45" s="17">
        <v>592944</v>
      </c>
      <c r="H45" s="17">
        <v>614360</v>
      </c>
      <c r="I45" s="17">
        <v>0</v>
      </c>
      <c r="J45" s="17">
        <v>21416</v>
      </c>
      <c r="K45" s="17">
        <v>599283</v>
      </c>
      <c r="L45" s="17">
        <v>620930</v>
      </c>
      <c r="M45" s="17">
        <v>0</v>
      </c>
      <c r="N45" s="17">
        <v>21647</v>
      </c>
    </row>
    <row r="46" spans="1:14" x14ac:dyDescent="0.25">
      <c r="A46" s="13">
        <v>141</v>
      </c>
      <c r="B46" s="14" t="s">
        <v>156</v>
      </c>
      <c r="C46" s="18">
        <v>288903</v>
      </c>
      <c r="D46" s="18">
        <v>306596</v>
      </c>
      <c r="E46" s="17">
        <v>17693</v>
      </c>
      <c r="F46" s="17">
        <v>0</v>
      </c>
      <c r="G46" s="17">
        <v>1774850</v>
      </c>
      <c r="H46" s="17">
        <v>1883545</v>
      </c>
      <c r="I46" s="17">
        <v>0</v>
      </c>
      <c r="J46" s="17">
        <v>108695</v>
      </c>
      <c r="K46" s="17">
        <v>1793831</v>
      </c>
      <c r="L46" s="17">
        <v>1903690</v>
      </c>
      <c r="M46" s="17">
        <v>0</v>
      </c>
      <c r="N46" s="17">
        <v>109859</v>
      </c>
    </row>
    <row r="47" spans="1:14" x14ac:dyDescent="0.25">
      <c r="A47" s="13">
        <v>142</v>
      </c>
      <c r="B47" s="14" t="s">
        <v>157</v>
      </c>
      <c r="C47" s="18">
        <v>5876</v>
      </c>
      <c r="D47" s="18">
        <v>5306</v>
      </c>
      <c r="E47" s="17">
        <v>0</v>
      </c>
      <c r="F47" s="17">
        <v>570</v>
      </c>
      <c r="G47" s="17">
        <v>36097</v>
      </c>
      <c r="H47" s="17">
        <v>32595</v>
      </c>
      <c r="I47" s="17">
        <v>3502</v>
      </c>
      <c r="J47" s="17">
        <v>0</v>
      </c>
      <c r="K47" s="17">
        <v>36485</v>
      </c>
      <c r="L47" s="17">
        <v>32944</v>
      </c>
      <c r="M47" s="17">
        <v>3541</v>
      </c>
      <c r="N47" s="17">
        <v>0</v>
      </c>
    </row>
    <row r="48" spans="1:14" x14ac:dyDescent="0.25">
      <c r="A48" s="13">
        <v>143</v>
      </c>
      <c r="B48" s="14" t="s">
        <v>158</v>
      </c>
      <c r="C48" s="18">
        <v>13765</v>
      </c>
      <c r="D48" s="18">
        <v>14291</v>
      </c>
      <c r="E48" s="17">
        <v>526</v>
      </c>
      <c r="F48" s="17">
        <v>0</v>
      </c>
      <c r="G48" s="17">
        <v>84562</v>
      </c>
      <c r="H48" s="17">
        <v>87797</v>
      </c>
      <c r="I48" s="17">
        <v>0</v>
      </c>
      <c r="J48" s="17">
        <v>3235</v>
      </c>
      <c r="K48" s="17">
        <v>85466</v>
      </c>
      <c r="L48" s="17">
        <v>88736</v>
      </c>
      <c r="M48" s="17">
        <v>0</v>
      </c>
      <c r="N48" s="17">
        <v>3270</v>
      </c>
    </row>
    <row r="49" spans="1:14" x14ac:dyDescent="0.25">
      <c r="A49" s="13">
        <v>146</v>
      </c>
      <c r="B49" s="14" t="s">
        <v>159</v>
      </c>
      <c r="C49" s="18">
        <v>30963</v>
      </c>
      <c r="D49" s="18">
        <v>31758</v>
      </c>
      <c r="E49" s="17">
        <v>795</v>
      </c>
      <c r="F49" s="17">
        <v>0</v>
      </c>
      <c r="G49" s="17">
        <v>190216</v>
      </c>
      <c r="H49" s="17">
        <v>195105</v>
      </c>
      <c r="I49" s="17">
        <v>0</v>
      </c>
      <c r="J49" s="17">
        <v>4889</v>
      </c>
      <c r="K49" s="17">
        <v>192249</v>
      </c>
      <c r="L49" s="17">
        <v>197192</v>
      </c>
      <c r="M49" s="17">
        <v>0</v>
      </c>
      <c r="N49" s="17">
        <v>4943</v>
      </c>
    </row>
    <row r="50" spans="1:14" x14ac:dyDescent="0.25">
      <c r="A50" s="13">
        <v>147</v>
      </c>
      <c r="B50" s="14" t="s">
        <v>160</v>
      </c>
      <c r="C50" s="18">
        <v>24697</v>
      </c>
      <c r="D50" s="18">
        <v>23102</v>
      </c>
      <c r="E50" s="17">
        <v>0</v>
      </c>
      <c r="F50" s="17">
        <v>1595</v>
      </c>
      <c r="G50" s="17">
        <v>151723</v>
      </c>
      <c r="H50" s="17">
        <v>141926</v>
      </c>
      <c r="I50" s="17">
        <v>9797</v>
      </c>
      <c r="J50" s="17">
        <v>0</v>
      </c>
      <c r="K50" s="17">
        <v>153344</v>
      </c>
      <c r="L50" s="17">
        <v>143444</v>
      </c>
      <c r="M50" s="17">
        <v>9900</v>
      </c>
      <c r="N50" s="17">
        <v>0</v>
      </c>
    </row>
    <row r="51" spans="1:14" x14ac:dyDescent="0.25">
      <c r="A51" s="13">
        <v>148</v>
      </c>
      <c r="B51" s="14" t="s">
        <v>161</v>
      </c>
      <c r="C51" s="18">
        <v>5395</v>
      </c>
      <c r="D51" s="18">
        <v>3999</v>
      </c>
      <c r="E51" s="17">
        <v>0</v>
      </c>
      <c r="F51" s="17">
        <v>1396</v>
      </c>
      <c r="G51" s="17">
        <v>33143</v>
      </c>
      <c r="H51" s="17">
        <v>24568</v>
      </c>
      <c r="I51" s="17">
        <v>8575</v>
      </c>
      <c r="J51" s="17">
        <v>0</v>
      </c>
      <c r="K51" s="17">
        <v>33498</v>
      </c>
      <c r="L51" s="17">
        <v>24831</v>
      </c>
      <c r="M51" s="17">
        <v>8667</v>
      </c>
      <c r="N51" s="17">
        <v>0</v>
      </c>
    </row>
    <row r="52" spans="1:14" x14ac:dyDescent="0.25">
      <c r="A52" s="13">
        <v>149</v>
      </c>
      <c r="B52" s="14" t="s">
        <v>162</v>
      </c>
      <c r="C52" s="18">
        <v>0</v>
      </c>
      <c r="D52" s="18">
        <v>0</v>
      </c>
      <c r="E52" s="17">
        <v>0</v>
      </c>
      <c r="F52" s="17">
        <v>0</v>
      </c>
      <c r="G52" s="17">
        <v>0</v>
      </c>
      <c r="H52" s="17">
        <v>0</v>
      </c>
      <c r="I52" s="17">
        <v>0</v>
      </c>
      <c r="J52" s="17">
        <v>0</v>
      </c>
      <c r="K52" s="17">
        <v>0</v>
      </c>
      <c r="L52" s="17">
        <v>0</v>
      </c>
      <c r="M52" s="17">
        <v>0</v>
      </c>
      <c r="N52" s="17">
        <v>0</v>
      </c>
    </row>
    <row r="53" spans="1:14" x14ac:dyDescent="0.25">
      <c r="A53" s="13">
        <v>150</v>
      </c>
      <c r="B53" s="14" t="s">
        <v>163</v>
      </c>
      <c r="C53" s="18">
        <v>0</v>
      </c>
      <c r="D53" s="18">
        <v>0</v>
      </c>
      <c r="E53" s="17">
        <v>0</v>
      </c>
      <c r="F53" s="17">
        <v>0</v>
      </c>
      <c r="G53" s="17">
        <v>0</v>
      </c>
      <c r="H53" s="17">
        <v>0</v>
      </c>
      <c r="I53" s="17">
        <v>0</v>
      </c>
      <c r="J53" s="17">
        <v>0</v>
      </c>
      <c r="K53" s="17">
        <v>0</v>
      </c>
      <c r="L53" s="17">
        <v>0</v>
      </c>
      <c r="M53" s="17">
        <v>0</v>
      </c>
      <c r="N53" s="17">
        <v>0</v>
      </c>
    </row>
    <row r="54" spans="1:14" x14ac:dyDescent="0.25">
      <c r="A54" s="13">
        <v>151</v>
      </c>
      <c r="B54" s="14" t="s">
        <v>164</v>
      </c>
      <c r="C54" s="18">
        <v>91564</v>
      </c>
      <c r="D54" s="18">
        <v>92152</v>
      </c>
      <c r="E54" s="17">
        <v>588</v>
      </c>
      <c r="F54" s="17">
        <v>0</v>
      </c>
      <c r="G54" s="17">
        <v>562516</v>
      </c>
      <c r="H54" s="17">
        <v>566127</v>
      </c>
      <c r="I54" s="17">
        <v>0</v>
      </c>
      <c r="J54" s="17">
        <v>3611</v>
      </c>
      <c r="K54" s="17">
        <v>568530</v>
      </c>
      <c r="L54" s="17">
        <v>572182</v>
      </c>
      <c r="M54" s="17">
        <v>0</v>
      </c>
      <c r="N54" s="17">
        <v>3652</v>
      </c>
    </row>
    <row r="55" spans="1:14" x14ac:dyDescent="0.25">
      <c r="A55" s="13">
        <v>152</v>
      </c>
      <c r="B55" s="14" t="s">
        <v>165</v>
      </c>
      <c r="C55" s="18">
        <v>68284</v>
      </c>
      <c r="D55" s="18">
        <v>68590</v>
      </c>
      <c r="E55" s="17">
        <v>306</v>
      </c>
      <c r="F55" s="17">
        <v>0</v>
      </c>
      <c r="G55" s="17">
        <v>419496</v>
      </c>
      <c r="H55" s="17">
        <v>421378</v>
      </c>
      <c r="I55" s="17">
        <v>0</v>
      </c>
      <c r="J55" s="17">
        <v>1882</v>
      </c>
      <c r="K55" s="17">
        <v>423982</v>
      </c>
      <c r="L55" s="17">
        <v>425885</v>
      </c>
      <c r="M55" s="17">
        <v>0</v>
      </c>
      <c r="N55" s="17">
        <v>1903</v>
      </c>
    </row>
    <row r="56" spans="1:14" x14ac:dyDescent="0.25">
      <c r="A56" s="13">
        <v>154</v>
      </c>
      <c r="B56" s="14" t="s">
        <v>166</v>
      </c>
      <c r="C56" s="18">
        <v>1096601</v>
      </c>
      <c r="D56" s="18">
        <v>1048834</v>
      </c>
      <c r="E56" s="17">
        <v>0</v>
      </c>
      <c r="F56" s="17">
        <v>47767</v>
      </c>
      <c r="G56" s="17">
        <v>6736870</v>
      </c>
      <c r="H56" s="17">
        <v>6443415</v>
      </c>
      <c r="I56" s="17">
        <v>293455</v>
      </c>
      <c r="J56" s="17">
        <v>0</v>
      </c>
      <c r="K56" s="17">
        <v>6808926</v>
      </c>
      <c r="L56" s="17">
        <v>6512329</v>
      </c>
      <c r="M56" s="17">
        <v>296597</v>
      </c>
      <c r="N56" s="17">
        <v>0</v>
      </c>
    </row>
    <row r="57" spans="1:14" x14ac:dyDescent="0.25">
      <c r="A57" s="13">
        <v>156</v>
      </c>
      <c r="B57" s="14" t="s">
        <v>167</v>
      </c>
      <c r="C57" s="18">
        <v>1876570</v>
      </c>
      <c r="D57" s="18">
        <v>1853236</v>
      </c>
      <c r="E57" s="17">
        <v>0</v>
      </c>
      <c r="F57" s="17">
        <v>23334</v>
      </c>
      <c r="G57" s="17">
        <v>11528536</v>
      </c>
      <c r="H57" s="17">
        <v>11385184</v>
      </c>
      <c r="I57" s="17">
        <v>143352</v>
      </c>
      <c r="J57" s="17">
        <v>0</v>
      </c>
      <c r="K57" s="17">
        <v>11651836</v>
      </c>
      <c r="L57" s="17">
        <v>11506952</v>
      </c>
      <c r="M57" s="17">
        <v>144884</v>
      </c>
      <c r="N57" s="17">
        <v>0</v>
      </c>
    </row>
    <row r="58" spans="1:14" x14ac:dyDescent="0.25">
      <c r="A58" s="13">
        <v>157</v>
      </c>
      <c r="B58" s="14" t="s">
        <v>168</v>
      </c>
      <c r="C58" s="18">
        <v>9244</v>
      </c>
      <c r="D58" s="18">
        <v>7965</v>
      </c>
      <c r="E58" s="17">
        <v>0</v>
      </c>
      <c r="F58" s="17">
        <v>1279</v>
      </c>
      <c r="G58" s="17">
        <v>56791</v>
      </c>
      <c r="H58" s="17">
        <v>48932</v>
      </c>
      <c r="I58" s="17">
        <v>7859</v>
      </c>
      <c r="J58" s="17">
        <v>0</v>
      </c>
      <c r="K58" s="17">
        <v>57401</v>
      </c>
      <c r="L58" s="17">
        <v>49455</v>
      </c>
      <c r="M58" s="17">
        <v>7946</v>
      </c>
      <c r="N58" s="17">
        <v>0</v>
      </c>
    </row>
    <row r="59" spans="1:14" x14ac:dyDescent="0.25">
      <c r="A59" s="13">
        <v>158</v>
      </c>
      <c r="B59" s="14" t="s">
        <v>169</v>
      </c>
      <c r="C59" s="18">
        <v>0</v>
      </c>
      <c r="D59" s="18">
        <v>0</v>
      </c>
      <c r="E59" s="17">
        <v>0</v>
      </c>
      <c r="F59" s="17">
        <v>0</v>
      </c>
      <c r="G59" s="17">
        <v>0</v>
      </c>
      <c r="H59" s="17">
        <v>0</v>
      </c>
      <c r="I59" s="17">
        <v>0</v>
      </c>
      <c r="J59" s="17">
        <v>0</v>
      </c>
      <c r="K59" s="17">
        <v>0</v>
      </c>
      <c r="L59" s="17">
        <v>0</v>
      </c>
      <c r="M59" s="17">
        <v>0</v>
      </c>
      <c r="N59" s="17">
        <v>0</v>
      </c>
    </row>
    <row r="60" spans="1:14" x14ac:dyDescent="0.25">
      <c r="A60" s="13">
        <v>160</v>
      </c>
      <c r="B60" s="14" t="s">
        <v>170</v>
      </c>
      <c r="C60" s="18">
        <v>5073</v>
      </c>
      <c r="D60" s="18">
        <v>6161</v>
      </c>
      <c r="E60" s="17">
        <v>1088</v>
      </c>
      <c r="F60" s="17">
        <v>0</v>
      </c>
      <c r="G60" s="17">
        <v>31165</v>
      </c>
      <c r="H60" s="17">
        <v>37849</v>
      </c>
      <c r="I60" s="17">
        <v>0</v>
      </c>
      <c r="J60" s="17">
        <v>6684</v>
      </c>
      <c r="K60" s="17">
        <v>31499</v>
      </c>
      <c r="L60" s="17">
        <v>38254</v>
      </c>
      <c r="M60" s="17">
        <v>0</v>
      </c>
      <c r="N60" s="17">
        <v>6755</v>
      </c>
    </row>
    <row r="61" spans="1:14" x14ac:dyDescent="0.25">
      <c r="A61" s="13">
        <v>161</v>
      </c>
      <c r="B61" s="14" t="s">
        <v>171</v>
      </c>
      <c r="C61" s="18">
        <v>476231</v>
      </c>
      <c r="D61" s="18">
        <v>471462</v>
      </c>
      <c r="E61" s="17">
        <v>0</v>
      </c>
      <c r="F61" s="17">
        <v>4769</v>
      </c>
      <c r="G61" s="17">
        <v>2925684</v>
      </c>
      <c r="H61" s="17">
        <v>2896381</v>
      </c>
      <c r="I61" s="17">
        <v>29303</v>
      </c>
      <c r="J61" s="17">
        <v>0</v>
      </c>
      <c r="K61" s="17">
        <v>2956975</v>
      </c>
      <c r="L61" s="17">
        <v>2927359</v>
      </c>
      <c r="M61" s="17">
        <v>29616</v>
      </c>
      <c r="N61" s="17">
        <v>0</v>
      </c>
    </row>
    <row r="62" spans="1:14" x14ac:dyDescent="0.25">
      <c r="A62" s="13">
        <v>162</v>
      </c>
      <c r="B62" s="14" t="s">
        <v>172</v>
      </c>
      <c r="C62" s="18">
        <v>1056</v>
      </c>
      <c r="D62" s="18">
        <v>1532</v>
      </c>
      <c r="E62" s="17">
        <v>476</v>
      </c>
      <c r="F62" s="17">
        <v>0</v>
      </c>
      <c r="G62" s="17">
        <v>6486</v>
      </c>
      <c r="H62" s="17">
        <v>9410</v>
      </c>
      <c r="I62" s="17">
        <v>0</v>
      </c>
      <c r="J62" s="17">
        <v>2924</v>
      </c>
      <c r="K62" s="17">
        <v>6558</v>
      </c>
      <c r="L62" s="17">
        <v>9511</v>
      </c>
      <c r="M62" s="17">
        <v>0</v>
      </c>
      <c r="N62" s="17">
        <v>2953</v>
      </c>
    </row>
    <row r="63" spans="1:14" x14ac:dyDescent="0.25">
      <c r="A63" s="13">
        <v>163</v>
      </c>
      <c r="B63" s="14" t="s">
        <v>173</v>
      </c>
      <c r="C63" s="18">
        <v>0</v>
      </c>
      <c r="D63" s="18">
        <v>0</v>
      </c>
      <c r="E63" s="17">
        <v>0</v>
      </c>
      <c r="F63" s="17">
        <v>0</v>
      </c>
      <c r="G63" s="17">
        <v>0</v>
      </c>
      <c r="H63" s="17">
        <v>0</v>
      </c>
      <c r="I63" s="17">
        <v>0</v>
      </c>
      <c r="J63" s="17">
        <v>0</v>
      </c>
      <c r="K63" s="17">
        <v>0</v>
      </c>
      <c r="L63" s="17">
        <v>0</v>
      </c>
      <c r="M63" s="17">
        <v>0</v>
      </c>
      <c r="N63" s="17">
        <v>0</v>
      </c>
    </row>
    <row r="64" spans="1:14" x14ac:dyDescent="0.25">
      <c r="A64" s="13">
        <v>164</v>
      </c>
      <c r="B64" s="14" t="s">
        <v>174</v>
      </c>
      <c r="C64" s="18">
        <v>4549</v>
      </c>
      <c r="D64" s="18">
        <v>5044</v>
      </c>
      <c r="E64" s="17">
        <v>495</v>
      </c>
      <c r="F64" s="17">
        <v>0</v>
      </c>
      <c r="G64" s="17">
        <v>27949</v>
      </c>
      <c r="H64" s="17">
        <v>30990</v>
      </c>
      <c r="I64" s="17">
        <v>0</v>
      </c>
      <c r="J64" s="17">
        <v>3041</v>
      </c>
      <c r="K64" s="17">
        <v>28248</v>
      </c>
      <c r="L64" s="17">
        <v>31321</v>
      </c>
      <c r="M64" s="17">
        <v>0</v>
      </c>
      <c r="N64" s="17">
        <v>3073</v>
      </c>
    </row>
    <row r="65" spans="1:14" x14ac:dyDescent="0.25">
      <c r="A65" s="13">
        <v>165</v>
      </c>
      <c r="B65" s="14" t="s">
        <v>175</v>
      </c>
      <c r="C65" s="18">
        <v>86587</v>
      </c>
      <c r="D65" s="18">
        <v>90353</v>
      </c>
      <c r="E65" s="17">
        <v>3766</v>
      </c>
      <c r="F65" s="17">
        <v>0</v>
      </c>
      <c r="G65" s="17">
        <v>531942</v>
      </c>
      <c r="H65" s="17">
        <v>555073</v>
      </c>
      <c r="I65" s="17">
        <v>0</v>
      </c>
      <c r="J65" s="17">
        <v>23131</v>
      </c>
      <c r="K65" s="17">
        <v>537633</v>
      </c>
      <c r="L65" s="17">
        <v>561010</v>
      </c>
      <c r="M65" s="17">
        <v>0</v>
      </c>
      <c r="N65" s="17">
        <v>23377</v>
      </c>
    </row>
    <row r="66" spans="1:14" x14ac:dyDescent="0.25">
      <c r="A66" s="13">
        <v>166</v>
      </c>
      <c r="B66" s="14" t="s">
        <v>176</v>
      </c>
      <c r="C66" s="18">
        <v>14729</v>
      </c>
      <c r="D66" s="18">
        <v>10430</v>
      </c>
      <c r="E66" s="17">
        <v>0</v>
      </c>
      <c r="F66" s="17">
        <v>4299</v>
      </c>
      <c r="G66" s="17">
        <v>90484</v>
      </c>
      <c r="H66" s="17">
        <v>64079</v>
      </c>
      <c r="I66" s="17">
        <v>26405</v>
      </c>
      <c r="J66" s="17">
        <v>0</v>
      </c>
      <c r="K66" s="17">
        <v>91451</v>
      </c>
      <c r="L66" s="17">
        <v>64764</v>
      </c>
      <c r="M66" s="17">
        <v>26687</v>
      </c>
      <c r="N66" s="17">
        <v>0</v>
      </c>
    </row>
    <row r="67" spans="1:14" x14ac:dyDescent="0.25">
      <c r="A67" s="13">
        <v>169</v>
      </c>
      <c r="B67" s="14" t="s">
        <v>177</v>
      </c>
      <c r="C67" s="18">
        <v>0</v>
      </c>
      <c r="D67" s="18">
        <v>0</v>
      </c>
      <c r="E67" s="17">
        <v>0</v>
      </c>
      <c r="F67" s="17">
        <v>0</v>
      </c>
      <c r="G67" s="17">
        <v>0</v>
      </c>
      <c r="H67" s="17">
        <v>0</v>
      </c>
      <c r="I67" s="17">
        <v>0</v>
      </c>
      <c r="J67" s="17">
        <v>0</v>
      </c>
      <c r="K67" s="17">
        <v>0</v>
      </c>
      <c r="L67" s="17">
        <v>0</v>
      </c>
      <c r="M67" s="17">
        <v>0</v>
      </c>
      <c r="N67" s="17">
        <v>0</v>
      </c>
    </row>
    <row r="68" spans="1:14" x14ac:dyDescent="0.25">
      <c r="A68" s="13">
        <v>170</v>
      </c>
      <c r="B68" s="14" t="s">
        <v>178</v>
      </c>
      <c r="C68" s="18">
        <v>0</v>
      </c>
      <c r="D68" s="18">
        <v>0</v>
      </c>
      <c r="E68" s="17">
        <v>0</v>
      </c>
      <c r="F68" s="17">
        <v>0</v>
      </c>
      <c r="G68" s="17">
        <v>0</v>
      </c>
      <c r="H68" s="17">
        <v>0</v>
      </c>
      <c r="I68" s="17">
        <v>0</v>
      </c>
      <c r="J68" s="17">
        <v>0</v>
      </c>
      <c r="K68" s="17">
        <v>0</v>
      </c>
      <c r="L68" s="17">
        <v>0</v>
      </c>
      <c r="M68" s="17">
        <v>0</v>
      </c>
      <c r="N68" s="17">
        <v>0</v>
      </c>
    </row>
    <row r="69" spans="1:14" x14ac:dyDescent="0.25">
      <c r="A69" s="13">
        <v>171</v>
      </c>
      <c r="B69" s="14" t="s">
        <v>179</v>
      </c>
      <c r="C69" s="18">
        <v>432336</v>
      </c>
      <c r="D69" s="18">
        <v>440980</v>
      </c>
      <c r="E69" s="17">
        <v>8644</v>
      </c>
      <c r="F69" s="17">
        <v>0</v>
      </c>
      <c r="G69" s="17">
        <v>2656018</v>
      </c>
      <c r="H69" s="17">
        <v>2709120</v>
      </c>
      <c r="I69" s="17">
        <v>0</v>
      </c>
      <c r="J69" s="17">
        <v>53102</v>
      </c>
      <c r="K69" s="17">
        <v>2684422</v>
      </c>
      <c r="L69" s="17">
        <v>2738095</v>
      </c>
      <c r="M69" s="17">
        <v>0</v>
      </c>
      <c r="N69" s="17">
        <v>53673</v>
      </c>
    </row>
    <row r="70" spans="1:14" x14ac:dyDescent="0.25">
      <c r="A70" s="13">
        <v>172</v>
      </c>
      <c r="B70" s="14" t="s">
        <v>180</v>
      </c>
      <c r="C70" s="18">
        <v>231310</v>
      </c>
      <c r="D70" s="18">
        <v>236192</v>
      </c>
      <c r="E70" s="17">
        <v>4882</v>
      </c>
      <c r="F70" s="17">
        <v>0</v>
      </c>
      <c r="G70" s="17">
        <v>1421033</v>
      </c>
      <c r="H70" s="17">
        <v>1451022</v>
      </c>
      <c r="I70" s="17">
        <v>0</v>
      </c>
      <c r="J70" s="17">
        <v>29989</v>
      </c>
      <c r="K70" s="17">
        <v>1436230</v>
      </c>
      <c r="L70" s="17">
        <v>1466541</v>
      </c>
      <c r="M70" s="17">
        <v>0</v>
      </c>
      <c r="N70" s="17">
        <v>30311</v>
      </c>
    </row>
    <row r="71" spans="1:14" x14ac:dyDescent="0.25">
      <c r="A71" s="13">
        <v>173</v>
      </c>
      <c r="B71" s="14" t="s">
        <v>181</v>
      </c>
      <c r="C71" s="18">
        <v>0</v>
      </c>
      <c r="D71" s="18">
        <v>0</v>
      </c>
      <c r="E71" s="17">
        <v>0</v>
      </c>
      <c r="F71" s="17">
        <v>0</v>
      </c>
      <c r="G71" s="17">
        <v>0</v>
      </c>
      <c r="H71" s="17">
        <v>0</v>
      </c>
      <c r="I71" s="17">
        <v>0</v>
      </c>
      <c r="J71" s="17">
        <v>0</v>
      </c>
      <c r="K71" s="17">
        <v>0</v>
      </c>
      <c r="L71" s="17">
        <v>0</v>
      </c>
      <c r="M71" s="17">
        <v>0</v>
      </c>
      <c r="N71" s="17">
        <v>0</v>
      </c>
    </row>
    <row r="72" spans="1:14" x14ac:dyDescent="0.25">
      <c r="A72" s="13">
        <v>174</v>
      </c>
      <c r="B72" s="14" t="s">
        <v>182</v>
      </c>
      <c r="C72" s="18">
        <v>94715</v>
      </c>
      <c r="D72" s="18">
        <v>97478</v>
      </c>
      <c r="E72" s="17">
        <v>2763</v>
      </c>
      <c r="F72" s="17">
        <v>0</v>
      </c>
      <c r="G72" s="17">
        <v>581872</v>
      </c>
      <c r="H72" s="17">
        <v>598849</v>
      </c>
      <c r="I72" s="17">
        <v>0</v>
      </c>
      <c r="J72" s="17">
        <v>16977</v>
      </c>
      <c r="K72" s="17">
        <v>588095</v>
      </c>
      <c r="L72" s="17">
        <v>605254</v>
      </c>
      <c r="M72" s="17">
        <v>0</v>
      </c>
      <c r="N72" s="17">
        <v>17159</v>
      </c>
    </row>
    <row r="73" spans="1:14" x14ac:dyDescent="0.25">
      <c r="A73" s="13">
        <v>175</v>
      </c>
      <c r="B73" s="14" t="s">
        <v>183</v>
      </c>
      <c r="C73" s="18">
        <v>0</v>
      </c>
      <c r="D73" s="18">
        <v>0</v>
      </c>
      <c r="E73" s="17">
        <v>0</v>
      </c>
      <c r="F73" s="17">
        <v>0</v>
      </c>
      <c r="G73" s="17">
        <v>0</v>
      </c>
      <c r="H73" s="17">
        <v>0</v>
      </c>
      <c r="I73" s="17">
        <v>0</v>
      </c>
      <c r="J73" s="17">
        <v>0</v>
      </c>
      <c r="K73" s="17">
        <v>0</v>
      </c>
      <c r="L73" s="17">
        <v>0</v>
      </c>
      <c r="M73" s="17">
        <v>0</v>
      </c>
      <c r="N73" s="17">
        <v>0</v>
      </c>
    </row>
    <row r="74" spans="1:14" x14ac:dyDescent="0.25">
      <c r="A74" s="13">
        <v>180</v>
      </c>
      <c r="B74" s="14" t="s">
        <v>184</v>
      </c>
      <c r="C74" s="18">
        <v>11566</v>
      </c>
      <c r="D74" s="18">
        <v>13424</v>
      </c>
      <c r="E74" s="17">
        <v>1858</v>
      </c>
      <c r="F74" s="17">
        <v>0</v>
      </c>
      <c r="G74" s="17">
        <v>71055</v>
      </c>
      <c r="H74" s="17">
        <v>82471</v>
      </c>
      <c r="I74" s="17">
        <v>0</v>
      </c>
      <c r="J74" s="17">
        <v>11416</v>
      </c>
      <c r="K74" s="17">
        <v>71814</v>
      </c>
      <c r="L74" s="17">
        <v>83353</v>
      </c>
      <c r="M74" s="17">
        <v>0</v>
      </c>
      <c r="N74" s="17">
        <v>11539</v>
      </c>
    </row>
    <row r="75" spans="1:14" x14ac:dyDescent="0.25">
      <c r="A75" s="13">
        <v>181</v>
      </c>
      <c r="B75" s="14" t="s">
        <v>185</v>
      </c>
      <c r="C75" s="18">
        <v>91698</v>
      </c>
      <c r="D75" s="18">
        <v>84872</v>
      </c>
      <c r="E75" s="17">
        <v>0</v>
      </c>
      <c r="F75" s="17">
        <v>6826</v>
      </c>
      <c r="G75" s="17">
        <v>563337</v>
      </c>
      <c r="H75" s="17">
        <v>521404</v>
      </c>
      <c r="I75" s="17">
        <v>41933</v>
      </c>
      <c r="J75" s="17">
        <v>0</v>
      </c>
      <c r="K75" s="17">
        <v>569362</v>
      </c>
      <c r="L75" s="17">
        <v>526980</v>
      </c>
      <c r="M75" s="17">
        <v>42382</v>
      </c>
      <c r="N75" s="17">
        <v>0</v>
      </c>
    </row>
    <row r="76" spans="1:14" x14ac:dyDescent="0.25">
      <c r="A76" s="13">
        <v>182</v>
      </c>
      <c r="B76" s="14" t="s">
        <v>186</v>
      </c>
      <c r="C76" s="18">
        <v>494721</v>
      </c>
      <c r="D76" s="18">
        <v>402372</v>
      </c>
      <c r="E76" s="17">
        <v>0</v>
      </c>
      <c r="F76" s="17">
        <v>92349</v>
      </c>
      <c r="G76" s="17">
        <v>3039271</v>
      </c>
      <c r="H76" s="17">
        <v>2471938</v>
      </c>
      <c r="I76" s="17">
        <v>567333</v>
      </c>
      <c r="J76" s="17">
        <v>0</v>
      </c>
      <c r="K76" s="17">
        <v>3071779</v>
      </c>
      <c r="L76" s="17">
        <v>2498376</v>
      </c>
      <c r="M76" s="17">
        <v>573403</v>
      </c>
      <c r="N76" s="17">
        <v>0</v>
      </c>
    </row>
    <row r="77" spans="1:14" x14ac:dyDescent="0.25">
      <c r="A77" s="13">
        <v>183</v>
      </c>
      <c r="B77" s="14" t="s">
        <v>187</v>
      </c>
      <c r="C77" s="18">
        <v>2098</v>
      </c>
      <c r="D77" s="18">
        <v>1528</v>
      </c>
      <c r="E77" s="17">
        <v>0</v>
      </c>
      <c r="F77" s="17">
        <v>570</v>
      </c>
      <c r="G77" s="17">
        <v>12888</v>
      </c>
      <c r="H77" s="17">
        <v>9388</v>
      </c>
      <c r="I77" s="17">
        <v>3500</v>
      </c>
      <c r="J77" s="17">
        <v>0</v>
      </c>
      <c r="K77" s="17">
        <v>13027</v>
      </c>
      <c r="L77" s="17">
        <v>9489</v>
      </c>
      <c r="M77" s="17">
        <v>3538</v>
      </c>
      <c r="N77" s="17">
        <v>0</v>
      </c>
    </row>
    <row r="78" spans="1:14" x14ac:dyDescent="0.25">
      <c r="A78" s="13">
        <v>184</v>
      </c>
      <c r="B78" s="14" t="s">
        <v>188</v>
      </c>
      <c r="C78" s="18">
        <v>0</v>
      </c>
      <c r="D78" s="18">
        <v>0</v>
      </c>
      <c r="E78" s="17">
        <v>0</v>
      </c>
      <c r="F78" s="17">
        <v>0</v>
      </c>
      <c r="G78" s="17">
        <v>0</v>
      </c>
      <c r="H78" s="17">
        <v>0</v>
      </c>
      <c r="I78" s="17">
        <v>0</v>
      </c>
      <c r="J78" s="17">
        <v>0</v>
      </c>
      <c r="K78" s="17">
        <v>0</v>
      </c>
      <c r="L78" s="17">
        <v>0</v>
      </c>
      <c r="M78" s="17">
        <v>0</v>
      </c>
      <c r="N78" s="17">
        <v>0</v>
      </c>
    </row>
    <row r="79" spans="1:14" x14ac:dyDescent="0.25">
      <c r="A79" s="13">
        <v>185</v>
      </c>
      <c r="B79" s="14" t="s">
        <v>189</v>
      </c>
      <c r="C79" s="18">
        <v>3243</v>
      </c>
      <c r="D79" s="18">
        <v>3599</v>
      </c>
      <c r="E79" s="17">
        <v>356</v>
      </c>
      <c r="F79" s="17">
        <v>0</v>
      </c>
      <c r="G79" s="17">
        <v>19924</v>
      </c>
      <c r="H79" s="17">
        <v>22113</v>
      </c>
      <c r="I79" s="17">
        <v>0</v>
      </c>
      <c r="J79" s="17">
        <v>2189</v>
      </c>
      <c r="K79" s="17">
        <v>20137</v>
      </c>
      <c r="L79" s="17">
        <v>22350</v>
      </c>
      <c r="M79" s="17">
        <v>0</v>
      </c>
      <c r="N79" s="17">
        <v>2213</v>
      </c>
    </row>
    <row r="80" spans="1:14" x14ac:dyDescent="0.25">
      <c r="A80" s="13">
        <v>186</v>
      </c>
      <c r="B80" s="14" t="s">
        <v>190</v>
      </c>
      <c r="C80" s="18">
        <v>3353</v>
      </c>
      <c r="D80" s="18">
        <v>3546</v>
      </c>
      <c r="E80" s="17">
        <v>193</v>
      </c>
      <c r="F80" s="17">
        <v>0</v>
      </c>
      <c r="G80" s="17">
        <v>20599</v>
      </c>
      <c r="H80" s="17">
        <v>21784</v>
      </c>
      <c r="I80" s="17">
        <v>0</v>
      </c>
      <c r="J80" s="17">
        <v>1185</v>
      </c>
      <c r="K80" s="17">
        <v>20820</v>
      </c>
      <c r="L80" s="17">
        <v>22017</v>
      </c>
      <c r="M80" s="17">
        <v>0</v>
      </c>
      <c r="N80" s="17">
        <v>1197</v>
      </c>
    </row>
    <row r="81" spans="1:14" x14ac:dyDescent="0.25">
      <c r="A81" s="13">
        <v>187</v>
      </c>
      <c r="B81" s="14" t="s">
        <v>191</v>
      </c>
      <c r="C81" s="18">
        <v>2343</v>
      </c>
      <c r="D81" s="18">
        <v>2784</v>
      </c>
      <c r="E81" s="17">
        <v>441</v>
      </c>
      <c r="F81" s="17">
        <v>0</v>
      </c>
      <c r="G81" s="17">
        <v>14392</v>
      </c>
      <c r="H81" s="17">
        <v>17106</v>
      </c>
      <c r="I81" s="17">
        <v>0</v>
      </c>
      <c r="J81" s="17">
        <v>2714</v>
      </c>
      <c r="K81" s="17">
        <v>14547</v>
      </c>
      <c r="L81" s="17">
        <v>17289</v>
      </c>
      <c r="M81" s="17">
        <v>0</v>
      </c>
      <c r="N81" s="17">
        <v>2742</v>
      </c>
    </row>
    <row r="82" spans="1:14" x14ac:dyDescent="0.25">
      <c r="A82" s="13">
        <v>188</v>
      </c>
      <c r="B82" s="14" t="s">
        <v>192</v>
      </c>
      <c r="C82" s="18">
        <v>3153</v>
      </c>
      <c r="D82" s="18">
        <v>4071</v>
      </c>
      <c r="E82" s="17">
        <v>918</v>
      </c>
      <c r="F82" s="17">
        <v>0</v>
      </c>
      <c r="G82" s="17">
        <v>19369</v>
      </c>
      <c r="H82" s="17">
        <v>25007</v>
      </c>
      <c r="I82" s="17">
        <v>0</v>
      </c>
      <c r="J82" s="17">
        <v>5638</v>
      </c>
      <c r="K82" s="17">
        <v>19577</v>
      </c>
      <c r="L82" s="17">
        <v>25274</v>
      </c>
      <c r="M82" s="17">
        <v>0</v>
      </c>
      <c r="N82" s="17">
        <v>5697</v>
      </c>
    </row>
    <row r="83" spans="1:14" x14ac:dyDescent="0.25">
      <c r="A83" s="13">
        <v>190</v>
      </c>
      <c r="B83" s="14" t="s">
        <v>193</v>
      </c>
      <c r="C83" s="18">
        <v>3167</v>
      </c>
      <c r="D83" s="18">
        <v>2258</v>
      </c>
      <c r="E83" s="17">
        <v>0</v>
      </c>
      <c r="F83" s="17">
        <v>909</v>
      </c>
      <c r="G83" s="17">
        <v>19458</v>
      </c>
      <c r="H83" s="17">
        <v>13873</v>
      </c>
      <c r="I83" s="17">
        <v>5585</v>
      </c>
      <c r="J83" s="17">
        <v>0</v>
      </c>
      <c r="K83" s="17">
        <v>19667</v>
      </c>
      <c r="L83" s="17">
        <v>14021</v>
      </c>
      <c r="M83" s="17">
        <v>5646</v>
      </c>
      <c r="N83" s="17">
        <v>0</v>
      </c>
    </row>
    <row r="84" spans="1:14" x14ac:dyDescent="0.25">
      <c r="A84" s="13">
        <v>191</v>
      </c>
      <c r="B84" s="14" t="s">
        <v>194</v>
      </c>
      <c r="C84" s="18">
        <v>165092</v>
      </c>
      <c r="D84" s="18">
        <v>165769</v>
      </c>
      <c r="E84" s="17">
        <v>677</v>
      </c>
      <c r="F84" s="17">
        <v>0</v>
      </c>
      <c r="G84" s="17">
        <v>1014225</v>
      </c>
      <c r="H84" s="17">
        <v>1018389</v>
      </c>
      <c r="I84" s="17">
        <v>0</v>
      </c>
      <c r="J84" s="17">
        <v>4164</v>
      </c>
      <c r="K84" s="17">
        <v>1025074</v>
      </c>
      <c r="L84" s="17">
        <v>1029281</v>
      </c>
      <c r="M84" s="17">
        <v>0</v>
      </c>
      <c r="N84" s="17">
        <v>4207</v>
      </c>
    </row>
    <row r="85" spans="1:14" x14ac:dyDescent="0.25">
      <c r="A85" s="13">
        <v>192</v>
      </c>
      <c r="B85" s="14" t="s">
        <v>195</v>
      </c>
      <c r="C85" s="18">
        <v>4578</v>
      </c>
      <c r="D85" s="18">
        <v>3618</v>
      </c>
      <c r="E85" s="17">
        <v>0</v>
      </c>
      <c r="F85" s="17">
        <v>960</v>
      </c>
      <c r="G85" s="17">
        <v>28123</v>
      </c>
      <c r="H85" s="17">
        <v>22229</v>
      </c>
      <c r="I85" s="17">
        <v>5894</v>
      </c>
      <c r="J85" s="17">
        <v>0</v>
      </c>
      <c r="K85" s="17">
        <v>28425</v>
      </c>
      <c r="L85" s="17">
        <v>22467</v>
      </c>
      <c r="M85" s="17">
        <v>5958</v>
      </c>
      <c r="N85" s="17">
        <v>0</v>
      </c>
    </row>
    <row r="86" spans="1:14" x14ac:dyDescent="0.25">
      <c r="A86" s="13">
        <v>193</v>
      </c>
      <c r="B86" s="14" t="s">
        <v>196</v>
      </c>
      <c r="C86" s="18">
        <v>1693</v>
      </c>
      <c r="D86" s="18">
        <v>1963</v>
      </c>
      <c r="E86" s="17">
        <v>270</v>
      </c>
      <c r="F86" s="17">
        <v>0</v>
      </c>
      <c r="G86" s="17">
        <v>10403</v>
      </c>
      <c r="H86" s="17">
        <v>12059</v>
      </c>
      <c r="I86" s="17">
        <v>0</v>
      </c>
      <c r="J86" s="17">
        <v>1656</v>
      </c>
      <c r="K86" s="17">
        <v>10515</v>
      </c>
      <c r="L86" s="17">
        <v>12188</v>
      </c>
      <c r="M86" s="17">
        <v>0</v>
      </c>
      <c r="N86" s="17">
        <v>1673</v>
      </c>
    </row>
    <row r="87" spans="1:14" x14ac:dyDescent="0.25">
      <c r="A87" s="13">
        <v>194</v>
      </c>
      <c r="B87" s="14" t="s">
        <v>197</v>
      </c>
      <c r="C87" s="18">
        <v>362062</v>
      </c>
      <c r="D87" s="18">
        <v>362166</v>
      </c>
      <c r="E87" s="17">
        <v>104</v>
      </c>
      <c r="F87" s="17">
        <v>0</v>
      </c>
      <c r="G87" s="17">
        <v>2224293</v>
      </c>
      <c r="H87" s="17">
        <v>2224937</v>
      </c>
      <c r="I87" s="17">
        <v>0</v>
      </c>
      <c r="J87" s="17">
        <v>644</v>
      </c>
      <c r="K87" s="17">
        <v>2248083</v>
      </c>
      <c r="L87" s="17">
        <v>2248733</v>
      </c>
      <c r="M87" s="17">
        <v>0</v>
      </c>
      <c r="N87" s="17">
        <v>650</v>
      </c>
    </row>
    <row r="88" spans="1:14" x14ac:dyDescent="0.25">
      <c r="A88" s="13">
        <v>195</v>
      </c>
      <c r="B88" s="14" t="s">
        <v>198</v>
      </c>
      <c r="C88" s="18">
        <v>1927</v>
      </c>
      <c r="D88" s="18">
        <v>1411</v>
      </c>
      <c r="E88" s="17">
        <v>0</v>
      </c>
      <c r="F88" s="17">
        <v>516</v>
      </c>
      <c r="G88" s="17">
        <v>11840</v>
      </c>
      <c r="H88" s="17">
        <v>8666</v>
      </c>
      <c r="I88" s="17">
        <v>3174</v>
      </c>
      <c r="J88" s="17">
        <v>0</v>
      </c>
      <c r="K88" s="17">
        <v>11965</v>
      </c>
      <c r="L88" s="17">
        <v>8758</v>
      </c>
      <c r="M88" s="17">
        <v>3207</v>
      </c>
      <c r="N88" s="17">
        <v>0</v>
      </c>
    </row>
    <row r="89" spans="1:14" x14ac:dyDescent="0.25">
      <c r="A89" s="13">
        <v>197</v>
      </c>
      <c r="B89" s="14" t="s">
        <v>199</v>
      </c>
      <c r="C89" s="18">
        <v>0</v>
      </c>
      <c r="D89" s="18">
        <v>0</v>
      </c>
      <c r="E89" s="17">
        <v>0</v>
      </c>
      <c r="F89" s="17">
        <v>0</v>
      </c>
      <c r="G89" s="17">
        <v>0</v>
      </c>
      <c r="H89" s="17">
        <v>0</v>
      </c>
      <c r="I89" s="17">
        <v>0</v>
      </c>
      <c r="J89" s="17">
        <v>0</v>
      </c>
      <c r="K89" s="17">
        <v>0</v>
      </c>
      <c r="L89" s="17">
        <v>0</v>
      </c>
      <c r="M89" s="17">
        <v>0</v>
      </c>
      <c r="N89" s="17">
        <v>0</v>
      </c>
    </row>
    <row r="90" spans="1:14" x14ac:dyDescent="0.25">
      <c r="A90" s="13">
        <v>199</v>
      </c>
      <c r="B90" s="14" t="s">
        <v>200</v>
      </c>
      <c r="C90" s="18">
        <v>291747</v>
      </c>
      <c r="D90" s="18">
        <v>292529</v>
      </c>
      <c r="E90" s="17">
        <v>782</v>
      </c>
      <c r="F90" s="17">
        <v>0</v>
      </c>
      <c r="G90" s="17">
        <v>1792324</v>
      </c>
      <c r="H90" s="17">
        <v>1797128</v>
      </c>
      <c r="I90" s="17">
        <v>0</v>
      </c>
      <c r="J90" s="17">
        <v>4804</v>
      </c>
      <c r="K90" s="17">
        <v>1811491</v>
      </c>
      <c r="L90" s="17">
        <v>1816348</v>
      </c>
      <c r="M90" s="17">
        <v>0</v>
      </c>
      <c r="N90" s="17">
        <v>4857</v>
      </c>
    </row>
    <row r="91" spans="1:14" x14ac:dyDescent="0.25">
      <c r="A91" s="13">
        <v>200</v>
      </c>
      <c r="B91" s="14" t="s">
        <v>201</v>
      </c>
      <c r="C91" s="18">
        <v>8838</v>
      </c>
      <c r="D91" s="18">
        <v>8941</v>
      </c>
      <c r="E91" s="17">
        <v>103</v>
      </c>
      <c r="F91" s="17">
        <v>0</v>
      </c>
      <c r="G91" s="17">
        <v>54294</v>
      </c>
      <c r="H91" s="17">
        <v>54926</v>
      </c>
      <c r="I91" s="17">
        <v>0</v>
      </c>
      <c r="J91" s="17">
        <v>632</v>
      </c>
      <c r="K91" s="17">
        <v>54878</v>
      </c>
      <c r="L91" s="17">
        <v>55514</v>
      </c>
      <c r="M91" s="17">
        <v>0</v>
      </c>
      <c r="N91" s="17">
        <v>636</v>
      </c>
    </row>
    <row r="92" spans="1:14" x14ac:dyDescent="0.25">
      <c r="A92" s="13">
        <v>201</v>
      </c>
      <c r="B92" s="14" t="s">
        <v>202</v>
      </c>
      <c r="C92" s="18">
        <v>318353</v>
      </c>
      <c r="D92" s="18">
        <v>325880</v>
      </c>
      <c r="E92" s="17">
        <v>7527</v>
      </c>
      <c r="F92" s="17">
        <v>0</v>
      </c>
      <c r="G92" s="17">
        <v>1955775</v>
      </c>
      <c r="H92" s="17">
        <v>2002014</v>
      </c>
      <c r="I92" s="17">
        <v>0</v>
      </c>
      <c r="J92" s="17">
        <v>46239</v>
      </c>
      <c r="K92" s="17">
        <v>1976693</v>
      </c>
      <c r="L92" s="17">
        <v>2023426</v>
      </c>
      <c r="M92" s="17">
        <v>0</v>
      </c>
      <c r="N92" s="17">
        <v>46733</v>
      </c>
    </row>
    <row r="93" spans="1:14" x14ac:dyDescent="0.25">
      <c r="A93" s="13">
        <v>202</v>
      </c>
      <c r="B93" s="14" t="s">
        <v>203</v>
      </c>
      <c r="C93" s="18">
        <v>69766</v>
      </c>
      <c r="D93" s="18">
        <v>68586</v>
      </c>
      <c r="E93" s="17">
        <v>0</v>
      </c>
      <c r="F93" s="17">
        <v>1180</v>
      </c>
      <c r="G93" s="17">
        <v>428603</v>
      </c>
      <c r="H93" s="17">
        <v>421351</v>
      </c>
      <c r="I93" s="17">
        <v>7252</v>
      </c>
      <c r="J93" s="17">
        <v>0</v>
      </c>
      <c r="K93" s="17">
        <v>433189</v>
      </c>
      <c r="L93" s="17">
        <v>425857</v>
      </c>
      <c r="M93" s="17">
        <v>7332</v>
      </c>
      <c r="N93" s="17">
        <v>0</v>
      </c>
    </row>
    <row r="94" spans="1:14" x14ac:dyDescent="0.25">
      <c r="A94" s="13">
        <v>203</v>
      </c>
      <c r="B94" s="14" t="s">
        <v>204</v>
      </c>
      <c r="C94" s="18">
        <v>107596</v>
      </c>
      <c r="D94" s="18">
        <v>112495</v>
      </c>
      <c r="E94" s="17">
        <v>4899</v>
      </c>
      <c r="F94" s="17">
        <v>0</v>
      </c>
      <c r="G94" s="17">
        <v>661007</v>
      </c>
      <c r="H94" s="17">
        <v>691105</v>
      </c>
      <c r="I94" s="17">
        <v>0</v>
      </c>
      <c r="J94" s="17">
        <v>30098</v>
      </c>
      <c r="K94" s="17">
        <v>668078</v>
      </c>
      <c r="L94" s="17">
        <v>698496</v>
      </c>
      <c r="M94" s="17">
        <v>0</v>
      </c>
      <c r="N94" s="17">
        <v>30418</v>
      </c>
    </row>
    <row r="95" spans="1:14" x14ac:dyDescent="0.25">
      <c r="A95" s="13">
        <v>204</v>
      </c>
      <c r="B95" s="14" t="s">
        <v>205</v>
      </c>
      <c r="C95" s="18">
        <v>1291975</v>
      </c>
      <c r="D95" s="18">
        <v>1297487</v>
      </c>
      <c r="E95" s="17">
        <v>5512</v>
      </c>
      <c r="F95" s="17">
        <v>0</v>
      </c>
      <c r="G95" s="17">
        <v>7937133</v>
      </c>
      <c r="H95" s="17">
        <v>7970995</v>
      </c>
      <c r="I95" s="17">
        <v>0</v>
      </c>
      <c r="J95" s="17">
        <v>33862</v>
      </c>
      <c r="K95" s="17">
        <v>8022021</v>
      </c>
      <c r="L95" s="17">
        <v>8056247</v>
      </c>
      <c r="M95" s="17">
        <v>0</v>
      </c>
      <c r="N95" s="17">
        <v>34226</v>
      </c>
    </row>
    <row r="96" spans="1:14" x14ac:dyDescent="0.25">
      <c r="A96" s="13">
        <v>206</v>
      </c>
      <c r="B96" s="14" t="s">
        <v>206</v>
      </c>
      <c r="C96" s="18">
        <v>119900</v>
      </c>
      <c r="D96" s="18">
        <v>105806</v>
      </c>
      <c r="E96" s="17">
        <v>0</v>
      </c>
      <c r="F96" s="17">
        <v>14094</v>
      </c>
      <c r="G96" s="17">
        <v>736595</v>
      </c>
      <c r="H96" s="17">
        <v>650009</v>
      </c>
      <c r="I96" s="17">
        <v>86586</v>
      </c>
      <c r="J96" s="17">
        <v>0</v>
      </c>
      <c r="K96" s="17">
        <v>744472</v>
      </c>
      <c r="L96" s="17">
        <v>656961</v>
      </c>
      <c r="M96" s="17">
        <v>87511</v>
      </c>
      <c r="N96" s="17">
        <v>0</v>
      </c>
    </row>
    <row r="97" spans="1:14" x14ac:dyDescent="0.25">
      <c r="A97" s="13">
        <v>207</v>
      </c>
      <c r="B97" s="14" t="s">
        <v>207</v>
      </c>
      <c r="C97" s="18">
        <v>0</v>
      </c>
      <c r="D97" s="18">
        <v>0</v>
      </c>
      <c r="E97" s="17">
        <v>0</v>
      </c>
      <c r="F97" s="17">
        <v>0</v>
      </c>
      <c r="G97" s="17">
        <v>0</v>
      </c>
      <c r="H97" s="17">
        <v>0</v>
      </c>
      <c r="I97" s="17">
        <v>0</v>
      </c>
      <c r="J97" s="17">
        <v>0</v>
      </c>
      <c r="K97" s="17">
        <v>0</v>
      </c>
      <c r="L97" s="17">
        <v>0</v>
      </c>
      <c r="M97" s="17">
        <v>0</v>
      </c>
      <c r="N97" s="17">
        <v>0</v>
      </c>
    </row>
    <row r="98" spans="1:14" x14ac:dyDescent="0.25">
      <c r="A98" s="13">
        <v>208</v>
      </c>
      <c r="B98" s="14" t="s">
        <v>208</v>
      </c>
      <c r="C98" s="18">
        <v>4726691</v>
      </c>
      <c r="D98" s="18">
        <v>4798846</v>
      </c>
      <c r="E98" s="17">
        <v>72155</v>
      </c>
      <c r="F98" s="17">
        <v>0</v>
      </c>
      <c r="G98" s="17">
        <v>29037993</v>
      </c>
      <c r="H98" s="17">
        <v>29481271</v>
      </c>
      <c r="I98" s="17">
        <v>0</v>
      </c>
      <c r="J98" s="17">
        <v>443278</v>
      </c>
      <c r="K98" s="17">
        <v>29348567</v>
      </c>
      <c r="L98" s="17">
        <v>29796582</v>
      </c>
      <c r="M98" s="17">
        <v>0</v>
      </c>
      <c r="N98" s="17">
        <v>448015</v>
      </c>
    </row>
    <row r="99" spans="1:14" x14ac:dyDescent="0.25">
      <c r="A99" s="13">
        <v>209</v>
      </c>
      <c r="B99" s="14" t="s">
        <v>209</v>
      </c>
      <c r="C99" s="18">
        <v>0</v>
      </c>
      <c r="D99" s="18">
        <v>0</v>
      </c>
      <c r="E99" s="17">
        <v>0</v>
      </c>
      <c r="F99" s="17">
        <v>0</v>
      </c>
      <c r="G99" s="17">
        <v>0</v>
      </c>
      <c r="H99" s="17">
        <v>0</v>
      </c>
      <c r="I99" s="17">
        <v>0</v>
      </c>
      <c r="J99" s="17">
        <v>0</v>
      </c>
      <c r="K99" s="17">
        <v>0</v>
      </c>
      <c r="L99" s="17">
        <v>0</v>
      </c>
      <c r="M99" s="17">
        <v>0</v>
      </c>
      <c r="N99" s="17">
        <v>0</v>
      </c>
    </row>
    <row r="100" spans="1:14" x14ac:dyDescent="0.25">
      <c r="A100" s="13">
        <v>211</v>
      </c>
      <c r="B100" s="14" t="s">
        <v>210</v>
      </c>
      <c r="C100" s="18">
        <v>369943</v>
      </c>
      <c r="D100" s="18">
        <v>360626</v>
      </c>
      <c r="E100" s="17">
        <v>0</v>
      </c>
      <c r="F100" s="17">
        <v>9317</v>
      </c>
      <c r="G100" s="17">
        <v>2272710</v>
      </c>
      <c r="H100" s="17">
        <v>2215474</v>
      </c>
      <c r="I100" s="17">
        <v>57236</v>
      </c>
      <c r="J100" s="17">
        <v>0</v>
      </c>
      <c r="K100" s="17">
        <v>2297017</v>
      </c>
      <c r="L100" s="17">
        <v>2239169</v>
      </c>
      <c r="M100" s="17">
        <v>57848</v>
      </c>
      <c r="N100" s="17">
        <v>0</v>
      </c>
    </row>
    <row r="101" spans="1:14" x14ac:dyDescent="0.25">
      <c r="A101" s="13">
        <v>212</v>
      </c>
      <c r="B101" s="14" t="s">
        <v>211</v>
      </c>
      <c r="C101" s="18">
        <v>376767</v>
      </c>
      <c r="D101" s="18">
        <v>412331</v>
      </c>
      <c r="E101" s="17">
        <v>35564</v>
      </c>
      <c r="F101" s="17">
        <v>0</v>
      </c>
      <c r="G101" s="17">
        <v>2314632</v>
      </c>
      <c r="H101" s="17">
        <v>2533116</v>
      </c>
      <c r="I101" s="17">
        <v>0</v>
      </c>
      <c r="J101" s="17">
        <v>218484</v>
      </c>
      <c r="K101" s="17">
        <v>2339385</v>
      </c>
      <c r="L101" s="17">
        <v>2560208</v>
      </c>
      <c r="M101" s="17">
        <v>0</v>
      </c>
      <c r="N101" s="17">
        <v>220823</v>
      </c>
    </row>
    <row r="102" spans="1:14" x14ac:dyDescent="0.25">
      <c r="A102" s="13">
        <v>213</v>
      </c>
      <c r="B102" s="14" t="s">
        <v>212</v>
      </c>
      <c r="C102" s="18">
        <v>476021</v>
      </c>
      <c r="D102" s="18">
        <v>464120</v>
      </c>
      <c r="E102" s="17">
        <v>0</v>
      </c>
      <c r="F102" s="17">
        <v>11901</v>
      </c>
      <c r="G102" s="17">
        <v>2924390</v>
      </c>
      <c r="H102" s="17">
        <v>2851279</v>
      </c>
      <c r="I102" s="17">
        <v>73111</v>
      </c>
      <c r="J102" s="17">
        <v>0</v>
      </c>
      <c r="K102" s="17">
        <v>2955669</v>
      </c>
      <c r="L102" s="17">
        <v>2881774</v>
      </c>
      <c r="M102" s="17">
        <v>73895</v>
      </c>
      <c r="N102" s="17">
        <v>0</v>
      </c>
    </row>
    <row r="103" spans="1:14" x14ac:dyDescent="0.25">
      <c r="A103" s="13">
        <v>214</v>
      </c>
      <c r="B103" s="14" t="s">
        <v>213</v>
      </c>
      <c r="C103" s="18">
        <v>457767</v>
      </c>
      <c r="D103" s="18">
        <v>446042</v>
      </c>
      <c r="E103" s="17">
        <v>0</v>
      </c>
      <c r="F103" s="17">
        <v>11725</v>
      </c>
      <c r="G103" s="17">
        <v>2812251</v>
      </c>
      <c r="H103" s="17">
        <v>2740216</v>
      </c>
      <c r="I103" s="17">
        <v>72035</v>
      </c>
      <c r="J103" s="17">
        <v>0</v>
      </c>
      <c r="K103" s="17">
        <v>2842330</v>
      </c>
      <c r="L103" s="17">
        <v>2769524</v>
      </c>
      <c r="M103" s="17">
        <v>72806</v>
      </c>
      <c r="N103" s="17">
        <v>0</v>
      </c>
    </row>
    <row r="104" spans="1:14" x14ac:dyDescent="0.25">
      <c r="A104" s="13">
        <v>215</v>
      </c>
      <c r="B104" s="14" t="s">
        <v>214</v>
      </c>
      <c r="C104" s="18">
        <v>384303</v>
      </c>
      <c r="D104" s="18">
        <v>378756</v>
      </c>
      <c r="E104" s="17">
        <v>0</v>
      </c>
      <c r="F104" s="17">
        <v>5547</v>
      </c>
      <c r="G104" s="17">
        <v>2360928</v>
      </c>
      <c r="H104" s="17">
        <v>2326852</v>
      </c>
      <c r="I104" s="17">
        <v>34076</v>
      </c>
      <c r="J104" s="17">
        <v>0</v>
      </c>
      <c r="K104" s="17">
        <v>2386175</v>
      </c>
      <c r="L104" s="17">
        <v>2351739</v>
      </c>
      <c r="M104" s="17">
        <v>34436</v>
      </c>
      <c r="N104" s="17">
        <v>0</v>
      </c>
    </row>
    <row r="105" spans="1:14" x14ac:dyDescent="0.25">
      <c r="A105" s="13">
        <v>216</v>
      </c>
      <c r="B105" s="14" t="s">
        <v>215</v>
      </c>
      <c r="C105" s="18">
        <v>2058415</v>
      </c>
      <c r="D105" s="18">
        <v>2068175</v>
      </c>
      <c r="E105" s="17">
        <v>9760</v>
      </c>
      <c r="F105" s="17">
        <v>0</v>
      </c>
      <c r="G105" s="17">
        <v>12645687</v>
      </c>
      <c r="H105" s="17">
        <v>12705644</v>
      </c>
      <c r="I105" s="17">
        <v>0</v>
      </c>
      <c r="J105" s="17">
        <v>59957</v>
      </c>
      <c r="K105" s="17">
        <v>12780936</v>
      </c>
      <c r="L105" s="17">
        <v>12841534</v>
      </c>
      <c r="M105" s="17">
        <v>0</v>
      </c>
      <c r="N105" s="17">
        <v>60598</v>
      </c>
    </row>
    <row r="106" spans="1:14" x14ac:dyDescent="0.25">
      <c r="A106" s="13">
        <v>217</v>
      </c>
      <c r="B106" s="14" t="s">
        <v>216</v>
      </c>
      <c r="C106" s="18">
        <v>793409</v>
      </c>
      <c r="D106" s="18">
        <v>747018</v>
      </c>
      <c r="E106" s="17">
        <v>0</v>
      </c>
      <c r="F106" s="17">
        <v>46391</v>
      </c>
      <c r="G106" s="17">
        <v>4874234</v>
      </c>
      <c r="H106" s="17">
        <v>4589237</v>
      </c>
      <c r="I106" s="17">
        <v>284997</v>
      </c>
      <c r="J106" s="17">
        <v>0</v>
      </c>
      <c r="K106" s="17">
        <v>4926366</v>
      </c>
      <c r="L106" s="17">
        <v>4638320</v>
      </c>
      <c r="M106" s="17">
        <v>288046</v>
      </c>
      <c r="N106" s="17">
        <v>0</v>
      </c>
    </row>
    <row r="107" spans="1:14" x14ac:dyDescent="0.25">
      <c r="A107" s="13">
        <v>218</v>
      </c>
      <c r="B107" s="14" t="s">
        <v>217</v>
      </c>
      <c r="C107" s="18">
        <v>88727</v>
      </c>
      <c r="D107" s="18">
        <v>83909</v>
      </c>
      <c r="E107" s="17">
        <v>0</v>
      </c>
      <c r="F107" s="17">
        <v>4818</v>
      </c>
      <c r="G107" s="17">
        <v>545089</v>
      </c>
      <c r="H107" s="17">
        <v>515485</v>
      </c>
      <c r="I107" s="17">
        <v>29604</v>
      </c>
      <c r="J107" s="17">
        <v>0</v>
      </c>
      <c r="K107" s="17">
        <v>550921</v>
      </c>
      <c r="L107" s="17">
        <v>520998</v>
      </c>
      <c r="M107" s="17">
        <v>29923</v>
      </c>
      <c r="N107" s="17">
        <v>0</v>
      </c>
    </row>
    <row r="108" spans="1:14" x14ac:dyDescent="0.25">
      <c r="A108" s="13">
        <v>219</v>
      </c>
      <c r="B108" s="14" t="s">
        <v>218</v>
      </c>
      <c r="C108" s="18">
        <v>0</v>
      </c>
      <c r="D108" s="18">
        <v>0</v>
      </c>
      <c r="E108" s="17">
        <v>0</v>
      </c>
      <c r="F108" s="17">
        <v>0</v>
      </c>
      <c r="G108" s="17">
        <v>0</v>
      </c>
      <c r="H108" s="17">
        <v>0</v>
      </c>
      <c r="I108" s="17">
        <v>0</v>
      </c>
      <c r="J108" s="17">
        <v>0</v>
      </c>
      <c r="K108" s="17">
        <v>0</v>
      </c>
      <c r="L108" s="17">
        <v>0</v>
      </c>
      <c r="M108" s="17">
        <v>0</v>
      </c>
      <c r="N108" s="17">
        <v>0</v>
      </c>
    </row>
    <row r="109" spans="1:14" x14ac:dyDescent="0.25">
      <c r="A109" s="13">
        <v>220</v>
      </c>
      <c r="B109" s="14" t="s">
        <v>219</v>
      </c>
      <c r="C109" s="18">
        <v>0</v>
      </c>
      <c r="D109" s="18">
        <v>0</v>
      </c>
      <c r="E109" s="17">
        <v>0</v>
      </c>
      <c r="F109" s="17">
        <v>0</v>
      </c>
      <c r="G109" s="17">
        <v>0</v>
      </c>
      <c r="H109" s="17">
        <v>0</v>
      </c>
      <c r="I109" s="17">
        <v>0</v>
      </c>
      <c r="J109" s="17">
        <v>0</v>
      </c>
      <c r="K109" s="17">
        <v>0</v>
      </c>
      <c r="L109" s="17">
        <v>0</v>
      </c>
      <c r="M109" s="17">
        <v>0</v>
      </c>
      <c r="N109" s="17">
        <v>0</v>
      </c>
    </row>
    <row r="110" spans="1:14" x14ac:dyDescent="0.25">
      <c r="A110" s="13">
        <v>221</v>
      </c>
      <c r="B110" s="14" t="s">
        <v>220</v>
      </c>
      <c r="C110" s="18">
        <v>1397399</v>
      </c>
      <c r="D110" s="18">
        <v>1416365</v>
      </c>
      <c r="E110" s="17">
        <v>18966</v>
      </c>
      <c r="F110" s="17">
        <v>0</v>
      </c>
      <c r="G110" s="17">
        <v>8584795</v>
      </c>
      <c r="H110" s="17">
        <v>8701308</v>
      </c>
      <c r="I110" s="17">
        <v>0</v>
      </c>
      <c r="J110" s="17">
        <v>116513</v>
      </c>
      <c r="K110" s="17">
        <v>8676610</v>
      </c>
      <c r="L110" s="17">
        <v>8794371</v>
      </c>
      <c r="M110" s="17">
        <v>0</v>
      </c>
      <c r="N110" s="17">
        <v>117761</v>
      </c>
    </row>
    <row r="111" spans="1:14" x14ac:dyDescent="0.25">
      <c r="A111" s="13">
        <v>222</v>
      </c>
      <c r="B111" s="14" t="s">
        <v>221</v>
      </c>
      <c r="C111" s="18">
        <v>100986</v>
      </c>
      <c r="D111" s="18">
        <v>99075</v>
      </c>
      <c r="E111" s="17">
        <v>0</v>
      </c>
      <c r="F111" s="17">
        <v>1911</v>
      </c>
      <c r="G111" s="17">
        <v>620397</v>
      </c>
      <c r="H111" s="17">
        <v>608661</v>
      </c>
      <c r="I111" s="17">
        <v>11736</v>
      </c>
      <c r="J111" s="17">
        <v>0</v>
      </c>
      <c r="K111" s="17">
        <v>627031</v>
      </c>
      <c r="L111" s="17">
        <v>615171</v>
      </c>
      <c r="M111" s="17">
        <v>11860</v>
      </c>
      <c r="N111" s="17">
        <v>0</v>
      </c>
    </row>
    <row r="112" spans="1:14" x14ac:dyDescent="0.25">
      <c r="A112" s="13">
        <v>223</v>
      </c>
      <c r="B112" s="14" t="s">
        <v>222</v>
      </c>
      <c r="C112" s="18">
        <v>172550</v>
      </c>
      <c r="D112" s="18">
        <v>175355</v>
      </c>
      <c r="E112" s="17">
        <v>2805</v>
      </c>
      <c r="F112" s="17">
        <v>0</v>
      </c>
      <c r="G112" s="17">
        <v>1060043</v>
      </c>
      <c r="H112" s="17">
        <v>1077280</v>
      </c>
      <c r="I112" s="17">
        <v>0</v>
      </c>
      <c r="J112" s="17">
        <v>17237</v>
      </c>
      <c r="K112" s="17">
        <v>1071380</v>
      </c>
      <c r="L112" s="17">
        <v>1088801</v>
      </c>
      <c r="M112" s="17">
        <v>0</v>
      </c>
      <c r="N112" s="17">
        <v>17421</v>
      </c>
    </row>
    <row r="113" spans="1:14" x14ac:dyDescent="0.25">
      <c r="A113" s="13">
        <v>226</v>
      </c>
      <c r="B113" s="14" t="s">
        <v>223</v>
      </c>
      <c r="C113" s="18">
        <v>6744</v>
      </c>
      <c r="D113" s="18">
        <v>5137</v>
      </c>
      <c r="E113" s="17">
        <v>0</v>
      </c>
      <c r="F113" s="17">
        <v>1607</v>
      </c>
      <c r="G113" s="17">
        <v>41434</v>
      </c>
      <c r="H113" s="17">
        <v>31556</v>
      </c>
      <c r="I113" s="17">
        <v>9878</v>
      </c>
      <c r="J113" s="17">
        <v>0</v>
      </c>
      <c r="K113" s="17">
        <v>41878</v>
      </c>
      <c r="L113" s="17">
        <v>31893</v>
      </c>
      <c r="M113" s="17">
        <v>9985</v>
      </c>
      <c r="N113" s="17">
        <v>0</v>
      </c>
    </row>
    <row r="114" spans="1:14" x14ac:dyDescent="0.25">
      <c r="A114" s="13">
        <v>229</v>
      </c>
      <c r="B114" s="14" t="s">
        <v>224</v>
      </c>
      <c r="C114" s="18">
        <v>517005</v>
      </c>
      <c r="D114" s="18">
        <v>505268</v>
      </c>
      <c r="E114" s="17">
        <v>0</v>
      </c>
      <c r="F114" s="17">
        <v>11737</v>
      </c>
      <c r="G114" s="17">
        <v>3176175</v>
      </c>
      <c r="H114" s="17">
        <v>3104066</v>
      </c>
      <c r="I114" s="17">
        <v>72109</v>
      </c>
      <c r="J114" s="17">
        <v>0</v>
      </c>
      <c r="K114" s="17">
        <v>3210146</v>
      </c>
      <c r="L114" s="17">
        <v>3137265</v>
      </c>
      <c r="M114" s="17">
        <v>72881</v>
      </c>
      <c r="N114" s="17">
        <v>0</v>
      </c>
    </row>
    <row r="115" spans="1:14" x14ac:dyDescent="0.25">
      <c r="A115" s="13">
        <v>230</v>
      </c>
      <c r="B115" s="14" t="s">
        <v>225</v>
      </c>
      <c r="C115" s="18">
        <v>0</v>
      </c>
      <c r="D115" s="18">
        <v>0</v>
      </c>
      <c r="E115" s="17">
        <v>0</v>
      </c>
      <c r="F115" s="17">
        <v>0</v>
      </c>
      <c r="G115" s="17">
        <v>0</v>
      </c>
      <c r="H115" s="17">
        <v>0</v>
      </c>
      <c r="I115" s="17">
        <v>0</v>
      </c>
      <c r="J115" s="17">
        <v>0</v>
      </c>
      <c r="K115" s="17">
        <v>0</v>
      </c>
      <c r="L115" s="17">
        <v>0</v>
      </c>
      <c r="M115" s="17">
        <v>0</v>
      </c>
      <c r="N115" s="17">
        <v>0</v>
      </c>
    </row>
    <row r="116" spans="1:14" x14ac:dyDescent="0.25">
      <c r="A116" s="13">
        <v>231</v>
      </c>
      <c r="B116" s="14" t="s">
        <v>226</v>
      </c>
      <c r="C116" s="18">
        <v>0</v>
      </c>
      <c r="D116" s="18">
        <v>0</v>
      </c>
      <c r="E116" s="17">
        <v>0</v>
      </c>
      <c r="F116" s="17">
        <v>0</v>
      </c>
      <c r="G116" s="17">
        <v>0</v>
      </c>
      <c r="H116" s="17">
        <v>0</v>
      </c>
      <c r="I116" s="17">
        <v>0</v>
      </c>
      <c r="J116" s="17">
        <v>0</v>
      </c>
      <c r="K116" s="17">
        <v>0</v>
      </c>
      <c r="L116" s="17">
        <v>0</v>
      </c>
      <c r="M116" s="17">
        <v>0</v>
      </c>
      <c r="N116" s="17">
        <v>0</v>
      </c>
    </row>
    <row r="117" spans="1:14" x14ac:dyDescent="0.25">
      <c r="A117" s="13">
        <v>232</v>
      </c>
      <c r="B117" s="14" t="s">
        <v>227</v>
      </c>
      <c r="C117" s="18">
        <v>0</v>
      </c>
      <c r="D117" s="18">
        <v>0</v>
      </c>
      <c r="E117" s="17">
        <v>0</v>
      </c>
      <c r="F117" s="17">
        <v>0</v>
      </c>
      <c r="G117" s="17">
        <v>0</v>
      </c>
      <c r="H117" s="17">
        <v>0</v>
      </c>
      <c r="I117" s="17">
        <v>0</v>
      </c>
      <c r="J117" s="17">
        <v>0</v>
      </c>
      <c r="K117" s="17">
        <v>0</v>
      </c>
      <c r="L117" s="17">
        <v>0</v>
      </c>
      <c r="M117" s="17">
        <v>0</v>
      </c>
      <c r="N117" s="17">
        <v>0</v>
      </c>
    </row>
    <row r="118" spans="1:14" x14ac:dyDescent="0.25">
      <c r="A118" s="13">
        <v>233</v>
      </c>
      <c r="B118" s="14" t="s">
        <v>228</v>
      </c>
      <c r="C118" s="18">
        <v>4659</v>
      </c>
      <c r="D118" s="18">
        <v>4594</v>
      </c>
      <c r="E118" s="17">
        <v>0</v>
      </c>
      <c r="F118" s="17">
        <v>65</v>
      </c>
      <c r="G118" s="17">
        <v>28623</v>
      </c>
      <c r="H118" s="17">
        <v>28225</v>
      </c>
      <c r="I118" s="17">
        <v>398</v>
      </c>
      <c r="J118" s="17">
        <v>0</v>
      </c>
      <c r="K118" s="17">
        <v>28927</v>
      </c>
      <c r="L118" s="17">
        <v>28527</v>
      </c>
      <c r="M118" s="17">
        <v>400</v>
      </c>
      <c r="N118" s="17">
        <v>0</v>
      </c>
    </row>
    <row r="119" spans="1:14" x14ac:dyDescent="0.25">
      <c r="A119" s="13">
        <v>234</v>
      </c>
      <c r="B119" s="14" t="s">
        <v>229</v>
      </c>
      <c r="C119" s="18">
        <v>45755</v>
      </c>
      <c r="D119" s="18">
        <v>49842</v>
      </c>
      <c r="E119" s="17">
        <v>4087</v>
      </c>
      <c r="F119" s="17">
        <v>0</v>
      </c>
      <c r="G119" s="17">
        <v>281093</v>
      </c>
      <c r="H119" s="17">
        <v>306201</v>
      </c>
      <c r="I119" s="17">
        <v>0</v>
      </c>
      <c r="J119" s="17">
        <v>25108</v>
      </c>
      <c r="K119" s="17">
        <v>284099</v>
      </c>
      <c r="L119" s="17">
        <v>309476</v>
      </c>
      <c r="M119" s="17">
        <v>0</v>
      </c>
      <c r="N119" s="17">
        <v>25377</v>
      </c>
    </row>
    <row r="120" spans="1:14" x14ac:dyDescent="0.25">
      <c r="A120" s="13">
        <v>236</v>
      </c>
      <c r="B120" s="14" t="s">
        <v>230</v>
      </c>
      <c r="C120" s="18">
        <v>4118455</v>
      </c>
      <c r="D120" s="18">
        <v>4156905</v>
      </c>
      <c r="E120" s="17">
        <v>38450</v>
      </c>
      <c r="F120" s="17">
        <v>0</v>
      </c>
      <c r="G120" s="17">
        <v>25301353</v>
      </c>
      <c r="H120" s="17">
        <v>25537567</v>
      </c>
      <c r="I120" s="17">
        <v>0</v>
      </c>
      <c r="J120" s="17">
        <v>236214</v>
      </c>
      <c r="K120" s="17">
        <v>25571964</v>
      </c>
      <c r="L120" s="17">
        <v>25810699</v>
      </c>
      <c r="M120" s="17">
        <v>0</v>
      </c>
      <c r="N120" s="17">
        <v>238735</v>
      </c>
    </row>
    <row r="121" spans="1:14" x14ac:dyDescent="0.25">
      <c r="A121" s="13">
        <v>238</v>
      </c>
      <c r="B121" s="14" t="s">
        <v>231</v>
      </c>
      <c r="C121" s="18">
        <v>126590</v>
      </c>
      <c r="D121" s="18">
        <v>130860</v>
      </c>
      <c r="E121" s="17">
        <v>4270</v>
      </c>
      <c r="F121" s="17">
        <v>0</v>
      </c>
      <c r="G121" s="17">
        <v>777696</v>
      </c>
      <c r="H121" s="17">
        <v>803927</v>
      </c>
      <c r="I121" s="17">
        <v>0</v>
      </c>
      <c r="J121" s="17">
        <v>26231</v>
      </c>
      <c r="K121" s="17">
        <v>786015</v>
      </c>
      <c r="L121" s="17">
        <v>812526</v>
      </c>
      <c r="M121" s="17">
        <v>0</v>
      </c>
      <c r="N121" s="17">
        <v>26511</v>
      </c>
    </row>
    <row r="122" spans="1:14" x14ac:dyDescent="0.25">
      <c r="A122" s="13">
        <v>239</v>
      </c>
      <c r="B122" s="14" t="s">
        <v>232</v>
      </c>
      <c r="C122" s="18">
        <v>16416</v>
      </c>
      <c r="D122" s="18">
        <v>15561</v>
      </c>
      <c r="E122" s="17">
        <v>0</v>
      </c>
      <c r="F122" s="17">
        <v>855</v>
      </c>
      <c r="G122" s="17">
        <v>100853</v>
      </c>
      <c r="H122" s="17">
        <v>95597</v>
      </c>
      <c r="I122" s="17">
        <v>5256</v>
      </c>
      <c r="J122" s="17">
        <v>0</v>
      </c>
      <c r="K122" s="17">
        <v>101932</v>
      </c>
      <c r="L122" s="17">
        <v>96620</v>
      </c>
      <c r="M122" s="17">
        <v>5312</v>
      </c>
      <c r="N122" s="17">
        <v>0</v>
      </c>
    </row>
    <row r="123" spans="1:14" x14ac:dyDescent="0.25">
      <c r="A123" s="13">
        <v>241</v>
      </c>
      <c r="B123" s="14" t="s">
        <v>233</v>
      </c>
      <c r="C123" s="18">
        <v>67059</v>
      </c>
      <c r="D123" s="18">
        <v>69710</v>
      </c>
      <c r="E123" s="17">
        <v>2651</v>
      </c>
      <c r="F123" s="17">
        <v>0</v>
      </c>
      <c r="G123" s="17">
        <v>411971</v>
      </c>
      <c r="H123" s="17">
        <v>428255</v>
      </c>
      <c r="I123" s="17">
        <v>0</v>
      </c>
      <c r="J123" s="17">
        <v>16284</v>
      </c>
      <c r="K123" s="17">
        <v>416379</v>
      </c>
      <c r="L123" s="17">
        <v>432835</v>
      </c>
      <c r="M123" s="17">
        <v>0</v>
      </c>
      <c r="N123" s="17">
        <v>16456</v>
      </c>
    </row>
    <row r="124" spans="1:14" x14ac:dyDescent="0.25">
      <c r="A124" s="13">
        <v>242</v>
      </c>
      <c r="B124" s="14" t="s">
        <v>234</v>
      </c>
      <c r="C124" s="18">
        <v>553889</v>
      </c>
      <c r="D124" s="18">
        <v>549194</v>
      </c>
      <c r="E124" s="17">
        <v>0</v>
      </c>
      <c r="F124" s="17">
        <v>4695</v>
      </c>
      <c r="G124" s="17">
        <v>3402769</v>
      </c>
      <c r="H124" s="17">
        <v>3373921</v>
      </c>
      <c r="I124" s="17">
        <v>28848</v>
      </c>
      <c r="J124" s="17">
        <v>0</v>
      </c>
      <c r="K124" s="17">
        <v>3439169</v>
      </c>
      <c r="L124" s="17">
        <v>3410006</v>
      </c>
      <c r="M124" s="17">
        <v>29163</v>
      </c>
      <c r="N124" s="17">
        <v>0</v>
      </c>
    </row>
    <row r="125" spans="1:14" x14ac:dyDescent="0.25">
      <c r="A125" s="13">
        <v>245</v>
      </c>
      <c r="B125" s="14" t="s">
        <v>235</v>
      </c>
      <c r="C125" s="18">
        <v>28518</v>
      </c>
      <c r="D125" s="18">
        <v>29387</v>
      </c>
      <c r="E125" s="17">
        <v>869</v>
      </c>
      <c r="F125" s="17">
        <v>0</v>
      </c>
      <c r="G125" s="17">
        <v>175197</v>
      </c>
      <c r="H125" s="17">
        <v>180539</v>
      </c>
      <c r="I125" s="17">
        <v>0</v>
      </c>
      <c r="J125" s="17">
        <v>5342</v>
      </c>
      <c r="K125" s="17">
        <v>177071</v>
      </c>
      <c r="L125" s="17">
        <v>182470</v>
      </c>
      <c r="M125" s="17">
        <v>0</v>
      </c>
      <c r="N125" s="17">
        <v>5399</v>
      </c>
    </row>
    <row r="126" spans="1:14" x14ac:dyDescent="0.25">
      <c r="A126" s="13">
        <v>246</v>
      </c>
      <c r="B126" s="14" t="s">
        <v>236</v>
      </c>
      <c r="C126" s="18">
        <v>0</v>
      </c>
      <c r="D126" s="18">
        <v>0</v>
      </c>
      <c r="E126" s="17">
        <v>0</v>
      </c>
      <c r="F126" s="17">
        <v>0</v>
      </c>
      <c r="G126" s="17">
        <v>0</v>
      </c>
      <c r="H126" s="17">
        <v>0</v>
      </c>
      <c r="I126" s="17">
        <v>0</v>
      </c>
      <c r="J126" s="17">
        <v>0</v>
      </c>
      <c r="K126" s="17">
        <v>0</v>
      </c>
      <c r="L126" s="17">
        <v>0</v>
      </c>
      <c r="M126" s="17">
        <v>0</v>
      </c>
      <c r="N126" s="17">
        <v>0</v>
      </c>
    </row>
    <row r="127" spans="1:14" x14ac:dyDescent="0.25">
      <c r="A127" s="13">
        <v>247</v>
      </c>
      <c r="B127" s="14" t="s">
        <v>237</v>
      </c>
      <c r="C127" s="18">
        <v>2658053</v>
      </c>
      <c r="D127" s="18">
        <v>2656962</v>
      </c>
      <c r="E127" s="17">
        <v>0</v>
      </c>
      <c r="F127" s="17">
        <v>1091</v>
      </c>
      <c r="G127" s="17">
        <v>16329508</v>
      </c>
      <c r="H127" s="17">
        <v>16322806</v>
      </c>
      <c r="I127" s="17">
        <v>6702</v>
      </c>
      <c r="J127" s="17">
        <v>0</v>
      </c>
      <c r="K127" s="17">
        <v>16504159</v>
      </c>
      <c r="L127" s="17">
        <v>16497383</v>
      </c>
      <c r="M127" s="17">
        <v>6776</v>
      </c>
      <c r="N127" s="17">
        <v>0</v>
      </c>
    </row>
    <row r="128" spans="1:14" x14ac:dyDescent="0.25">
      <c r="A128" s="13">
        <v>261</v>
      </c>
      <c r="B128" s="14" t="s">
        <v>238</v>
      </c>
      <c r="C128" s="18">
        <v>138674</v>
      </c>
      <c r="D128" s="18">
        <v>143146</v>
      </c>
      <c r="E128" s="17">
        <v>4472</v>
      </c>
      <c r="F128" s="17">
        <v>0</v>
      </c>
      <c r="G128" s="17">
        <v>851934</v>
      </c>
      <c r="H128" s="17">
        <v>879405</v>
      </c>
      <c r="I128" s="17">
        <v>0</v>
      </c>
      <c r="J128" s="17">
        <v>27471</v>
      </c>
      <c r="K128" s="17">
        <v>861049</v>
      </c>
      <c r="L128" s="17">
        <v>888810</v>
      </c>
      <c r="M128" s="17">
        <v>0</v>
      </c>
      <c r="N128" s="17">
        <v>27761</v>
      </c>
    </row>
    <row r="129" spans="1:14" x14ac:dyDescent="0.25">
      <c r="A129" s="13">
        <v>262</v>
      </c>
      <c r="B129" s="14" t="s">
        <v>239</v>
      </c>
      <c r="C129" s="18">
        <v>521070</v>
      </c>
      <c r="D129" s="18">
        <v>553675</v>
      </c>
      <c r="E129" s="17">
        <v>32605</v>
      </c>
      <c r="F129" s="17">
        <v>0</v>
      </c>
      <c r="G129" s="17">
        <v>3201143</v>
      </c>
      <c r="H129" s="17">
        <v>3401451</v>
      </c>
      <c r="I129" s="17">
        <v>0</v>
      </c>
      <c r="J129" s="17">
        <v>200308</v>
      </c>
      <c r="K129" s="17">
        <v>3235382</v>
      </c>
      <c r="L129" s="17">
        <v>3437830</v>
      </c>
      <c r="M129" s="17">
        <v>0</v>
      </c>
      <c r="N129" s="17">
        <v>202448</v>
      </c>
    </row>
    <row r="130" spans="1:14" x14ac:dyDescent="0.25">
      <c r="A130" s="13">
        <v>263</v>
      </c>
      <c r="B130" s="14" t="s">
        <v>240</v>
      </c>
      <c r="C130" s="18">
        <v>8702</v>
      </c>
      <c r="D130" s="18">
        <v>8890</v>
      </c>
      <c r="E130" s="17">
        <v>188</v>
      </c>
      <c r="F130" s="17">
        <v>0</v>
      </c>
      <c r="G130" s="17">
        <v>53462</v>
      </c>
      <c r="H130" s="17">
        <v>54617</v>
      </c>
      <c r="I130" s="17">
        <v>0</v>
      </c>
      <c r="J130" s="17">
        <v>1155</v>
      </c>
      <c r="K130" s="17">
        <v>54033</v>
      </c>
      <c r="L130" s="17">
        <v>55201</v>
      </c>
      <c r="M130" s="17">
        <v>0</v>
      </c>
      <c r="N130" s="17">
        <v>1168</v>
      </c>
    </row>
    <row r="131" spans="1:14" x14ac:dyDescent="0.25">
      <c r="A131" s="13">
        <v>268</v>
      </c>
      <c r="B131" s="14" t="s">
        <v>241</v>
      </c>
      <c r="C131" s="18">
        <v>194946</v>
      </c>
      <c r="D131" s="18">
        <v>203469</v>
      </c>
      <c r="E131" s="17">
        <v>8523</v>
      </c>
      <c r="F131" s="17">
        <v>0</v>
      </c>
      <c r="G131" s="17">
        <v>1197631</v>
      </c>
      <c r="H131" s="17">
        <v>1249995</v>
      </c>
      <c r="I131" s="17">
        <v>0</v>
      </c>
      <c r="J131" s="17">
        <v>52364</v>
      </c>
      <c r="K131" s="17">
        <v>1210441</v>
      </c>
      <c r="L131" s="17">
        <v>1263364</v>
      </c>
      <c r="M131" s="17">
        <v>0</v>
      </c>
      <c r="N131" s="17">
        <v>52923</v>
      </c>
    </row>
    <row r="132" spans="1:14" x14ac:dyDescent="0.25">
      <c r="A132" s="13">
        <v>270</v>
      </c>
      <c r="B132" s="14" t="s">
        <v>242</v>
      </c>
      <c r="C132" s="18">
        <v>57895</v>
      </c>
      <c r="D132" s="18">
        <v>59811</v>
      </c>
      <c r="E132" s="17">
        <v>1916</v>
      </c>
      <c r="F132" s="17">
        <v>0</v>
      </c>
      <c r="G132" s="17">
        <v>355674</v>
      </c>
      <c r="H132" s="17">
        <v>367446</v>
      </c>
      <c r="I132" s="17">
        <v>0</v>
      </c>
      <c r="J132" s="17">
        <v>11772</v>
      </c>
      <c r="K132" s="17">
        <v>359479</v>
      </c>
      <c r="L132" s="17">
        <v>371376</v>
      </c>
      <c r="M132" s="17">
        <v>0</v>
      </c>
      <c r="N132" s="17">
        <v>11897</v>
      </c>
    </row>
    <row r="133" spans="1:14" x14ac:dyDescent="0.25">
      <c r="A133" s="13">
        <v>275</v>
      </c>
      <c r="B133" s="14" t="s">
        <v>243</v>
      </c>
      <c r="C133" s="18">
        <v>84187</v>
      </c>
      <c r="D133" s="18">
        <v>83869</v>
      </c>
      <c r="E133" s="17">
        <v>0</v>
      </c>
      <c r="F133" s="17">
        <v>318</v>
      </c>
      <c r="G133" s="17">
        <v>517195</v>
      </c>
      <c r="H133" s="17">
        <v>515244</v>
      </c>
      <c r="I133" s="17">
        <v>1951</v>
      </c>
      <c r="J133" s="17">
        <v>0</v>
      </c>
      <c r="K133" s="17">
        <v>522731</v>
      </c>
      <c r="L133" s="17">
        <v>520755</v>
      </c>
      <c r="M133" s="17">
        <v>1976</v>
      </c>
      <c r="N133" s="17">
        <v>0</v>
      </c>
    </row>
    <row r="134" spans="1:14" x14ac:dyDescent="0.25">
      <c r="A134" s="13">
        <v>276</v>
      </c>
      <c r="B134" s="14" t="s">
        <v>244</v>
      </c>
      <c r="C134" s="18">
        <v>96359</v>
      </c>
      <c r="D134" s="18">
        <v>98643</v>
      </c>
      <c r="E134" s="17">
        <v>2284</v>
      </c>
      <c r="F134" s="17">
        <v>0</v>
      </c>
      <c r="G134" s="17">
        <v>591976</v>
      </c>
      <c r="H134" s="17">
        <v>606007</v>
      </c>
      <c r="I134" s="17">
        <v>0</v>
      </c>
      <c r="J134" s="17">
        <v>14031</v>
      </c>
      <c r="K134" s="17">
        <v>598308</v>
      </c>
      <c r="L134" s="17">
        <v>612488</v>
      </c>
      <c r="M134" s="17">
        <v>0</v>
      </c>
      <c r="N134" s="17">
        <v>14180</v>
      </c>
    </row>
    <row r="135" spans="1:14" x14ac:dyDescent="0.25">
      <c r="A135" s="13">
        <v>277</v>
      </c>
      <c r="B135" s="14" t="s">
        <v>245</v>
      </c>
      <c r="C135" s="18">
        <v>37623</v>
      </c>
      <c r="D135" s="18">
        <v>37498</v>
      </c>
      <c r="E135" s="17">
        <v>0</v>
      </c>
      <c r="F135" s="17">
        <v>125</v>
      </c>
      <c r="G135" s="17">
        <v>231131</v>
      </c>
      <c r="H135" s="17">
        <v>230365</v>
      </c>
      <c r="I135" s="17">
        <v>766</v>
      </c>
      <c r="J135" s="17">
        <v>0</v>
      </c>
      <c r="K135" s="17">
        <v>233603</v>
      </c>
      <c r="L135" s="17">
        <v>232829</v>
      </c>
      <c r="M135" s="17">
        <v>774</v>
      </c>
      <c r="N135" s="17">
        <v>0</v>
      </c>
    </row>
    <row r="136" spans="1:14" x14ac:dyDescent="0.25">
      <c r="A136" s="13">
        <v>278</v>
      </c>
      <c r="B136" s="14" t="s">
        <v>246</v>
      </c>
      <c r="C136" s="18">
        <v>72760</v>
      </c>
      <c r="D136" s="18">
        <v>76693</v>
      </c>
      <c r="E136" s="17">
        <v>3933</v>
      </c>
      <c r="F136" s="17">
        <v>0</v>
      </c>
      <c r="G136" s="17">
        <v>446993</v>
      </c>
      <c r="H136" s="17">
        <v>471158</v>
      </c>
      <c r="I136" s="17">
        <v>0</v>
      </c>
      <c r="J136" s="17">
        <v>24165</v>
      </c>
      <c r="K136" s="17">
        <v>451773</v>
      </c>
      <c r="L136" s="17">
        <v>476197</v>
      </c>
      <c r="M136" s="17">
        <v>0</v>
      </c>
      <c r="N136" s="17">
        <v>24424</v>
      </c>
    </row>
    <row r="137" spans="1:14" x14ac:dyDescent="0.25">
      <c r="A137" s="13">
        <v>279</v>
      </c>
      <c r="B137" s="14" t="s">
        <v>247</v>
      </c>
      <c r="C137" s="18">
        <v>74587</v>
      </c>
      <c r="D137" s="18">
        <v>72401</v>
      </c>
      <c r="E137" s="17">
        <v>0</v>
      </c>
      <c r="F137" s="17">
        <v>2186</v>
      </c>
      <c r="G137" s="17">
        <v>458219</v>
      </c>
      <c r="H137" s="17">
        <v>444789</v>
      </c>
      <c r="I137" s="17">
        <v>13430</v>
      </c>
      <c r="J137" s="17">
        <v>0</v>
      </c>
      <c r="K137" s="17">
        <v>463119</v>
      </c>
      <c r="L137" s="17">
        <v>449546</v>
      </c>
      <c r="M137" s="17">
        <v>13573</v>
      </c>
      <c r="N137" s="17">
        <v>0</v>
      </c>
    </row>
    <row r="138" spans="1:14" x14ac:dyDescent="0.25">
      <c r="A138" s="13">
        <v>280</v>
      </c>
      <c r="B138" s="14" t="s">
        <v>248</v>
      </c>
      <c r="C138" s="18">
        <v>867769</v>
      </c>
      <c r="D138" s="18">
        <v>857055</v>
      </c>
      <c r="E138" s="17">
        <v>0</v>
      </c>
      <c r="F138" s="17">
        <v>10714</v>
      </c>
      <c r="G138" s="17">
        <v>5331060</v>
      </c>
      <c r="H138" s="17">
        <v>5265239</v>
      </c>
      <c r="I138" s="17">
        <v>65821</v>
      </c>
      <c r="J138" s="17">
        <v>0</v>
      </c>
      <c r="K138" s="17">
        <v>5388078</v>
      </c>
      <c r="L138" s="17">
        <v>5321552</v>
      </c>
      <c r="M138" s="17">
        <v>66526</v>
      </c>
      <c r="N138" s="17">
        <v>0</v>
      </c>
    </row>
    <row r="139" spans="1:14" x14ac:dyDescent="0.25">
      <c r="A139" s="13">
        <v>282</v>
      </c>
      <c r="B139" s="14" t="s">
        <v>249</v>
      </c>
      <c r="C139" s="18">
        <v>119319</v>
      </c>
      <c r="D139" s="18">
        <v>119404</v>
      </c>
      <c r="E139" s="17">
        <v>85</v>
      </c>
      <c r="F139" s="17">
        <v>0</v>
      </c>
      <c r="G139" s="17">
        <v>733025</v>
      </c>
      <c r="H139" s="17">
        <v>733548</v>
      </c>
      <c r="I139" s="17">
        <v>0</v>
      </c>
      <c r="J139" s="17">
        <v>523</v>
      </c>
      <c r="K139" s="17">
        <v>740863</v>
      </c>
      <c r="L139" s="17">
        <v>741394</v>
      </c>
      <c r="M139" s="17">
        <v>0</v>
      </c>
      <c r="N139" s="17">
        <v>531</v>
      </c>
    </row>
    <row r="140" spans="1:14" x14ac:dyDescent="0.25">
      <c r="A140" s="13">
        <v>283</v>
      </c>
      <c r="B140" s="14" t="s">
        <v>250</v>
      </c>
      <c r="C140" s="18">
        <v>206366</v>
      </c>
      <c r="D140" s="18">
        <v>191455</v>
      </c>
      <c r="E140" s="17">
        <v>0</v>
      </c>
      <c r="F140" s="17">
        <v>14911</v>
      </c>
      <c r="G140" s="17">
        <v>1267793</v>
      </c>
      <c r="H140" s="17">
        <v>1176183</v>
      </c>
      <c r="I140" s="17">
        <v>91610</v>
      </c>
      <c r="J140" s="17">
        <v>0</v>
      </c>
      <c r="K140" s="17">
        <v>1281353</v>
      </c>
      <c r="L140" s="17">
        <v>1188763</v>
      </c>
      <c r="M140" s="17">
        <v>92590</v>
      </c>
      <c r="N140" s="17">
        <v>0</v>
      </c>
    </row>
    <row r="141" spans="1:14" x14ac:dyDescent="0.25">
      <c r="A141" s="13">
        <v>284</v>
      </c>
      <c r="B141" s="14" t="s">
        <v>251</v>
      </c>
      <c r="C141" s="18">
        <v>31194</v>
      </c>
      <c r="D141" s="18">
        <v>31144</v>
      </c>
      <c r="E141" s="17">
        <v>0</v>
      </c>
      <c r="F141" s="17">
        <v>50</v>
      </c>
      <c r="G141" s="17">
        <v>191640</v>
      </c>
      <c r="H141" s="17">
        <v>191332</v>
      </c>
      <c r="I141" s="17">
        <v>308</v>
      </c>
      <c r="J141" s="17">
        <v>0</v>
      </c>
      <c r="K141" s="17">
        <v>193690</v>
      </c>
      <c r="L141" s="17">
        <v>193378</v>
      </c>
      <c r="M141" s="17">
        <v>312</v>
      </c>
      <c r="N141" s="17">
        <v>0</v>
      </c>
    </row>
    <row r="142" spans="1:14" x14ac:dyDescent="0.25">
      <c r="A142" s="13">
        <v>285</v>
      </c>
      <c r="B142" s="14" t="s">
        <v>252</v>
      </c>
      <c r="C142" s="18">
        <v>124255</v>
      </c>
      <c r="D142" s="18">
        <v>125992</v>
      </c>
      <c r="E142" s="17">
        <v>1737</v>
      </c>
      <c r="F142" s="17">
        <v>0</v>
      </c>
      <c r="G142" s="17">
        <v>763351</v>
      </c>
      <c r="H142" s="17">
        <v>774022</v>
      </c>
      <c r="I142" s="17">
        <v>0</v>
      </c>
      <c r="J142" s="17">
        <v>10671</v>
      </c>
      <c r="K142" s="17">
        <v>771517</v>
      </c>
      <c r="L142" s="17">
        <v>782300</v>
      </c>
      <c r="M142" s="17">
        <v>0</v>
      </c>
      <c r="N142" s="17">
        <v>10783</v>
      </c>
    </row>
    <row r="143" spans="1:14" x14ac:dyDescent="0.25">
      <c r="A143" s="13">
        <v>286</v>
      </c>
      <c r="B143" s="14" t="s">
        <v>253</v>
      </c>
      <c r="C143" s="18">
        <v>148471</v>
      </c>
      <c r="D143" s="18">
        <v>150873</v>
      </c>
      <c r="E143" s="17">
        <v>2402</v>
      </c>
      <c r="F143" s="17">
        <v>0</v>
      </c>
      <c r="G143" s="17">
        <v>912121</v>
      </c>
      <c r="H143" s="17">
        <v>926875</v>
      </c>
      <c r="I143" s="17">
        <v>0</v>
      </c>
      <c r="J143" s="17">
        <v>14754</v>
      </c>
      <c r="K143" s="17">
        <v>921878</v>
      </c>
      <c r="L143" s="17">
        <v>936789</v>
      </c>
      <c r="M143" s="17">
        <v>0</v>
      </c>
      <c r="N143" s="17">
        <v>14911</v>
      </c>
    </row>
    <row r="144" spans="1:14" x14ac:dyDescent="0.25">
      <c r="A144" s="13">
        <v>287</v>
      </c>
      <c r="B144" s="14" t="s">
        <v>254</v>
      </c>
      <c r="C144" s="18">
        <v>43121</v>
      </c>
      <c r="D144" s="18">
        <v>44409</v>
      </c>
      <c r="E144" s="17">
        <v>1288</v>
      </c>
      <c r="F144" s="17">
        <v>0</v>
      </c>
      <c r="G144" s="17">
        <v>264908</v>
      </c>
      <c r="H144" s="17">
        <v>272820</v>
      </c>
      <c r="I144" s="17">
        <v>0</v>
      </c>
      <c r="J144" s="17">
        <v>7912</v>
      </c>
      <c r="K144" s="17">
        <v>267742</v>
      </c>
      <c r="L144" s="17">
        <v>275738</v>
      </c>
      <c r="M144" s="17">
        <v>0</v>
      </c>
      <c r="N144" s="17">
        <v>7996</v>
      </c>
    </row>
    <row r="145" spans="1:14" x14ac:dyDescent="0.25">
      <c r="A145" s="13">
        <v>288</v>
      </c>
      <c r="B145" s="14" t="s">
        <v>255</v>
      </c>
      <c r="C145" s="18">
        <v>67178</v>
      </c>
      <c r="D145" s="18">
        <v>67202</v>
      </c>
      <c r="E145" s="17">
        <v>24</v>
      </c>
      <c r="F145" s="17">
        <v>0</v>
      </c>
      <c r="G145" s="17">
        <v>412703</v>
      </c>
      <c r="H145" s="17">
        <v>412851</v>
      </c>
      <c r="I145" s="17">
        <v>0</v>
      </c>
      <c r="J145" s="17">
        <v>148</v>
      </c>
      <c r="K145" s="17">
        <v>417118</v>
      </c>
      <c r="L145" s="17">
        <v>417266</v>
      </c>
      <c r="M145" s="17">
        <v>0</v>
      </c>
      <c r="N145" s="17">
        <v>148</v>
      </c>
    </row>
    <row r="146" spans="1:14" x14ac:dyDescent="0.25">
      <c r="A146" s="13">
        <v>290</v>
      </c>
      <c r="B146" s="14" t="s">
        <v>256</v>
      </c>
      <c r="C146" s="18">
        <v>180139</v>
      </c>
      <c r="D146" s="18">
        <v>179644</v>
      </c>
      <c r="E146" s="17">
        <v>0</v>
      </c>
      <c r="F146" s="17">
        <v>495</v>
      </c>
      <c r="G146" s="17">
        <v>1106665</v>
      </c>
      <c r="H146" s="17">
        <v>1103625</v>
      </c>
      <c r="I146" s="17">
        <v>3040</v>
      </c>
      <c r="J146" s="17">
        <v>0</v>
      </c>
      <c r="K146" s="17">
        <v>1118499</v>
      </c>
      <c r="L146" s="17">
        <v>1115428</v>
      </c>
      <c r="M146" s="17">
        <v>3071</v>
      </c>
      <c r="N146" s="17">
        <v>0</v>
      </c>
    </row>
    <row r="147" spans="1:14" x14ac:dyDescent="0.25">
      <c r="A147" s="13">
        <v>291</v>
      </c>
      <c r="B147" s="14" t="s">
        <v>257</v>
      </c>
      <c r="C147" s="18">
        <v>129151</v>
      </c>
      <c r="D147" s="18">
        <v>128497</v>
      </c>
      <c r="E147" s="17">
        <v>0</v>
      </c>
      <c r="F147" s="17">
        <v>654</v>
      </c>
      <c r="G147" s="17">
        <v>793425</v>
      </c>
      <c r="H147" s="17">
        <v>789412</v>
      </c>
      <c r="I147" s="17">
        <v>4013</v>
      </c>
      <c r="J147" s="17">
        <v>0</v>
      </c>
      <c r="K147" s="17">
        <v>801910</v>
      </c>
      <c r="L147" s="17">
        <v>797855</v>
      </c>
      <c r="M147" s="17">
        <v>4055</v>
      </c>
      <c r="N147" s="17">
        <v>0</v>
      </c>
    </row>
    <row r="148" spans="1:14" x14ac:dyDescent="0.25">
      <c r="A148" s="13">
        <v>292</v>
      </c>
      <c r="B148" s="14" t="s">
        <v>258</v>
      </c>
      <c r="C148" s="18">
        <v>108053</v>
      </c>
      <c r="D148" s="18">
        <v>105707</v>
      </c>
      <c r="E148" s="17">
        <v>0</v>
      </c>
      <c r="F148" s="17">
        <v>2346</v>
      </c>
      <c r="G148" s="17">
        <v>663814</v>
      </c>
      <c r="H148" s="17">
        <v>649403</v>
      </c>
      <c r="I148" s="17">
        <v>14411</v>
      </c>
      <c r="J148" s="17">
        <v>0</v>
      </c>
      <c r="K148" s="17">
        <v>670912</v>
      </c>
      <c r="L148" s="17">
        <v>656348</v>
      </c>
      <c r="M148" s="17">
        <v>14564</v>
      </c>
      <c r="N148" s="17">
        <v>0</v>
      </c>
    </row>
    <row r="149" spans="1:14" x14ac:dyDescent="0.25">
      <c r="A149" s="13">
        <v>293</v>
      </c>
      <c r="B149" s="14" t="s">
        <v>259</v>
      </c>
      <c r="C149" s="18">
        <v>129943</v>
      </c>
      <c r="D149" s="18">
        <v>127171</v>
      </c>
      <c r="E149" s="17">
        <v>0</v>
      </c>
      <c r="F149" s="17">
        <v>2772</v>
      </c>
      <c r="G149" s="17">
        <v>798295</v>
      </c>
      <c r="H149" s="17">
        <v>781264</v>
      </c>
      <c r="I149" s="17">
        <v>17031</v>
      </c>
      <c r="J149" s="17">
        <v>0</v>
      </c>
      <c r="K149" s="17">
        <v>806833</v>
      </c>
      <c r="L149" s="17">
        <v>789620</v>
      </c>
      <c r="M149" s="17">
        <v>17213</v>
      </c>
      <c r="N149" s="17">
        <v>0</v>
      </c>
    </row>
    <row r="150" spans="1:14" x14ac:dyDescent="0.25">
      <c r="A150" s="13">
        <v>294</v>
      </c>
      <c r="B150" s="14" t="s">
        <v>260</v>
      </c>
      <c r="C150" s="18">
        <v>105542</v>
      </c>
      <c r="D150" s="18">
        <v>106234</v>
      </c>
      <c r="E150" s="17">
        <v>692</v>
      </c>
      <c r="F150" s="17">
        <v>0</v>
      </c>
      <c r="G150" s="17">
        <v>648389</v>
      </c>
      <c r="H150" s="17">
        <v>652636</v>
      </c>
      <c r="I150" s="17">
        <v>0</v>
      </c>
      <c r="J150" s="17">
        <v>4247</v>
      </c>
      <c r="K150" s="17">
        <v>655324</v>
      </c>
      <c r="L150" s="17">
        <v>659616</v>
      </c>
      <c r="M150" s="17">
        <v>0</v>
      </c>
      <c r="N150" s="17">
        <v>4292</v>
      </c>
    </row>
    <row r="151" spans="1:14" x14ac:dyDescent="0.25">
      <c r="A151" s="13">
        <v>295</v>
      </c>
      <c r="B151" s="14" t="s">
        <v>261</v>
      </c>
      <c r="C151" s="18">
        <v>429395</v>
      </c>
      <c r="D151" s="18">
        <v>404361</v>
      </c>
      <c r="E151" s="17">
        <v>0</v>
      </c>
      <c r="F151" s="17">
        <v>25034</v>
      </c>
      <c r="G151" s="17">
        <v>2637951</v>
      </c>
      <c r="H151" s="17">
        <v>2484156</v>
      </c>
      <c r="I151" s="17">
        <v>153795</v>
      </c>
      <c r="J151" s="17">
        <v>0</v>
      </c>
      <c r="K151" s="17">
        <v>2666166</v>
      </c>
      <c r="L151" s="17">
        <v>2510725</v>
      </c>
      <c r="M151" s="17">
        <v>155441</v>
      </c>
      <c r="N151" s="17">
        <v>0</v>
      </c>
    </row>
    <row r="152" spans="1:14" x14ac:dyDescent="0.25">
      <c r="A152" s="13">
        <v>296</v>
      </c>
      <c r="B152" s="14" t="s">
        <v>262</v>
      </c>
      <c r="C152" s="18">
        <v>72626</v>
      </c>
      <c r="D152" s="18">
        <v>73199</v>
      </c>
      <c r="E152" s="17">
        <v>573</v>
      </c>
      <c r="F152" s="17">
        <v>0</v>
      </c>
      <c r="G152" s="17">
        <v>446173</v>
      </c>
      <c r="H152" s="17">
        <v>449694</v>
      </c>
      <c r="I152" s="17">
        <v>0</v>
      </c>
      <c r="J152" s="17">
        <v>3521</v>
      </c>
      <c r="K152" s="17">
        <v>450947</v>
      </c>
      <c r="L152" s="17">
        <v>454504</v>
      </c>
      <c r="M152" s="17">
        <v>0</v>
      </c>
      <c r="N152" s="17">
        <v>3557</v>
      </c>
    </row>
    <row r="153" spans="1:14" x14ac:dyDescent="0.25">
      <c r="A153" s="13">
        <v>297</v>
      </c>
      <c r="B153" s="14" t="s">
        <v>263</v>
      </c>
      <c r="C153" s="18">
        <v>156070</v>
      </c>
      <c r="D153" s="18">
        <v>161368</v>
      </c>
      <c r="E153" s="17">
        <v>5298</v>
      </c>
      <c r="F153" s="17">
        <v>0</v>
      </c>
      <c r="G153" s="17">
        <v>958801</v>
      </c>
      <c r="H153" s="17">
        <v>991347</v>
      </c>
      <c r="I153" s="17">
        <v>0</v>
      </c>
      <c r="J153" s="17">
        <v>32546</v>
      </c>
      <c r="K153" s="17">
        <v>969056</v>
      </c>
      <c r="L153" s="17">
        <v>1001950</v>
      </c>
      <c r="M153" s="17">
        <v>0</v>
      </c>
      <c r="N153" s="17">
        <v>32894</v>
      </c>
    </row>
    <row r="154" spans="1:14" x14ac:dyDescent="0.25">
      <c r="A154" s="13">
        <v>298</v>
      </c>
      <c r="B154" s="14" t="s">
        <v>264</v>
      </c>
      <c r="C154" s="18">
        <v>141769</v>
      </c>
      <c r="D154" s="18">
        <v>150623</v>
      </c>
      <c r="E154" s="17">
        <v>8854</v>
      </c>
      <c r="F154" s="17">
        <v>0</v>
      </c>
      <c r="G154" s="17">
        <v>870944</v>
      </c>
      <c r="H154" s="17">
        <v>925336</v>
      </c>
      <c r="I154" s="17">
        <v>0</v>
      </c>
      <c r="J154" s="17">
        <v>54392</v>
      </c>
      <c r="K154" s="17">
        <v>880260</v>
      </c>
      <c r="L154" s="17">
        <v>935233</v>
      </c>
      <c r="M154" s="17">
        <v>0</v>
      </c>
      <c r="N154" s="17">
        <v>54973</v>
      </c>
    </row>
    <row r="155" spans="1:14" x14ac:dyDescent="0.25">
      <c r="A155" s="13">
        <v>299</v>
      </c>
      <c r="B155" s="14" t="s">
        <v>265</v>
      </c>
      <c r="C155" s="18">
        <v>92173</v>
      </c>
      <c r="D155" s="18">
        <v>93025</v>
      </c>
      <c r="E155" s="17">
        <v>852</v>
      </c>
      <c r="F155" s="17">
        <v>0</v>
      </c>
      <c r="G155" s="17">
        <v>566255</v>
      </c>
      <c r="H155" s="17">
        <v>571492</v>
      </c>
      <c r="I155" s="17">
        <v>0</v>
      </c>
      <c r="J155" s="17">
        <v>5237</v>
      </c>
      <c r="K155" s="17">
        <v>572308</v>
      </c>
      <c r="L155" s="17">
        <v>577604</v>
      </c>
      <c r="M155" s="17">
        <v>0</v>
      </c>
      <c r="N155" s="17">
        <v>5296</v>
      </c>
    </row>
    <row r="156" spans="1:14" x14ac:dyDescent="0.25">
      <c r="A156" s="13">
        <v>301</v>
      </c>
      <c r="B156" s="14" t="s">
        <v>266</v>
      </c>
      <c r="C156" s="18">
        <v>296830</v>
      </c>
      <c r="D156" s="18">
        <v>304486</v>
      </c>
      <c r="E156" s="17">
        <v>7656</v>
      </c>
      <c r="F156" s="17">
        <v>0</v>
      </c>
      <c r="G156" s="17">
        <v>1823548</v>
      </c>
      <c r="H156" s="17">
        <v>1870580</v>
      </c>
      <c r="I156" s="17">
        <v>0</v>
      </c>
      <c r="J156" s="17">
        <v>47032</v>
      </c>
      <c r="K156" s="17">
        <v>1843052</v>
      </c>
      <c r="L156" s="17">
        <v>1890586</v>
      </c>
      <c r="M156" s="17">
        <v>0</v>
      </c>
      <c r="N156" s="17">
        <v>47534</v>
      </c>
    </row>
    <row r="157" spans="1:14" x14ac:dyDescent="0.25">
      <c r="A157" s="13">
        <v>305</v>
      </c>
      <c r="B157" s="14" t="s">
        <v>267</v>
      </c>
      <c r="C157" s="18">
        <v>0</v>
      </c>
      <c r="D157" s="18">
        <v>0</v>
      </c>
      <c r="E157" s="17">
        <v>0</v>
      </c>
      <c r="F157" s="17">
        <v>0</v>
      </c>
      <c r="G157" s="17">
        <v>0</v>
      </c>
      <c r="H157" s="17">
        <v>0</v>
      </c>
      <c r="I157" s="17">
        <v>0</v>
      </c>
      <c r="J157" s="17">
        <v>0</v>
      </c>
      <c r="K157" s="17">
        <v>0</v>
      </c>
      <c r="L157" s="17">
        <v>0</v>
      </c>
      <c r="M157" s="17">
        <v>0</v>
      </c>
      <c r="N157" s="17">
        <v>0</v>
      </c>
    </row>
    <row r="158" spans="1:14" x14ac:dyDescent="0.25">
      <c r="A158" s="13">
        <v>310</v>
      </c>
      <c r="B158" s="14" t="s">
        <v>268</v>
      </c>
      <c r="C158" s="18">
        <v>103014</v>
      </c>
      <c r="D158" s="18">
        <v>116844</v>
      </c>
      <c r="E158" s="17">
        <v>13830</v>
      </c>
      <c r="F158" s="17">
        <v>0</v>
      </c>
      <c r="G158" s="17">
        <v>632855</v>
      </c>
      <c r="H158" s="17">
        <v>717819</v>
      </c>
      <c r="I158" s="17">
        <v>0</v>
      </c>
      <c r="J158" s="17">
        <v>84964</v>
      </c>
      <c r="K158" s="17">
        <v>639621</v>
      </c>
      <c r="L158" s="17">
        <v>725496</v>
      </c>
      <c r="M158" s="17">
        <v>0</v>
      </c>
      <c r="N158" s="17">
        <v>85875</v>
      </c>
    </row>
    <row r="159" spans="1:14" x14ac:dyDescent="0.25">
      <c r="A159" s="13">
        <v>311</v>
      </c>
      <c r="B159" s="14" t="s">
        <v>269</v>
      </c>
      <c r="C159" s="18">
        <v>0</v>
      </c>
      <c r="D159" s="18">
        <v>0</v>
      </c>
      <c r="E159" s="17">
        <v>0</v>
      </c>
      <c r="F159" s="17">
        <v>0</v>
      </c>
      <c r="G159" s="17">
        <v>0</v>
      </c>
      <c r="H159" s="17">
        <v>0</v>
      </c>
      <c r="I159" s="17">
        <v>0</v>
      </c>
      <c r="J159" s="17">
        <v>0</v>
      </c>
      <c r="K159" s="17">
        <v>0</v>
      </c>
      <c r="L159" s="17">
        <v>0</v>
      </c>
      <c r="M159" s="17">
        <v>0</v>
      </c>
      <c r="N159" s="17">
        <v>0</v>
      </c>
    </row>
    <row r="160" spans="1:14" x14ac:dyDescent="0.25">
      <c r="A160" s="13">
        <v>319</v>
      </c>
      <c r="B160" s="14" t="s">
        <v>270</v>
      </c>
      <c r="C160" s="18">
        <v>0</v>
      </c>
      <c r="D160" s="18">
        <v>0</v>
      </c>
      <c r="E160" s="17">
        <v>0</v>
      </c>
      <c r="F160" s="17">
        <v>0</v>
      </c>
      <c r="G160" s="17">
        <v>0</v>
      </c>
      <c r="H160" s="17">
        <v>0</v>
      </c>
      <c r="I160" s="17">
        <v>0</v>
      </c>
      <c r="J160" s="17">
        <v>0</v>
      </c>
      <c r="K160" s="17">
        <v>0</v>
      </c>
      <c r="L160" s="17">
        <v>0</v>
      </c>
      <c r="M160" s="17">
        <v>0</v>
      </c>
      <c r="N160" s="17">
        <v>0</v>
      </c>
    </row>
    <row r="161" spans="1:14" x14ac:dyDescent="0.25">
      <c r="A161" s="13">
        <v>320</v>
      </c>
      <c r="B161" s="14" t="s">
        <v>271</v>
      </c>
      <c r="C161" s="18">
        <v>50254</v>
      </c>
      <c r="D161" s="18">
        <v>50024</v>
      </c>
      <c r="E161" s="17">
        <v>0</v>
      </c>
      <c r="F161" s="17">
        <v>230</v>
      </c>
      <c r="G161" s="17">
        <v>308732</v>
      </c>
      <c r="H161" s="17">
        <v>307315</v>
      </c>
      <c r="I161" s="17">
        <v>1417</v>
      </c>
      <c r="J161" s="17">
        <v>0</v>
      </c>
      <c r="K161" s="17">
        <v>312034</v>
      </c>
      <c r="L161" s="17">
        <v>310602</v>
      </c>
      <c r="M161" s="17">
        <v>1432</v>
      </c>
      <c r="N161" s="17">
        <v>0</v>
      </c>
    </row>
    <row r="162" spans="1:14" x14ac:dyDescent="0.25">
      <c r="A162" s="13">
        <v>325</v>
      </c>
      <c r="B162" s="14" t="s">
        <v>272</v>
      </c>
      <c r="C162" s="18">
        <v>0</v>
      </c>
      <c r="D162" s="18">
        <v>0</v>
      </c>
      <c r="E162" s="17">
        <v>0</v>
      </c>
      <c r="F162" s="17">
        <v>0</v>
      </c>
      <c r="G162" s="17">
        <v>0</v>
      </c>
      <c r="H162" s="17">
        <v>0</v>
      </c>
      <c r="I162" s="17">
        <v>0</v>
      </c>
      <c r="J162" s="17">
        <v>0</v>
      </c>
      <c r="K162" s="17">
        <v>0</v>
      </c>
      <c r="L162" s="17">
        <v>0</v>
      </c>
      <c r="M162" s="17">
        <v>0</v>
      </c>
      <c r="N162" s="17">
        <v>0</v>
      </c>
    </row>
    <row r="163" spans="1:14" x14ac:dyDescent="0.25">
      <c r="A163" s="13">
        <v>326</v>
      </c>
      <c r="B163" s="14" t="s">
        <v>273</v>
      </c>
      <c r="C163" s="18">
        <v>0</v>
      </c>
      <c r="D163" s="18">
        <v>0</v>
      </c>
      <c r="E163" s="17">
        <v>0</v>
      </c>
      <c r="F163" s="17">
        <v>0</v>
      </c>
      <c r="G163" s="17">
        <v>0</v>
      </c>
      <c r="H163" s="17">
        <v>0</v>
      </c>
      <c r="I163" s="17">
        <v>0</v>
      </c>
      <c r="J163" s="17">
        <v>0</v>
      </c>
      <c r="K163" s="17">
        <v>0</v>
      </c>
      <c r="L163" s="17">
        <v>0</v>
      </c>
      <c r="M163" s="17">
        <v>0</v>
      </c>
      <c r="N163" s="17">
        <v>0</v>
      </c>
    </row>
    <row r="164" spans="1:14" x14ac:dyDescent="0.25">
      <c r="A164" s="13">
        <v>330</v>
      </c>
      <c r="B164" s="14" t="s">
        <v>274</v>
      </c>
      <c r="C164" s="18">
        <v>561</v>
      </c>
      <c r="D164" s="18">
        <v>706</v>
      </c>
      <c r="E164" s="17">
        <v>145</v>
      </c>
      <c r="F164" s="17">
        <v>0</v>
      </c>
      <c r="G164" s="17">
        <v>3449</v>
      </c>
      <c r="H164" s="17">
        <v>4337</v>
      </c>
      <c r="I164" s="17">
        <v>0</v>
      </c>
      <c r="J164" s="17">
        <v>888</v>
      </c>
      <c r="K164" s="17">
        <v>3485</v>
      </c>
      <c r="L164" s="17">
        <v>4383</v>
      </c>
      <c r="M164" s="17">
        <v>0</v>
      </c>
      <c r="N164" s="17">
        <v>898</v>
      </c>
    </row>
    <row r="165" spans="1:14" x14ac:dyDescent="0.25">
      <c r="A165" s="13">
        <v>350</v>
      </c>
      <c r="B165" s="14" t="s">
        <v>275</v>
      </c>
      <c r="C165" s="18">
        <v>25293</v>
      </c>
      <c r="D165" s="18">
        <v>24132</v>
      </c>
      <c r="E165" s="17">
        <v>0</v>
      </c>
      <c r="F165" s="17">
        <v>1161</v>
      </c>
      <c r="G165" s="17">
        <v>155386</v>
      </c>
      <c r="H165" s="17">
        <v>148252</v>
      </c>
      <c r="I165" s="17">
        <v>7134</v>
      </c>
      <c r="J165" s="17">
        <v>0</v>
      </c>
      <c r="K165" s="17">
        <v>157048</v>
      </c>
      <c r="L165" s="17">
        <v>149838</v>
      </c>
      <c r="M165" s="17">
        <v>7210</v>
      </c>
      <c r="N165" s="17">
        <v>0</v>
      </c>
    </row>
    <row r="166" spans="1:14" x14ac:dyDescent="0.25">
      <c r="A166" s="13">
        <v>360</v>
      </c>
      <c r="B166" s="14" t="s">
        <v>276</v>
      </c>
      <c r="C166" s="18">
        <v>12817</v>
      </c>
      <c r="D166" s="18">
        <v>12676</v>
      </c>
      <c r="E166" s="17">
        <v>0</v>
      </c>
      <c r="F166" s="17">
        <v>141</v>
      </c>
      <c r="G166" s="17">
        <v>78737</v>
      </c>
      <c r="H166" s="17">
        <v>77876</v>
      </c>
      <c r="I166" s="17">
        <v>861</v>
      </c>
      <c r="J166" s="17">
        <v>0</v>
      </c>
      <c r="K166" s="17">
        <v>79583</v>
      </c>
      <c r="L166" s="17">
        <v>78709</v>
      </c>
      <c r="M166" s="17">
        <v>874</v>
      </c>
      <c r="N166" s="17">
        <v>0</v>
      </c>
    </row>
    <row r="167" spans="1:14" x14ac:dyDescent="0.25">
      <c r="A167" s="13">
        <v>400</v>
      </c>
      <c r="B167" s="14" t="s">
        <v>277</v>
      </c>
      <c r="C167" s="18">
        <v>1324</v>
      </c>
      <c r="D167" s="18">
        <v>0</v>
      </c>
      <c r="E167" s="17">
        <v>0</v>
      </c>
      <c r="F167" s="17">
        <v>1324</v>
      </c>
      <c r="G167" s="17">
        <v>8131</v>
      </c>
      <c r="H167" s="17">
        <v>0</v>
      </c>
      <c r="I167" s="17">
        <v>8131</v>
      </c>
      <c r="J167" s="17">
        <v>0</v>
      </c>
      <c r="K167" s="17">
        <v>8216</v>
      </c>
      <c r="L167" s="17">
        <v>0</v>
      </c>
      <c r="M167" s="17">
        <v>8216</v>
      </c>
      <c r="N167" s="17">
        <v>0</v>
      </c>
    </row>
    <row r="168" spans="1:14" x14ac:dyDescent="0.25">
      <c r="A168" s="13">
        <v>402</v>
      </c>
      <c r="B168" s="14" t="s">
        <v>278</v>
      </c>
      <c r="C168" s="18">
        <v>100022</v>
      </c>
      <c r="D168" s="18">
        <v>99328</v>
      </c>
      <c r="E168" s="17">
        <v>0</v>
      </c>
      <c r="F168" s="17">
        <v>694</v>
      </c>
      <c r="G168" s="17">
        <v>614479</v>
      </c>
      <c r="H168" s="17">
        <v>610213</v>
      </c>
      <c r="I168" s="17">
        <v>4266</v>
      </c>
      <c r="J168" s="17">
        <v>0</v>
      </c>
      <c r="K168" s="17">
        <v>621053</v>
      </c>
      <c r="L168" s="17">
        <v>616739</v>
      </c>
      <c r="M168" s="17">
        <v>4314</v>
      </c>
      <c r="N168" s="17">
        <v>0</v>
      </c>
    </row>
    <row r="169" spans="1:14" x14ac:dyDescent="0.25">
      <c r="A169" s="13">
        <v>403</v>
      </c>
      <c r="B169" s="14" t="s">
        <v>279</v>
      </c>
      <c r="C169" s="18">
        <v>295800</v>
      </c>
      <c r="D169" s="18">
        <v>293110</v>
      </c>
      <c r="E169" s="17">
        <v>0</v>
      </c>
      <c r="F169" s="17">
        <v>2690</v>
      </c>
      <c r="G169" s="17">
        <v>1817221</v>
      </c>
      <c r="H169" s="17">
        <v>1800692</v>
      </c>
      <c r="I169" s="17">
        <v>16529</v>
      </c>
      <c r="J169" s="17">
        <v>0</v>
      </c>
      <c r="K169" s="17">
        <v>1836656</v>
      </c>
      <c r="L169" s="17">
        <v>1819950</v>
      </c>
      <c r="M169" s="17">
        <v>16706</v>
      </c>
      <c r="N169" s="17">
        <v>0</v>
      </c>
    </row>
    <row r="170" spans="1:14" x14ac:dyDescent="0.25">
      <c r="A170" s="13">
        <v>405</v>
      </c>
      <c r="B170" s="14" t="s">
        <v>280</v>
      </c>
      <c r="C170" s="18">
        <v>3000</v>
      </c>
      <c r="D170" s="18">
        <v>4070</v>
      </c>
      <c r="E170" s="17">
        <v>1070</v>
      </c>
      <c r="F170" s="17">
        <v>0</v>
      </c>
      <c r="G170" s="17">
        <v>18427</v>
      </c>
      <c r="H170" s="17">
        <v>25002</v>
      </c>
      <c r="I170" s="17">
        <v>0</v>
      </c>
      <c r="J170" s="17">
        <v>6575</v>
      </c>
      <c r="K170" s="17">
        <v>18627</v>
      </c>
      <c r="L170" s="17">
        <v>25269</v>
      </c>
      <c r="M170" s="17">
        <v>0</v>
      </c>
      <c r="N170" s="17">
        <v>6642</v>
      </c>
    </row>
    <row r="171" spans="1:14" x14ac:dyDescent="0.25">
      <c r="A171" s="13">
        <v>407</v>
      </c>
      <c r="B171" s="14" t="s">
        <v>281</v>
      </c>
      <c r="C171" s="18">
        <v>0</v>
      </c>
      <c r="D171" s="18">
        <v>0</v>
      </c>
      <c r="E171" s="17">
        <v>0</v>
      </c>
      <c r="F171" s="17">
        <v>0</v>
      </c>
      <c r="G171" s="17">
        <v>0</v>
      </c>
      <c r="H171" s="17">
        <v>0</v>
      </c>
      <c r="I171" s="17">
        <v>0</v>
      </c>
      <c r="J171" s="17">
        <v>0</v>
      </c>
      <c r="K171" s="17">
        <v>0</v>
      </c>
      <c r="L171" s="17">
        <v>0</v>
      </c>
      <c r="M171" s="17">
        <v>0</v>
      </c>
      <c r="N171" s="17">
        <v>0</v>
      </c>
    </row>
    <row r="172" spans="1:14" x14ac:dyDescent="0.25">
      <c r="A172" s="13">
        <v>408</v>
      </c>
      <c r="B172" s="14" t="s">
        <v>282</v>
      </c>
      <c r="C172" s="18">
        <v>0</v>
      </c>
      <c r="D172" s="18">
        <v>0</v>
      </c>
      <c r="E172" s="17">
        <v>0</v>
      </c>
      <c r="F172" s="17">
        <v>0</v>
      </c>
      <c r="G172" s="17">
        <v>0</v>
      </c>
      <c r="H172" s="17">
        <v>0</v>
      </c>
      <c r="I172" s="17">
        <v>0</v>
      </c>
      <c r="J172" s="17">
        <v>0</v>
      </c>
      <c r="K172" s="17">
        <v>0</v>
      </c>
      <c r="L172" s="17">
        <v>0</v>
      </c>
      <c r="M172" s="17">
        <v>0</v>
      </c>
      <c r="N172" s="17">
        <v>0</v>
      </c>
    </row>
    <row r="173" spans="1:14" x14ac:dyDescent="0.25">
      <c r="A173" s="13">
        <v>409</v>
      </c>
      <c r="B173" s="14" t="s">
        <v>283</v>
      </c>
      <c r="C173" s="18">
        <v>117528</v>
      </c>
      <c r="D173" s="18">
        <v>121379</v>
      </c>
      <c r="E173" s="17">
        <v>3851</v>
      </c>
      <c r="F173" s="17">
        <v>0</v>
      </c>
      <c r="G173" s="17">
        <v>722020</v>
      </c>
      <c r="H173" s="17">
        <v>745684</v>
      </c>
      <c r="I173" s="17">
        <v>0</v>
      </c>
      <c r="J173" s="17">
        <v>23664</v>
      </c>
      <c r="K173" s="17">
        <v>729743</v>
      </c>
      <c r="L173" s="17">
        <v>753659</v>
      </c>
      <c r="M173" s="17">
        <v>0</v>
      </c>
      <c r="N173" s="17">
        <v>23916</v>
      </c>
    </row>
    <row r="174" spans="1:14" x14ac:dyDescent="0.25">
      <c r="A174" s="13">
        <v>411</v>
      </c>
      <c r="B174" s="14" t="s">
        <v>284</v>
      </c>
      <c r="C174" s="18">
        <v>157821</v>
      </c>
      <c r="D174" s="18">
        <v>163547</v>
      </c>
      <c r="E174" s="17">
        <v>5726</v>
      </c>
      <c r="F174" s="17">
        <v>0</v>
      </c>
      <c r="G174" s="17">
        <v>969561</v>
      </c>
      <c r="H174" s="17">
        <v>1004738</v>
      </c>
      <c r="I174" s="17">
        <v>0</v>
      </c>
      <c r="J174" s="17">
        <v>35177</v>
      </c>
      <c r="K174" s="17">
        <v>979933</v>
      </c>
      <c r="L174" s="17">
        <v>1015484</v>
      </c>
      <c r="M174" s="17">
        <v>0</v>
      </c>
      <c r="N174" s="17">
        <v>35551</v>
      </c>
    </row>
    <row r="175" spans="1:14" x14ac:dyDescent="0.25">
      <c r="A175" s="13">
        <v>413</v>
      </c>
      <c r="B175" s="14" t="s">
        <v>285</v>
      </c>
      <c r="C175" s="18">
        <v>4825</v>
      </c>
      <c r="D175" s="18">
        <v>5216</v>
      </c>
      <c r="E175" s="17">
        <v>391</v>
      </c>
      <c r="F175" s="17">
        <v>0</v>
      </c>
      <c r="G175" s="17">
        <v>29644</v>
      </c>
      <c r="H175" s="17">
        <v>32045</v>
      </c>
      <c r="I175" s="17">
        <v>0</v>
      </c>
      <c r="J175" s="17">
        <v>2401</v>
      </c>
      <c r="K175" s="17">
        <v>29961</v>
      </c>
      <c r="L175" s="17">
        <v>32388</v>
      </c>
      <c r="M175" s="17">
        <v>0</v>
      </c>
      <c r="N175" s="17">
        <v>2427</v>
      </c>
    </row>
    <row r="176" spans="1:14" x14ac:dyDescent="0.25">
      <c r="A176" s="13">
        <v>417</v>
      </c>
      <c r="B176" s="14" t="s">
        <v>286</v>
      </c>
      <c r="C176" s="18">
        <v>2511</v>
      </c>
      <c r="D176" s="18">
        <v>2595</v>
      </c>
      <c r="E176" s="17">
        <v>84</v>
      </c>
      <c r="F176" s="17">
        <v>0</v>
      </c>
      <c r="G176" s="17">
        <v>15425</v>
      </c>
      <c r="H176" s="17">
        <v>15941</v>
      </c>
      <c r="I176" s="17">
        <v>0</v>
      </c>
      <c r="J176" s="17">
        <v>516</v>
      </c>
      <c r="K176" s="17">
        <v>15589</v>
      </c>
      <c r="L176" s="17">
        <v>16112</v>
      </c>
      <c r="M176" s="17">
        <v>0</v>
      </c>
      <c r="N176" s="17">
        <v>523</v>
      </c>
    </row>
    <row r="177" spans="1:14" x14ac:dyDescent="0.25">
      <c r="A177" s="13">
        <v>423</v>
      </c>
      <c r="B177" s="14" t="s">
        <v>287</v>
      </c>
      <c r="C177" s="18">
        <v>27655</v>
      </c>
      <c r="D177" s="18">
        <v>29199</v>
      </c>
      <c r="E177" s="17">
        <v>1544</v>
      </c>
      <c r="F177" s="17">
        <v>0</v>
      </c>
      <c r="G177" s="17">
        <v>169895</v>
      </c>
      <c r="H177" s="17">
        <v>179381</v>
      </c>
      <c r="I177" s="17">
        <v>0</v>
      </c>
      <c r="J177" s="17">
        <v>9486</v>
      </c>
      <c r="K177" s="17">
        <v>171712</v>
      </c>
      <c r="L177" s="17">
        <v>181299</v>
      </c>
      <c r="M177" s="17">
        <v>0</v>
      </c>
      <c r="N177" s="17">
        <v>9587</v>
      </c>
    </row>
    <row r="178" spans="1:14" x14ac:dyDescent="0.25">
      <c r="A178" s="13">
        <v>425</v>
      </c>
      <c r="B178" s="14" t="s">
        <v>288</v>
      </c>
      <c r="C178" s="18">
        <v>86020</v>
      </c>
      <c r="D178" s="18">
        <v>83542</v>
      </c>
      <c r="E178" s="17">
        <v>0</v>
      </c>
      <c r="F178" s="17">
        <v>2478</v>
      </c>
      <c r="G178" s="17">
        <v>528456</v>
      </c>
      <c r="H178" s="17">
        <v>513230</v>
      </c>
      <c r="I178" s="17">
        <v>15226</v>
      </c>
      <c r="J178" s="17">
        <v>0</v>
      </c>
      <c r="K178" s="17">
        <v>534111</v>
      </c>
      <c r="L178" s="17">
        <v>518719</v>
      </c>
      <c r="M178" s="17">
        <v>15392</v>
      </c>
      <c r="N178" s="17">
        <v>0</v>
      </c>
    </row>
    <row r="179" spans="1:14" x14ac:dyDescent="0.25">
      <c r="A179" s="13">
        <v>440</v>
      </c>
      <c r="B179" s="14" t="s">
        <v>289</v>
      </c>
      <c r="C179" s="18">
        <v>524127</v>
      </c>
      <c r="D179" s="18">
        <v>530512</v>
      </c>
      <c r="E179" s="17">
        <v>6385</v>
      </c>
      <c r="F179" s="17">
        <v>0</v>
      </c>
      <c r="G179" s="17">
        <v>3219926</v>
      </c>
      <c r="H179" s="17">
        <v>3259151</v>
      </c>
      <c r="I179" s="17">
        <v>0</v>
      </c>
      <c r="J179" s="17">
        <v>39225</v>
      </c>
      <c r="K179" s="17">
        <v>3254364</v>
      </c>
      <c r="L179" s="17">
        <v>3294008</v>
      </c>
      <c r="M179" s="17">
        <v>0</v>
      </c>
      <c r="N179" s="17">
        <v>39644</v>
      </c>
    </row>
    <row r="180" spans="1:14" x14ac:dyDescent="0.25">
      <c r="A180" s="13">
        <v>450</v>
      </c>
      <c r="B180" s="14" t="s">
        <v>290</v>
      </c>
      <c r="C180" s="18">
        <v>0</v>
      </c>
      <c r="D180" s="18">
        <v>0</v>
      </c>
      <c r="E180" s="17">
        <v>0</v>
      </c>
      <c r="F180" s="17">
        <v>0</v>
      </c>
      <c r="G180" s="17">
        <v>0</v>
      </c>
      <c r="H180" s="17">
        <v>0</v>
      </c>
      <c r="I180" s="17">
        <v>0</v>
      </c>
      <c r="J180" s="17">
        <v>0</v>
      </c>
      <c r="K180" s="17">
        <v>0</v>
      </c>
      <c r="L180" s="17">
        <v>0</v>
      </c>
      <c r="M180" s="17">
        <v>0</v>
      </c>
      <c r="N180" s="17">
        <v>0</v>
      </c>
    </row>
    <row r="181" spans="1:14" x14ac:dyDescent="0.25">
      <c r="A181" s="13">
        <v>451</v>
      </c>
      <c r="B181" s="14" t="s">
        <v>291</v>
      </c>
      <c r="C181" s="18">
        <v>0</v>
      </c>
      <c r="D181" s="18">
        <v>0</v>
      </c>
      <c r="E181" s="17">
        <v>0</v>
      </c>
      <c r="F181" s="17">
        <v>0</v>
      </c>
      <c r="G181" s="17">
        <v>0</v>
      </c>
      <c r="H181" s="17">
        <v>0</v>
      </c>
      <c r="I181" s="17">
        <v>0</v>
      </c>
      <c r="J181" s="17">
        <v>0</v>
      </c>
      <c r="K181" s="17">
        <v>0</v>
      </c>
      <c r="L181" s="17">
        <v>0</v>
      </c>
      <c r="M181" s="17">
        <v>0</v>
      </c>
      <c r="N181" s="17">
        <v>0</v>
      </c>
    </row>
    <row r="182" spans="1:14" x14ac:dyDescent="0.25">
      <c r="A182" s="13">
        <v>452</v>
      </c>
      <c r="B182" s="14" t="s">
        <v>292</v>
      </c>
      <c r="C182" s="18">
        <v>0</v>
      </c>
      <c r="D182" s="18">
        <v>0</v>
      </c>
      <c r="E182" s="17">
        <v>0</v>
      </c>
      <c r="F182" s="17">
        <v>0</v>
      </c>
      <c r="G182" s="17">
        <v>0</v>
      </c>
      <c r="H182" s="17">
        <v>0</v>
      </c>
      <c r="I182" s="17">
        <v>0</v>
      </c>
      <c r="J182" s="17">
        <v>0</v>
      </c>
      <c r="K182" s="17">
        <v>0</v>
      </c>
      <c r="L182" s="17">
        <v>0</v>
      </c>
      <c r="M182" s="17">
        <v>0</v>
      </c>
      <c r="N182" s="17">
        <v>0</v>
      </c>
    </row>
    <row r="183" spans="1:14" x14ac:dyDescent="0.25">
      <c r="A183" s="13">
        <v>453</v>
      </c>
      <c r="B183" s="14" t="s">
        <v>293</v>
      </c>
      <c r="C183" s="18">
        <v>0</v>
      </c>
      <c r="D183" s="18">
        <v>0</v>
      </c>
      <c r="E183" s="17">
        <v>0</v>
      </c>
      <c r="F183" s="17">
        <v>0</v>
      </c>
      <c r="G183" s="17">
        <v>0</v>
      </c>
      <c r="H183" s="17">
        <v>0</v>
      </c>
      <c r="I183" s="17">
        <v>0</v>
      </c>
      <c r="J183" s="17">
        <v>0</v>
      </c>
      <c r="K183" s="17">
        <v>0</v>
      </c>
      <c r="L183" s="17">
        <v>0</v>
      </c>
      <c r="M183" s="17">
        <v>0</v>
      </c>
      <c r="N183" s="17">
        <v>0</v>
      </c>
    </row>
    <row r="184" spans="1:14" x14ac:dyDescent="0.25">
      <c r="A184" s="13">
        <v>454</v>
      </c>
      <c r="B184" s="14" t="s">
        <v>294</v>
      </c>
      <c r="C184" s="18">
        <v>2043</v>
      </c>
      <c r="D184" s="18">
        <v>1046</v>
      </c>
      <c r="E184" s="17">
        <v>0</v>
      </c>
      <c r="F184" s="17">
        <v>997</v>
      </c>
      <c r="G184" s="17">
        <v>12551</v>
      </c>
      <c r="H184" s="17">
        <v>6423</v>
      </c>
      <c r="I184" s="17">
        <v>6128</v>
      </c>
      <c r="J184" s="17">
        <v>0</v>
      </c>
      <c r="K184" s="17">
        <v>12686</v>
      </c>
      <c r="L184" s="17">
        <v>6492</v>
      </c>
      <c r="M184" s="17">
        <v>6194</v>
      </c>
      <c r="N184" s="17">
        <v>0</v>
      </c>
    </row>
    <row r="185" spans="1:14" x14ac:dyDescent="0.25">
      <c r="A185" s="13">
        <v>501</v>
      </c>
      <c r="B185" s="14" t="s">
        <v>295</v>
      </c>
      <c r="C185" s="18">
        <v>4967952</v>
      </c>
      <c r="D185" s="18">
        <v>4930025</v>
      </c>
      <c r="E185" s="17">
        <v>0</v>
      </c>
      <c r="F185" s="17">
        <v>37927</v>
      </c>
      <c r="G185" s="17">
        <v>30520181</v>
      </c>
      <c r="H185" s="17">
        <v>30287181</v>
      </c>
      <c r="I185" s="17">
        <v>233000</v>
      </c>
      <c r="J185" s="17">
        <v>0</v>
      </c>
      <c r="K185" s="17">
        <v>30846570</v>
      </c>
      <c r="L185" s="17">
        <v>30611113</v>
      </c>
      <c r="M185" s="17">
        <v>235457</v>
      </c>
      <c r="N185" s="17">
        <v>0</v>
      </c>
    </row>
    <row r="186" spans="1:14" x14ac:dyDescent="0.25">
      <c r="A186" s="13">
        <v>502</v>
      </c>
      <c r="B186" s="14" t="s">
        <v>296</v>
      </c>
      <c r="C186" s="18">
        <v>0</v>
      </c>
      <c r="D186" s="18">
        <v>0</v>
      </c>
      <c r="E186" s="17">
        <v>0</v>
      </c>
      <c r="F186" s="17">
        <v>0</v>
      </c>
      <c r="G186" s="17">
        <v>0</v>
      </c>
      <c r="H186" s="17">
        <v>0</v>
      </c>
      <c r="I186" s="17">
        <v>0</v>
      </c>
      <c r="J186" s="17">
        <v>0</v>
      </c>
      <c r="K186" s="17">
        <v>0</v>
      </c>
      <c r="L186" s="17">
        <v>0</v>
      </c>
      <c r="M186" s="17">
        <v>0</v>
      </c>
      <c r="N186" s="17">
        <v>0</v>
      </c>
    </row>
    <row r="187" spans="1:14" x14ac:dyDescent="0.25">
      <c r="A187" s="13">
        <v>505</v>
      </c>
      <c r="B187" s="14" t="s">
        <v>297</v>
      </c>
      <c r="C187" s="18">
        <v>38685</v>
      </c>
      <c r="D187" s="18">
        <v>35217</v>
      </c>
      <c r="E187" s="17">
        <v>0</v>
      </c>
      <c r="F187" s="17">
        <v>3468</v>
      </c>
      <c r="G187" s="17">
        <v>237655</v>
      </c>
      <c r="H187" s="17">
        <v>216352</v>
      </c>
      <c r="I187" s="17">
        <v>21303</v>
      </c>
      <c r="J187" s="17">
        <v>0</v>
      </c>
      <c r="K187" s="17">
        <v>240196</v>
      </c>
      <c r="L187" s="17">
        <v>218666</v>
      </c>
      <c r="M187" s="17">
        <v>21530</v>
      </c>
      <c r="N187" s="17">
        <v>0</v>
      </c>
    </row>
    <row r="188" spans="1:14" x14ac:dyDescent="0.25">
      <c r="A188" s="13">
        <v>506</v>
      </c>
      <c r="B188" s="14" t="s">
        <v>298</v>
      </c>
      <c r="C188" s="18">
        <v>14531</v>
      </c>
      <c r="D188" s="18">
        <v>14173</v>
      </c>
      <c r="E188" s="17">
        <v>0</v>
      </c>
      <c r="F188" s="17">
        <v>358</v>
      </c>
      <c r="G188" s="17">
        <v>89272</v>
      </c>
      <c r="H188" s="17">
        <v>87071</v>
      </c>
      <c r="I188" s="17">
        <v>2201</v>
      </c>
      <c r="J188" s="17">
        <v>0</v>
      </c>
      <c r="K188" s="17">
        <v>90224</v>
      </c>
      <c r="L188" s="17">
        <v>88003</v>
      </c>
      <c r="M188" s="17">
        <v>2221</v>
      </c>
      <c r="N188" s="17">
        <v>0</v>
      </c>
    </row>
    <row r="189" spans="1:14" x14ac:dyDescent="0.25">
      <c r="A189" s="13">
        <v>507</v>
      </c>
      <c r="B189" s="14" t="s">
        <v>299</v>
      </c>
      <c r="C189" s="18">
        <v>0</v>
      </c>
      <c r="D189" s="18">
        <v>0</v>
      </c>
      <c r="E189" s="17">
        <v>0</v>
      </c>
      <c r="F189" s="17">
        <v>0</v>
      </c>
      <c r="G189" s="17">
        <v>0</v>
      </c>
      <c r="H189" s="17">
        <v>0</v>
      </c>
      <c r="I189" s="17">
        <v>0</v>
      </c>
      <c r="J189" s="17">
        <v>0</v>
      </c>
      <c r="K189" s="17">
        <v>0</v>
      </c>
      <c r="L189" s="17">
        <v>0</v>
      </c>
      <c r="M189" s="17">
        <v>0</v>
      </c>
      <c r="N189" s="17">
        <v>0</v>
      </c>
    </row>
    <row r="190" spans="1:14" x14ac:dyDescent="0.25">
      <c r="A190" s="13">
        <v>522</v>
      </c>
      <c r="B190" s="14" t="s">
        <v>300</v>
      </c>
      <c r="C190" s="18">
        <v>21522</v>
      </c>
      <c r="D190" s="18">
        <v>27936</v>
      </c>
      <c r="E190" s="17">
        <v>6414</v>
      </c>
      <c r="F190" s="17">
        <v>0</v>
      </c>
      <c r="G190" s="17">
        <v>132219</v>
      </c>
      <c r="H190" s="17">
        <v>171620</v>
      </c>
      <c r="I190" s="17">
        <v>0</v>
      </c>
      <c r="J190" s="17">
        <v>39401</v>
      </c>
      <c r="K190" s="17">
        <v>133633</v>
      </c>
      <c r="L190" s="17">
        <v>173456</v>
      </c>
      <c r="M190" s="17">
        <v>0</v>
      </c>
      <c r="N190" s="17">
        <v>39823</v>
      </c>
    </row>
    <row r="191" spans="1:14" x14ac:dyDescent="0.25">
      <c r="A191" s="13">
        <v>601</v>
      </c>
      <c r="B191" s="14" t="s">
        <v>301</v>
      </c>
      <c r="C191" s="18">
        <v>1835191</v>
      </c>
      <c r="D191" s="18">
        <v>1771899</v>
      </c>
      <c r="E191" s="17">
        <v>0</v>
      </c>
      <c r="F191" s="17">
        <v>63292</v>
      </c>
      <c r="G191" s="17">
        <v>11274326</v>
      </c>
      <c r="H191" s="17">
        <v>10885501</v>
      </c>
      <c r="I191" s="17">
        <v>388825</v>
      </c>
      <c r="J191" s="17">
        <v>0</v>
      </c>
      <c r="K191" s="17">
        <v>11394907</v>
      </c>
      <c r="L191" s="17">
        <v>11001925</v>
      </c>
      <c r="M191" s="17">
        <v>392982</v>
      </c>
      <c r="N191" s="17">
        <v>0</v>
      </c>
    </row>
    <row r="192" spans="1:14" x14ac:dyDescent="0.25">
      <c r="A192" s="13">
        <v>602</v>
      </c>
      <c r="B192" s="14" t="s">
        <v>302</v>
      </c>
      <c r="C192" s="18">
        <v>309175</v>
      </c>
      <c r="D192" s="18">
        <v>307062</v>
      </c>
      <c r="E192" s="17">
        <v>0</v>
      </c>
      <c r="F192" s="17">
        <v>2113</v>
      </c>
      <c r="G192" s="17">
        <v>1899390</v>
      </c>
      <c r="H192" s="17">
        <v>1886404</v>
      </c>
      <c r="I192" s="17">
        <v>12986</v>
      </c>
      <c r="J192" s="17">
        <v>0</v>
      </c>
      <c r="K192" s="17">
        <v>1919709</v>
      </c>
      <c r="L192" s="17">
        <v>1906580</v>
      </c>
      <c r="M192" s="17">
        <v>13129</v>
      </c>
      <c r="N192" s="17">
        <v>0</v>
      </c>
    </row>
    <row r="193" spans="1:14" x14ac:dyDescent="0.25">
      <c r="A193" s="13">
        <v>606</v>
      </c>
      <c r="B193" s="14" t="s">
        <v>303</v>
      </c>
      <c r="C193" s="18">
        <v>5361</v>
      </c>
      <c r="D193" s="18">
        <v>4962</v>
      </c>
      <c r="E193" s="17">
        <v>0</v>
      </c>
      <c r="F193" s="17">
        <v>399</v>
      </c>
      <c r="G193" s="17">
        <v>32937</v>
      </c>
      <c r="H193" s="17">
        <v>30481</v>
      </c>
      <c r="I193" s="17">
        <v>2456</v>
      </c>
      <c r="J193" s="17">
        <v>0</v>
      </c>
      <c r="K193" s="17">
        <v>33290</v>
      </c>
      <c r="L193" s="17">
        <v>30807</v>
      </c>
      <c r="M193" s="17">
        <v>2483</v>
      </c>
      <c r="N193" s="17">
        <v>0</v>
      </c>
    </row>
    <row r="194" spans="1:14" x14ac:dyDescent="0.25">
      <c r="A194" s="13">
        <v>701</v>
      </c>
      <c r="B194" s="14" t="s">
        <v>304</v>
      </c>
      <c r="C194" s="18">
        <v>246411</v>
      </c>
      <c r="D194" s="18">
        <v>268350</v>
      </c>
      <c r="E194" s="17">
        <v>21939</v>
      </c>
      <c r="F194" s="17">
        <v>0</v>
      </c>
      <c r="G194" s="17">
        <v>1513803</v>
      </c>
      <c r="H194" s="17">
        <v>1648584</v>
      </c>
      <c r="I194" s="17">
        <v>0</v>
      </c>
      <c r="J194" s="17">
        <v>134781</v>
      </c>
      <c r="K194" s="17">
        <v>1529996</v>
      </c>
      <c r="L194" s="17">
        <v>1666216</v>
      </c>
      <c r="M194" s="17">
        <v>0</v>
      </c>
      <c r="N194" s="17">
        <v>136220</v>
      </c>
    </row>
    <row r="195" spans="1:14" x14ac:dyDescent="0.25">
      <c r="A195" s="13">
        <v>702</v>
      </c>
      <c r="B195" s="14" t="s">
        <v>305</v>
      </c>
      <c r="C195" s="18">
        <v>132954</v>
      </c>
      <c r="D195" s="18">
        <v>138239</v>
      </c>
      <c r="E195" s="17">
        <v>5285</v>
      </c>
      <c r="F195" s="17">
        <v>0</v>
      </c>
      <c r="G195" s="17">
        <v>816789</v>
      </c>
      <c r="H195" s="17">
        <v>849258</v>
      </c>
      <c r="I195" s="17">
        <v>0</v>
      </c>
      <c r="J195" s="17">
        <v>32469</v>
      </c>
      <c r="K195" s="17">
        <v>825528</v>
      </c>
      <c r="L195" s="17">
        <v>858341</v>
      </c>
      <c r="M195" s="17">
        <v>0</v>
      </c>
      <c r="N195" s="17">
        <v>32813</v>
      </c>
    </row>
    <row r="196" spans="1:14" x14ac:dyDescent="0.25">
      <c r="A196" s="13">
        <v>703</v>
      </c>
      <c r="B196" s="14" t="s">
        <v>306</v>
      </c>
      <c r="C196" s="18">
        <v>374791</v>
      </c>
      <c r="D196" s="18">
        <v>373390</v>
      </c>
      <c r="E196" s="17">
        <v>0</v>
      </c>
      <c r="F196" s="17">
        <v>1401</v>
      </c>
      <c r="G196" s="17">
        <v>2302496</v>
      </c>
      <c r="H196" s="17">
        <v>2293887</v>
      </c>
      <c r="I196" s="17">
        <v>8609</v>
      </c>
      <c r="J196" s="17">
        <v>0</v>
      </c>
      <c r="K196" s="17">
        <v>2327121</v>
      </c>
      <c r="L196" s="17">
        <v>2318420</v>
      </c>
      <c r="M196" s="17">
        <v>8701</v>
      </c>
      <c r="N196" s="17">
        <v>0</v>
      </c>
    </row>
    <row r="197" spans="1:14" x14ac:dyDescent="0.25">
      <c r="A197" s="13">
        <v>704</v>
      </c>
      <c r="B197" s="14" t="s">
        <v>307</v>
      </c>
      <c r="C197" s="18">
        <v>311819</v>
      </c>
      <c r="D197" s="18">
        <v>316418</v>
      </c>
      <c r="E197" s="17">
        <v>4599</v>
      </c>
      <c r="F197" s="17">
        <v>0</v>
      </c>
      <c r="G197" s="17">
        <v>1915630</v>
      </c>
      <c r="H197" s="17">
        <v>1943885</v>
      </c>
      <c r="I197" s="17">
        <v>0</v>
      </c>
      <c r="J197" s="17">
        <v>28255</v>
      </c>
      <c r="K197" s="17">
        <v>1936117</v>
      </c>
      <c r="L197" s="17">
        <v>1964675</v>
      </c>
      <c r="M197" s="17">
        <v>0</v>
      </c>
      <c r="N197" s="17">
        <v>28558</v>
      </c>
    </row>
    <row r="198" spans="1:14" x14ac:dyDescent="0.25">
      <c r="A198" s="13">
        <v>705</v>
      </c>
      <c r="B198" s="14" t="s">
        <v>308</v>
      </c>
      <c r="C198" s="18">
        <v>292107</v>
      </c>
      <c r="D198" s="18">
        <v>281771</v>
      </c>
      <c r="E198" s="17">
        <v>0</v>
      </c>
      <c r="F198" s="17">
        <v>10336</v>
      </c>
      <c r="G198" s="17">
        <v>1794533</v>
      </c>
      <c r="H198" s="17">
        <v>1731035</v>
      </c>
      <c r="I198" s="17">
        <v>63498</v>
      </c>
      <c r="J198" s="17">
        <v>0</v>
      </c>
      <c r="K198" s="17">
        <v>1813725</v>
      </c>
      <c r="L198" s="17">
        <v>1749548</v>
      </c>
      <c r="M198" s="17">
        <v>64177</v>
      </c>
      <c r="N198" s="17">
        <v>0</v>
      </c>
    </row>
    <row r="199" spans="1:14" x14ac:dyDescent="0.25">
      <c r="A199" s="13">
        <v>706</v>
      </c>
      <c r="B199" s="14" t="s">
        <v>309</v>
      </c>
      <c r="C199" s="18">
        <v>356163</v>
      </c>
      <c r="D199" s="18">
        <v>365387</v>
      </c>
      <c r="E199" s="17">
        <v>9224</v>
      </c>
      <c r="F199" s="17">
        <v>0</v>
      </c>
      <c r="G199" s="17">
        <v>2188053</v>
      </c>
      <c r="H199" s="17">
        <v>2244721</v>
      </c>
      <c r="I199" s="17">
        <v>0</v>
      </c>
      <c r="J199" s="17">
        <v>56668</v>
      </c>
      <c r="K199" s="17">
        <v>2211454</v>
      </c>
      <c r="L199" s="17">
        <v>2268729</v>
      </c>
      <c r="M199" s="17">
        <v>0</v>
      </c>
      <c r="N199" s="17">
        <v>57275</v>
      </c>
    </row>
    <row r="200" spans="1:14" x14ac:dyDescent="0.25">
      <c r="A200" s="13">
        <v>707</v>
      </c>
      <c r="B200" s="14" t="s">
        <v>310</v>
      </c>
      <c r="C200" s="18">
        <v>403</v>
      </c>
      <c r="D200" s="18">
        <v>395</v>
      </c>
      <c r="E200" s="17">
        <v>0</v>
      </c>
      <c r="F200" s="17">
        <v>8</v>
      </c>
      <c r="G200" s="17">
        <v>2474</v>
      </c>
      <c r="H200" s="17">
        <v>2425</v>
      </c>
      <c r="I200" s="17">
        <v>49</v>
      </c>
      <c r="J200" s="17">
        <v>0</v>
      </c>
      <c r="K200" s="17">
        <v>2503</v>
      </c>
      <c r="L200" s="17">
        <v>2451</v>
      </c>
      <c r="M200" s="17">
        <v>52</v>
      </c>
      <c r="N200" s="17">
        <v>0</v>
      </c>
    </row>
    <row r="201" spans="1:14" x14ac:dyDescent="0.25">
      <c r="A201" s="13">
        <v>708</v>
      </c>
      <c r="B201" s="14" t="s">
        <v>311</v>
      </c>
      <c r="C201" s="18">
        <v>52833</v>
      </c>
      <c r="D201" s="18">
        <v>51950</v>
      </c>
      <c r="E201" s="17">
        <v>0</v>
      </c>
      <c r="F201" s="17">
        <v>883</v>
      </c>
      <c r="G201" s="17">
        <v>324576</v>
      </c>
      <c r="H201" s="17">
        <v>319147</v>
      </c>
      <c r="I201" s="17">
        <v>5429</v>
      </c>
      <c r="J201" s="17">
        <v>0</v>
      </c>
      <c r="K201" s="17">
        <v>328050</v>
      </c>
      <c r="L201" s="17">
        <v>322561</v>
      </c>
      <c r="M201" s="17">
        <v>5489</v>
      </c>
      <c r="N201" s="17">
        <v>0</v>
      </c>
    </row>
    <row r="202" spans="1:14" x14ac:dyDescent="0.25">
      <c r="A202" s="13">
        <v>709</v>
      </c>
      <c r="B202" s="14" t="s">
        <v>312</v>
      </c>
      <c r="C202" s="18">
        <v>0</v>
      </c>
      <c r="D202" s="18">
        <v>0</v>
      </c>
      <c r="E202" s="17">
        <v>0</v>
      </c>
      <c r="F202" s="17">
        <v>0</v>
      </c>
      <c r="G202" s="17">
        <v>0</v>
      </c>
      <c r="H202" s="17">
        <v>0</v>
      </c>
      <c r="I202" s="17">
        <v>0</v>
      </c>
      <c r="J202" s="17">
        <v>0</v>
      </c>
      <c r="K202" s="17">
        <v>0</v>
      </c>
      <c r="L202" s="17">
        <v>0</v>
      </c>
      <c r="M202" s="17">
        <v>0</v>
      </c>
      <c r="N202" s="17">
        <v>0</v>
      </c>
    </row>
    <row r="203" spans="1:14" x14ac:dyDescent="0.25">
      <c r="A203" s="13">
        <v>711</v>
      </c>
      <c r="B203" s="14" t="s">
        <v>313</v>
      </c>
      <c r="C203" s="18">
        <v>99789</v>
      </c>
      <c r="D203" s="18">
        <v>99176</v>
      </c>
      <c r="E203" s="17">
        <v>0</v>
      </c>
      <c r="F203" s="17">
        <v>613</v>
      </c>
      <c r="G203" s="17">
        <v>613045</v>
      </c>
      <c r="H203" s="17">
        <v>609282</v>
      </c>
      <c r="I203" s="17">
        <v>3763</v>
      </c>
      <c r="J203" s="17">
        <v>0</v>
      </c>
      <c r="K203" s="17">
        <v>619600</v>
      </c>
      <c r="L203" s="17">
        <v>615798</v>
      </c>
      <c r="M203" s="17">
        <v>3802</v>
      </c>
      <c r="N203" s="17">
        <v>0</v>
      </c>
    </row>
    <row r="204" spans="1:14" x14ac:dyDescent="0.25">
      <c r="A204" s="13">
        <v>716</v>
      </c>
      <c r="B204" s="14" t="s">
        <v>314</v>
      </c>
      <c r="C204" s="18">
        <v>138166</v>
      </c>
      <c r="D204" s="18">
        <v>158371</v>
      </c>
      <c r="E204" s="17">
        <v>20205</v>
      </c>
      <c r="F204" s="17">
        <v>0</v>
      </c>
      <c r="G204" s="17">
        <v>848813</v>
      </c>
      <c r="H204" s="17">
        <v>972939</v>
      </c>
      <c r="I204" s="17">
        <v>0</v>
      </c>
      <c r="J204" s="17">
        <v>124126</v>
      </c>
      <c r="K204" s="17">
        <v>857889</v>
      </c>
      <c r="L204" s="17">
        <v>983345</v>
      </c>
      <c r="M204" s="17">
        <v>0</v>
      </c>
      <c r="N204" s="17">
        <v>125456</v>
      </c>
    </row>
    <row r="205" spans="1:14" x14ac:dyDescent="0.25">
      <c r="A205" s="13">
        <v>717</v>
      </c>
      <c r="B205" s="14" t="s">
        <v>315</v>
      </c>
      <c r="C205" s="18">
        <v>0</v>
      </c>
      <c r="D205" s="18">
        <v>0</v>
      </c>
      <c r="E205" s="17">
        <v>0</v>
      </c>
      <c r="F205" s="17">
        <v>0</v>
      </c>
      <c r="G205" s="17">
        <v>0</v>
      </c>
      <c r="H205" s="17">
        <v>0</v>
      </c>
      <c r="I205" s="17">
        <v>0</v>
      </c>
      <c r="J205" s="17">
        <v>0</v>
      </c>
      <c r="K205" s="17">
        <v>0</v>
      </c>
      <c r="L205" s="17">
        <v>0</v>
      </c>
      <c r="M205" s="17">
        <v>0</v>
      </c>
      <c r="N205" s="17">
        <v>0</v>
      </c>
    </row>
    <row r="206" spans="1:14" x14ac:dyDescent="0.25">
      <c r="A206" s="13">
        <v>718</v>
      </c>
      <c r="B206" s="14" t="s">
        <v>316</v>
      </c>
      <c r="C206" s="18">
        <v>173041</v>
      </c>
      <c r="D206" s="18">
        <v>159944</v>
      </c>
      <c r="E206" s="17">
        <v>0</v>
      </c>
      <c r="F206" s="17">
        <v>13097</v>
      </c>
      <c r="G206" s="17">
        <v>1063063</v>
      </c>
      <c r="H206" s="17">
        <v>982604</v>
      </c>
      <c r="I206" s="17">
        <v>80459</v>
      </c>
      <c r="J206" s="17">
        <v>0</v>
      </c>
      <c r="K206" s="17">
        <v>1074432</v>
      </c>
      <c r="L206" s="17">
        <v>993114</v>
      </c>
      <c r="M206" s="17">
        <v>81318</v>
      </c>
      <c r="N206" s="17">
        <v>0</v>
      </c>
    </row>
    <row r="207" spans="1:14" x14ac:dyDescent="0.25">
      <c r="A207" s="13">
        <v>719</v>
      </c>
      <c r="B207" s="14" t="s">
        <v>317</v>
      </c>
      <c r="C207" s="18">
        <v>0</v>
      </c>
      <c r="D207" s="18">
        <v>0</v>
      </c>
      <c r="E207" s="17">
        <v>0</v>
      </c>
      <c r="F207" s="17">
        <v>0</v>
      </c>
      <c r="G207" s="17">
        <v>0</v>
      </c>
      <c r="H207" s="17">
        <v>0</v>
      </c>
      <c r="I207" s="17">
        <v>0</v>
      </c>
      <c r="J207" s="17">
        <v>0</v>
      </c>
      <c r="K207" s="17">
        <v>0</v>
      </c>
      <c r="L207" s="17">
        <v>0</v>
      </c>
      <c r="M207" s="17">
        <v>0</v>
      </c>
      <c r="N207" s="17">
        <v>0</v>
      </c>
    </row>
    <row r="208" spans="1:14" x14ac:dyDescent="0.25">
      <c r="A208" s="13">
        <v>720</v>
      </c>
      <c r="B208" s="14" t="s">
        <v>318</v>
      </c>
      <c r="C208" s="18">
        <v>340114</v>
      </c>
      <c r="D208" s="18">
        <v>358593</v>
      </c>
      <c r="E208" s="17">
        <v>18479</v>
      </c>
      <c r="F208" s="17">
        <v>0</v>
      </c>
      <c r="G208" s="17">
        <v>2089459</v>
      </c>
      <c r="H208" s="17">
        <v>2202982</v>
      </c>
      <c r="I208" s="17">
        <v>0</v>
      </c>
      <c r="J208" s="17">
        <v>113523</v>
      </c>
      <c r="K208" s="17">
        <v>2111806</v>
      </c>
      <c r="L208" s="17">
        <v>2226544</v>
      </c>
      <c r="M208" s="17">
        <v>0</v>
      </c>
      <c r="N208" s="17">
        <v>114738</v>
      </c>
    </row>
    <row r="209" spans="1:14" x14ac:dyDescent="0.25">
      <c r="A209" s="13">
        <v>721</v>
      </c>
      <c r="B209" s="14" t="s">
        <v>319</v>
      </c>
      <c r="C209" s="18">
        <v>0</v>
      </c>
      <c r="D209" s="18">
        <v>0</v>
      </c>
      <c r="E209" s="17">
        <v>0</v>
      </c>
      <c r="F209" s="17">
        <v>0</v>
      </c>
      <c r="G209" s="17">
        <v>0</v>
      </c>
      <c r="H209" s="17">
        <v>0</v>
      </c>
      <c r="I209" s="17">
        <v>0</v>
      </c>
      <c r="J209" s="17">
        <v>0</v>
      </c>
      <c r="K209" s="17">
        <v>0</v>
      </c>
      <c r="L209" s="17">
        <v>0</v>
      </c>
      <c r="M209" s="17">
        <v>0</v>
      </c>
      <c r="N209" s="17">
        <v>0</v>
      </c>
    </row>
    <row r="210" spans="1:14" x14ac:dyDescent="0.25">
      <c r="A210" s="13">
        <v>722</v>
      </c>
      <c r="B210" s="14" t="s">
        <v>320</v>
      </c>
      <c r="C210" s="18">
        <v>0</v>
      </c>
      <c r="D210" s="18">
        <v>0</v>
      </c>
      <c r="E210" s="17">
        <v>0</v>
      </c>
      <c r="F210" s="17">
        <v>0</v>
      </c>
      <c r="G210" s="17">
        <v>0</v>
      </c>
      <c r="H210" s="17">
        <v>0</v>
      </c>
      <c r="I210" s="17">
        <v>0</v>
      </c>
      <c r="J210" s="17">
        <v>0</v>
      </c>
      <c r="K210" s="17">
        <v>0</v>
      </c>
      <c r="L210" s="17">
        <v>0</v>
      </c>
      <c r="M210" s="17">
        <v>0</v>
      </c>
      <c r="N210" s="17">
        <v>0</v>
      </c>
    </row>
    <row r="211" spans="1:14" x14ac:dyDescent="0.25">
      <c r="A211" s="13">
        <v>723</v>
      </c>
      <c r="B211" s="14" t="s">
        <v>321</v>
      </c>
      <c r="C211" s="18">
        <v>146938</v>
      </c>
      <c r="D211" s="18">
        <v>142956</v>
      </c>
      <c r="E211" s="17">
        <v>0</v>
      </c>
      <c r="F211" s="17">
        <v>3982</v>
      </c>
      <c r="G211" s="17">
        <v>902699</v>
      </c>
      <c r="H211" s="17">
        <v>878235</v>
      </c>
      <c r="I211" s="17">
        <v>24464</v>
      </c>
      <c r="J211" s="17">
        <v>0</v>
      </c>
      <c r="K211" s="17">
        <v>912354</v>
      </c>
      <c r="L211" s="17">
        <v>887628</v>
      </c>
      <c r="M211" s="17">
        <v>24726</v>
      </c>
      <c r="N211" s="17">
        <v>0</v>
      </c>
    </row>
    <row r="212" spans="1:14" x14ac:dyDescent="0.25">
      <c r="A212" s="13">
        <v>724</v>
      </c>
      <c r="B212" s="14" t="s">
        <v>322</v>
      </c>
      <c r="C212" s="18">
        <v>172352</v>
      </c>
      <c r="D212" s="18">
        <v>173146</v>
      </c>
      <c r="E212" s="17">
        <v>794</v>
      </c>
      <c r="F212" s="17">
        <v>0</v>
      </c>
      <c r="G212" s="17">
        <v>1058830</v>
      </c>
      <c r="H212" s="17">
        <v>1063704</v>
      </c>
      <c r="I212" s="17">
        <v>0</v>
      </c>
      <c r="J212" s="17">
        <v>4874</v>
      </c>
      <c r="K212" s="17">
        <v>1070156</v>
      </c>
      <c r="L212" s="17">
        <v>1075081</v>
      </c>
      <c r="M212" s="17">
        <v>0</v>
      </c>
      <c r="N212" s="17">
        <v>4925</v>
      </c>
    </row>
    <row r="213" spans="1:14" x14ac:dyDescent="0.25">
      <c r="A213" s="13">
        <v>725</v>
      </c>
      <c r="B213" s="14" t="s">
        <v>323</v>
      </c>
      <c r="C213" s="18">
        <v>0</v>
      </c>
      <c r="D213" s="18">
        <v>0</v>
      </c>
      <c r="E213" s="17">
        <v>0</v>
      </c>
      <c r="F213" s="17">
        <v>0</v>
      </c>
      <c r="G213" s="17">
        <v>0</v>
      </c>
      <c r="H213" s="17">
        <v>0</v>
      </c>
      <c r="I213" s="17">
        <v>0</v>
      </c>
      <c r="J213" s="17">
        <v>0</v>
      </c>
      <c r="K213" s="17">
        <v>0</v>
      </c>
      <c r="L213" s="17">
        <v>0</v>
      </c>
      <c r="M213" s="17">
        <v>0</v>
      </c>
      <c r="N213" s="17">
        <v>0</v>
      </c>
    </row>
    <row r="214" spans="1:14" x14ac:dyDescent="0.25">
      <c r="A214" s="13">
        <v>726</v>
      </c>
      <c r="B214" s="14" t="s">
        <v>324</v>
      </c>
      <c r="C214" s="18">
        <v>0</v>
      </c>
      <c r="D214" s="18">
        <v>0</v>
      </c>
      <c r="E214" s="17">
        <v>0</v>
      </c>
      <c r="F214" s="17">
        <v>0</v>
      </c>
      <c r="G214" s="17">
        <v>0</v>
      </c>
      <c r="H214" s="17">
        <v>0</v>
      </c>
      <c r="I214" s="17">
        <v>0</v>
      </c>
      <c r="J214" s="17">
        <v>0</v>
      </c>
      <c r="K214" s="17">
        <v>0</v>
      </c>
      <c r="L214" s="17">
        <v>0</v>
      </c>
      <c r="M214" s="17">
        <v>0</v>
      </c>
      <c r="N214" s="17">
        <v>0</v>
      </c>
    </row>
    <row r="215" spans="1:14" x14ac:dyDescent="0.25">
      <c r="A215" s="13">
        <v>728</v>
      </c>
      <c r="B215" s="14" t="s">
        <v>325</v>
      </c>
      <c r="C215" s="18">
        <v>203300</v>
      </c>
      <c r="D215" s="18">
        <v>211452</v>
      </c>
      <c r="E215" s="17">
        <v>8152</v>
      </c>
      <c r="F215" s="17">
        <v>0</v>
      </c>
      <c r="G215" s="17">
        <v>1248955</v>
      </c>
      <c r="H215" s="17">
        <v>1299035</v>
      </c>
      <c r="I215" s="17">
        <v>0</v>
      </c>
      <c r="J215" s="17">
        <v>50080</v>
      </c>
      <c r="K215" s="17">
        <v>1262310</v>
      </c>
      <c r="L215" s="17">
        <v>1312929</v>
      </c>
      <c r="M215" s="17">
        <v>0</v>
      </c>
      <c r="N215" s="17">
        <v>50619</v>
      </c>
    </row>
    <row r="216" spans="1:14" x14ac:dyDescent="0.25">
      <c r="A216" s="13">
        <v>729</v>
      </c>
      <c r="B216" s="14" t="s">
        <v>326</v>
      </c>
      <c r="C216" s="18">
        <v>163060</v>
      </c>
      <c r="D216" s="18">
        <v>168272</v>
      </c>
      <c r="E216" s="17">
        <v>5212</v>
      </c>
      <c r="F216" s="17">
        <v>0</v>
      </c>
      <c r="G216" s="17">
        <v>1001743</v>
      </c>
      <c r="H216" s="17">
        <v>1033764</v>
      </c>
      <c r="I216" s="17">
        <v>0</v>
      </c>
      <c r="J216" s="17">
        <v>32021</v>
      </c>
      <c r="K216" s="17">
        <v>1012457</v>
      </c>
      <c r="L216" s="17">
        <v>1044820</v>
      </c>
      <c r="M216" s="17">
        <v>0</v>
      </c>
      <c r="N216" s="17">
        <v>32363</v>
      </c>
    </row>
    <row r="217" spans="1:14" x14ac:dyDescent="0.25">
      <c r="A217" s="13">
        <v>730</v>
      </c>
      <c r="B217" s="14" t="s">
        <v>327</v>
      </c>
      <c r="C217" s="18">
        <v>0</v>
      </c>
      <c r="D217" s="18">
        <v>0</v>
      </c>
      <c r="E217" s="17">
        <v>0</v>
      </c>
      <c r="F217" s="17">
        <v>0</v>
      </c>
      <c r="G217" s="17">
        <v>0</v>
      </c>
      <c r="H217" s="17">
        <v>0</v>
      </c>
      <c r="I217" s="17">
        <v>0</v>
      </c>
      <c r="J217" s="17">
        <v>0</v>
      </c>
      <c r="K217" s="17">
        <v>0</v>
      </c>
      <c r="L217" s="17">
        <v>0</v>
      </c>
      <c r="M217" s="17">
        <v>0</v>
      </c>
      <c r="N217" s="17">
        <v>0</v>
      </c>
    </row>
    <row r="218" spans="1:14" x14ac:dyDescent="0.25">
      <c r="A218" s="13">
        <v>731</v>
      </c>
      <c r="B218" s="14" t="s">
        <v>328</v>
      </c>
      <c r="C218" s="18">
        <v>0</v>
      </c>
      <c r="D218" s="18">
        <v>0</v>
      </c>
      <c r="E218" s="17">
        <v>0</v>
      </c>
      <c r="F218" s="17">
        <v>0</v>
      </c>
      <c r="G218" s="17">
        <v>0</v>
      </c>
      <c r="H218" s="17">
        <v>0</v>
      </c>
      <c r="I218" s="17">
        <v>0</v>
      </c>
      <c r="J218" s="17">
        <v>0</v>
      </c>
      <c r="K218" s="17">
        <v>0</v>
      </c>
      <c r="L218" s="17">
        <v>0</v>
      </c>
      <c r="M218" s="17">
        <v>0</v>
      </c>
      <c r="N218" s="17">
        <v>0</v>
      </c>
    </row>
    <row r="219" spans="1:14" x14ac:dyDescent="0.25">
      <c r="A219" s="13">
        <v>733</v>
      </c>
      <c r="B219" s="14" t="s">
        <v>329</v>
      </c>
      <c r="C219" s="18">
        <v>0</v>
      </c>
      <c r="D219" s="18">
        <v>0</v>
      </c>
      <c r="E219" s="17">
        <v>0</v>
      </c>
      <c r="F219" s="17">
        <v>0</v>
      </c>
      <c r="G219" s="17">
        <v>0</v>
      </c>
      <c r="H219" s="17">
        <v>0</v>
      </c>
      <c r="I219" s="17">
        <v>0</v>
      </c>
      <c r="J219" s="17">
        <v>0</v>
      </c>
      <c r="K219" s="17">
        <v>0</v>
      </c>
      <c r="L219" s="17">
        <v>0</v>
      </c>
      <c r="M219" s="17">
        <v>0</v>
      </c>
      <c r="N219" s="17">
        <v>0</v>
      </c>
    </row>
    <row r="220" spans="1:14" x14ac:dyDescent="0.25">
      <c r="A220" s="13">
        <v>734</v>
      </c>
      <c r="B220" s="14" t="s">
        <v>330</v>
      </c>
      <c r="C220" s="18">
        <v>0</v>
      </c>
      <c r="D220" s="18">
        <v>0</v>
      </c>
      <c r="E220" s="17">
        <v>0</v>
      </c>
      <c r="F220" s="17">
        <v>0</v>
      </c>
      <c r="G220" s="17">
        <v>0</v>
      </c>
      <c r="H220" s="17">
        <v>0</v>
      </c>
      <c r="I220" s="17">
        <v>0</v>
      </c>
      <c r="J220" s="17">
        <v>0</v>
      </c>
      <c r="K220" s="17">
        <v>0</v>
      </c>
      <c r="L220" s="17">
        <v>0</v>
      </c>
      <c r="M220" s="17">
        <v>0</v>
      </c>
      <c r="N220" s="17">
        <v>0</v>
      </c>
    </row>
    <row r="221" spans="1:14" x14ac:dyDescent="0.25">
      <c r="A221" s="13">
        <v>735</v>
      </c>
      <c r="B221" s="14" t="s">
        <v>331</v>
      </c>
      <c r="C221" s="18">
        <v>286808</v>
      </c>
      <c r="D221" s="18">
        <v>276836</v>
      </c>
      <c r="E221" s="17">
        <v>0</v>
      </c>
      <c r="F221" s="17">
        <v>9972</v>
      </c>
      <c r="G221" s="17">
        <v>1761976</v>
      </c>
      <c r="H221" s="17">
        <v>1700718</v>
      </c>
      <c r="I221" s="17">
        <v>61258</v>
      </c>
      <c r="J221" s="17">
        <v>0</v>
      </c>
      <c r="K221" s="17">
        <v>1780821</v>
      </c>
      <c r="L221" s="17">
        <v>1718908</v>
      </c>
      <c r="M221" s="17">
        <v>61913</v>
      </c>
      <c r="N221" s="17">
        <v>0</v>
      </c>
    </row>
    <row r="222" spans="1:14" x14ac:dyDescent="0.25">
      <c r="A222" s="13">
        <v>736</v>
      </c>
      <c r="B222" s="14" t="s">
        <v>332</v>
      </c>
      <c r="C222" s="18">
        <v>0</v>
      </c>
      <c r="D222" s="18">
        <v>0</v>
      </c>
      <c r="E222" s="17">
        <v>0</v>
      </c>
      <c r="F222" s="17">
        <v>0</v>
      </c>
      <c r="G222" s="17">
        <v>0</v>
      </c>
      <c r="H222" s="17">
        <v>0</v>
      </c>
      <c r="I222" s="17">
        <v>0</v>
      </c>
      <c r="J222" s="17">
        <v>0</v>
      </c>
      <c r="K222" s="17">
        <v>0</v>
      </c>
      <c r="L222" s="17">
        <v>0</v>
      </c>
      <c r="M222" s="17">
        <v>0</v>
      </c>
      <c r="N222" s="17">
        <v>0</v>
      </c>
    </row>
    <row r="223" spans="1:14" x14ac:dyDescent="0.25">
      <c r="A223" s="13">
        <v>737</v>
      </c>
      <c r="B223" s="14" t="s">
        <v>333</v>
      </c>
      <c r="C223" s="18">
        <v>115559</v>
      </c>
      <c r="D223" s="18">
        <v>121056</v>
      </c>
      <c r="E223" s="17">
        <v>5497</v>
      </c>
      <c r="F223" s="17">
        <v>0</v>
      </c>
      <c r="G223" s="17">
        <v>709926</v>
      </c>
      <c r="H223" s="17">
        <v>743696</v>
      </c>
      <c r="I223" s="17">
        <v>0</v>
      </c>
      <c r="J223" s="17">
        <v>33770</v>
      </c>
      <c r="K223" s="17">
        <v>717518</v>
      </c>
      <c r="L223" s="17">
        <v>751650</v>
      </c>
      <c r="M223" s="17">
        <v>0</v>
      </c>
      <c r="N223" s="17">
        <v>34132</v>
      </c>
    </row>
    <row r="224" spans="1:14" x14ac:dyDescent="0.25">
      <c r="A224" s="13">
        <v>738</v>
      </c>
      <c r="B224" s="14" t="s">
        <v>334</v>
      </c>
      <c r="C224" s="18">
        <v>0</v>
      </c>
      <c r="D224" s="18">
        <v>0</v>
      </c>
      <c r="E224" s="17">
        <v>0</v>
      </c>
      <c r="F224" s="17">
        <v>0</v>
      </c>
      <c r="G224" s="17">
        <v>0</v>
      </c>
      <c r="H224" s="17">
        <v>0</v>
      </c>
      <c r="I224" s="17">
        <v>0</v>
      </c>
      <c r="J224" s="17">
        <v>0</v>
      </c>
      <c r="K224" s="17">
        <v>0</v>
      </c>
      <c r="L224" s="17">
        <v>0</v>
      </c>
      <c r="M224" s="17">
        <v>0</v>
      </c>
      <c r="N224" s="17">
        <v>0</v>
      </c>
    </row>
    <row r="225" spans="1:14" x14ac:dyDescent="0.25">
      <c r="A225" s="13">
        <v>739</v>
      </c>
      <c r="B225" s="14" t="s">
        <v>335</v>
      </c>
      <c r="C225" s="18">
        <v>86786</v>
      </c>
      <c r="D225" s="18">
        <v>90163</v>
      </c>
      <c r="E225" s="17">
        <v>3377</v>
      </c>
      <c r="F225" s="17">
        <v>0</v>
      </c>
      <c r="G225" s="17">
        <v>533161</v>
      </c>
      <c r="H225" s="17">
        <v>553907</v>
      </c>
      <c r="I225" s="17">
        <v>0</v>
      </c>
      <c r="J225" s="17">
        <v>20746</v>
      </c>
      <c r="K225" s="17">
        <v>538862</v>
      </c>
      <c r="L225" s="17">
        <v>559832</v>
      </c>
      <c r="M225" s="17">
        <v>0</v>
      </c>
      <c r="N225" s="17">
        <v>20970</v>
      </c>
    </row>
    <row r="226" spans="1:14" x14ac:dyDescent="0.25">
      <c r="A226" s="13">
        <v>740</v>
      </c>
      <c r="B226" s="14" t="s">
        <v>336</v>
      </c>
      <c r="C226" s="18">
        <v>0</v>
      </c>
      <c r="D226" s="18">
        <v>0</v>
      </c>
      <c r="E226" s="17">
        <v>0</v>
      </c>
      <c r="F226" s="17">
        <v>0</v>
      </c>
      <c r="G226" s="17">
        <v>0</v>
      </c>
      <c r="H226" s="17">
        <v>0</v>
      </c>
      <c r="I226" s="17">
        <v>0</v>
      </c>
      <c r="J226" s="17">
        <v>0</v>
      </c>
      <c r="K226" s="17">
        <v>0</v>
      </c>
      <c r="L226" s="17">
        <v>0</v>
      </c>
      <c r="M226" s="17">
        <v>0</v>
      </c>
      <c r="N226" s="17">
        <v>0</v>
      </c>
    </row>
    <row r="227" spans="1:14" x14ac:dyDescent="0.25">
      <c r="A227" s="13">
        <v>741</v>
      </c>
      <c r="B227" s="14" t="s">
        <v>337</v>
      </c>
      <c r="C227" s="18">
        <v>271587</v>
      </c>
      <c r="D227" s="18">
        <v>270763</v>
      </c>
      <c r="E227" s="17">
        <v>0</v>
      </c>
      <c r="F227" s="17">
        <v>824</v>
      </c>
      <c r="G227" s="17">
        <v>1668468</v>
      </c>
      <c r="H227" s="17">
        <v>1663406</v>
      </c>
      <c r="I227" s="17">
        <v>5062</v>
      </c>
      <c r="J227" s="17">
        <v>0</v>
      </c>
      <c r="K227" s="17">
        <v>1686314</v>
      </c>
      <c r="L227" s="17">
        <v>1681196</v>
      </c>
      <c r="M227" s="17">
        <v>5118</v>
      </c>
      <c r="N227" s="17">
        <v>0</v>
      </c>
    </row>
    <row r="228" spans="1:14" x14ac:dyDescent="0.25">
      <c r="A228" s="13">
        <v>742</v>
      </c>
      <c r="B228" s="14" t="s">
        <v>338</v>
      </c>
      <c r="C228" s="18">
        <v>97214</v>
      </c>
      <c r="D228" s="18">
        <v>100746</v>
      </c>
      <c r="E228" s="17">
        <v>3532</v>
      </c>
      <c r="F228" s="17">
        <v>0</v>
      </c>
      <c r="G228" s="17">
        <v>597224</v>
      </c>
      <c r="H228" s="17">
        <v>618921</v>
      </c>
      <c r="I228" s="17">
        <v>0</v>
      </c>
      <c r="J228" s="17">
        <v>21697</v>
      </c>
      <c r="K228" s="17">
        <v>603611</v>
      </c>
      <c r="L228" s="17">
        <v>625541</v>
      </c>
      <c r="M228" s="17">
        <v>0</v>
      </c>
      <c r="N228" s="17">
        <v>21930</v>
      </c>
    </row>
    <row r="229" spans="1:14" x14ac:dyDescent="0.25">
      <c r="A229" s="13">
        <v>743</v>
      </c>
      <c r="B229" s="14" t="s">
        <v>339</v>
      </c>
      <c r="C229" s="18">
        <v>156021</v>
      </c>
      <c r="D229" s="18">
        <v>158389</v>
      </c>
      <c r="E229" s="17">
        <v>2368</v>
      </c>
      <c r="F229" s="17">
        <v>0</v>
      </c>
      <c r="G229" s="17">
        <v>958500</v>
      </c>
      <c r="H229" s="17">
        <v>973046</v>
      </c>
      <c r="I229" s="17">
        <v>0</v>
      </c>
      <c r="J229" s="17">
        <v>14546</v>
      </c>
      <c r="K229" s="17">
        <v>968751</v>
      </c>
      <c r="L229" s="17">
        <v>983453</v>
      </c>
      <c r="M229" s="17">
        <v>0</v>
      </c>
      <c r="N229" s="17">
        <v>14702</v>
      </c>
    </row>
    <row r="230" spans="1:14" x14ac:dyDescent="0.25">
      <c r="A230" s="13">
        <v>744</v>
      </c>
      <c r="B230" s="14" t="s">
        <v>340</v>
      </c>
      <c r="C230" s="18">
        <v>0</v>
      </c>
      <c r="D230" s="18">
        <v>0</v>
      </c>
      <c r="E230" s="17">
        <v>0</v>
      </c>
      <c r="F230" s="17">
        <v>0</v>
      </c>
      <c r="G230" s="17">
        <v>0</v>
      </c>
      <c r="H230" s="17">
        <v>0</v>
      </c>
      <c r="I230" s="17">
        <v>0</v>
      </c>
      <c r="J230" s="17">
        <v>0</v>
      </c>
      <c r="K230" s="17">
        <v>0</v>
      </c>
      <c r="L230" s="17">
        <v>0</v>
      </c>
      <c r="M230" s="17">
        <v>0</v>
      </c>
      <c r="N230" s="17">
        <v>0</v>
      </c>
    </row>
    <row r="231" spans="1:14" x14ac:dyDescent="0.25">
      <c r="A231" s="13">
        <v>745</v>
      </c>
      <c r="B231" s="14" t="s">
        <v>341</v>
      </c>
      <c r="C231" s="18">
        <v>184635</v>
      </c>
      <c r="D231" s="18">
        <v>175717</v>
      </c>
      <c r="E231" s="17">
        <v>0</v>
      </c>
      <c r="F231" s="17">
        <v>8918</v>
      </c>
      <c r="G231" s="17">
        <v>1134289</v>
      </c>
      <c r="H231" s="17">
        <v>1079501</v>
      </c>
      <c r="I231" s="17">
        <v>54788</v>
      </c>
      <c r="J231" s="17">
        <v>0</v>
      </c>
      <c r="K231" s="17">
        <v>1146418</v>
      </c>
      <c r="L231" s="17">
        <v>1091047</v>
      </c>
      <c r="M231" s="17">
        <v>55371</v>
      </c>
      <c r="N231" s="17">
        <v>0</v>
      </c>
    </row>
    <row r="232" spans="1:14" x14ac:dyDescent="0.25">
      <c r="A232" s="13">
        <v>747</v>
      </c>
      <c r="B232" s="14" t="s">
        <v>342</v>
      </c>
      <c r="C232" s="18">
        <v>153471</v>
      </c>
      <c r="D232" s="18">
        <v>146417</v>
      </c>
      <c r="E232" s="17">
        <v>0</v>
      </c>
      <c r="F232" s="17">
        <v>7054</v>
      </c>
      <c r="G232" s="17">
        <v>942834</v>
      </c>
      <c r="H232" s="17">
        <v>899497</v>
      </c>
      <c r="I232" s="17">
        <v>43337</v>
      </c>
      <c r="J232" s="17">
        <v>0</v>
      </c>
      <c r="K232" s="17">
        <v>952920</v>
      </c>
      <c r="L232" s="17">
        <v>909118</v>
      </c>
      <c r="M232" s="17">
        <v>43802</v>
      </c>
      <c r="N232" s="17">
        <v>0</v>
      </c>
    </row>
    <row r="233" spans="1:14" x14ac:dyDescent="0.25">
      <c r="A233" s="13">
        <v>748</v>
      </c>
      <c r="B233" s="14" t="s">
        <v>343</v>
      </c>
      <c r="C233" s="18">
        <v>87412</v>
      </c>
      <c r="D233" s="18">
        <v>85312</v>
      </c>
      <c r="E233" s="17">
        <v>0</v>
      </c>
      <c r="F233" s="17">
        <v>2100</v>
      </c>
      <c r="G233" s="17">
        <v>537005</v>
      </c>
      <c r="H233" s="17">
        <v>524104</v>
      </c>
      <c r="I233" s="17">
        <v>12901</v>
      </c>
      <c r="J233" s="17">
        <v>0</v>
      </c>
      <c r="K233" s="17">
        <v>542747</v>
      </c>
      <c r="L233" s="17">
        <v>529709</v>
      </c>
      <c r="M233" s="17">
        <v>13038</v>
      </c>
      <c r="N233" s="17">
        <v>0</v>
      </c>
    </row>
    <row r="234" spans="1:14" x14ac:dyDescent="0.25">
      <c r="A234" s="13">
        <v>749</v>
      </c>
      <c r="B234" s="14" t="s">
        <v>344</v>
      </c>
      <c r="C234" s="18">
        <v>162491</v>
      </c>
      <c r="D234" s="18">
        <v>154019</v>
      </c>
      <c r="E234" s="17">
        <v>0</v>
      </c>
      <c r="F234" s="17">
        <v>8472</v>
      </c>
      <c r="G234" s="17">
        <v>998246</v>
      </c>
      <c r="H234" s="17">
        <v>946201</v>
      </c>
      <c r="I234" s="17">
        <v>52045</v>
      </c>
      <c r="J234" s="17">
        <v>0</v>
      </c>
      <c r="K234" s="17">
        <v>1008924</v>
      </c>
      <c r="L234" s="17">
        <v>956321</v>
      </c>
      <c r="M234" s="17">
        <v>52603</v>
      </c>
      <c r="N234" s="17">
        <v>0</v>
      </c>
    </row>
    <row r="235" spans="1:14" x14ac:dyDescent="0.25">
      <c r="A235" s="13">
        <v>750</v>
      </c>
      <c r="B235" s="14" t="s">
        <v>345</v>
      </c>
      <c r="C235" s="18">
        <v>0</v>
      </c>
      <c r="D235" s="18">
        <v>0</v>
      </c>
      <c r="E235" s="17">
        <v>0</v>
      </c>
      <c r="F235" s="17">
        <v>0</v>
      </c>
      <c r="G235" s="17">
        <v>0</v>
      </c>
      <c r="H235" s="17">
        <v>0</v>
      </c>
      <c r="I235" s="17">
        <v>0</v>
      </c>
      <c r="J235" s="17">
        <v>0</v>
      </c>
      <c r="K235" s="17">
        <v>0</v>
      </c>
      <c r="L235" s="17">
        <v>0</v>
      </c>
      <c r="M235" s="17">
        <v>0</v>
      </c>
      <c r="N235" s="17">
        <v>0</v>
      </c>
    </row>
    <row r="236" spans="1:14" x14ac:dyDescent="0.25">
      <c r="A236" s="13">
        <v>751</v>
      </c>
      <c r="B236" s="14" t="s">
        <v>346</v>
      </c>
      <c r="C236" s="18">
        <v>6255</v>
      </c>
      <c r="D236" s="18">
        <v>5631</v>
      </c>
      <c r="E236" s="17">
        <v>0</v>
      </c>
      <c r="F236" s="17">
        <v>624</v>
      </c>
      <c r="G236" s="17">
        <v>38428</v>
      </c>
      <c r="H236" s="17">
        <v>34596</v>
      </c>
      <c r="I236" s="17">
        <v>3832</v>
      </c>
      <c r="J236" s="17">
        <v>0</v>
      </c>
      <c r="K236" s="17">
        <v>38836</v>
      </c>
      <c r="L236" s="17">
        <v>34966</v>
      </c>
      <c r="M236" s="17">
        <v>3870</v>
      </c>
      <c r="N236" s="17">
        <v>0</v>
      </c>
    </row>
    <row r="237" spans="1:14" x14ac:dyDescent="0.25">
      <c r="A237" s="13">
        <v>752</v>
      </c>
      <c r="B237" s="14" t="s">
        <v>347</v>
      </c>
      <c r="C237" s="18">
        <v>258749</v>
      </c>
      <c r="D237" s="18">
        <v>281363</v>
      </c>
      <c r="E237" s="17">
        <v>22614</v>
      </c>
      <c r="F237" s="17">
        <v>0</v>
      </c>
      <c r="G237" s="17">
        <v>1589599</v>
      </c>
      <c r="H237" s="17">
        <v>1728527</v>
      </c>
      <c r="I237" s="17">
        <v>0</v>
      </c>
      <c r="J237" s="17">
        <v>138928</v>
      </c>
      <c r="K237" s="17">
        <v>1606600</v>
      </c>
      <c r="L237" s="17">
        <v>1747014</v>
      </c>
      <c r="M237" s="17">
        <v>0</v>
      </c>
      <c r="N237" s="17">
        <v>140414</v>
      </c>
    </row>
    <row r="238" spans="1:14" x14ac:dyDescent="0.25">
      <c r="A238" s="13">
        <v>753</v>
      </c>
      <c r="B238" s="14" t="s">
        <v>348</v>
      </c>
      <c r="C238" s="18">
        <v>206885</v>
      </c>
      <c r="D238" s="18">
        <v>210479</v>
      </c>
      <c r="E238" s="17">
        <v>3594</v>
      </c>
      <c r="F238" s="17">
        <v>0</v>
      </c>
      <c r="G238" s="17">
        <v>1270981</v>
      </c>
      <c r="H238" s="17">
        <v>1293056</v>
      </c>
      <c r="I238" s="17">
        <v>0</v>
      </c>
      <c r="J238" s="17">
        <v>22075</v>
      </c>
      <c r="K238" s="17">
        <v>1284574</v>
      </c>
      <c r="L238" s="17">
        <v>1306886</v>
      </c>
      <c r="M238" s="17">
        <v>0</v>
      </c>
      <c r="N238" s="17">
        <v>22312</v>
      </c>
    </row>
    <row r="239" spans="1:14" x14ac:dyDescent="0.25">
      <c r="A239" s="13">
        <v>754</v>
      </c>
      <c r="B239" s="14" t="s">
        <v>349</v>
      </c>
      <c r="C239" s="18">
        <v>103778</v>
      </c>
      <c r="D239" s="18">
        <v>99283</v>
      </c>
      <c r="E239" s="17">
        <v>0</v>
      </c>
      <c r="F239" s="17">
        <v>4495</v>
      </c>
      <c r="G239" s="17">
        <v>637553</v>
      </c>
      <c r="H239" s="17">
        <v>609935</v>
      </c>
      <c r="I239" s="17">
        <v>27618</v>
      </c>
      <c r="J239" s="17">
        <v>0</v>
      </c>
      <c r="K239" s="17">
        <v>644373</v>
      </c>
      <c r="L239" s="17">
        <v>616458</v>
      </c>
      <c r="M239" s="17">
        <v>27915</v>
      </c>
      <c r="N239" s="17">
        <v>0</v>
      </c>
    </row>
    <row r="240" spans="1:14" x14ac:dyDescent="0.25">
      <c r="A240" s="13">
        <v>756</v>
      </c>
      <c r="B240" s="14" t="s">
        <v>350</v>
      </c>
      <c r="C240" s="18">
        <v>427078</v>
      </c>
      <c r="D240" s="18">
        <v>439499</v>
      </c>
      <c r="E240" s="17">
        <v>12421</v>
      </c>
      <c r="F240" s="17">
        <v>0</v>
      </c>
      <c r="G240" s="17">
        <v>2623714</v>
      </c>
      <c r="H240" s="17">
        <v>2700022</v>
      </c>
      <c r="I240" s="17">
        <v>0</v>
      </c>
      <c r="J240" s="17">
        <v>76308</v>
      </c>
      <c r="K240" s="17">
        <v>2651776</v>
      </c>
      <c r="L240" s="17">
        <v>2728899</v>
      </c>
      <c r="M240" s="17">
        <v>0</v>
      </c>
      <c r="N240" s="17">
        <v>77123</v>
      </c>
    </row>
    <row r="241" spans="1:14" x14ac:dyDescent="0.25">
      <c r="A241" s="13">
        <v>757</v>
      </c>
      <c r="B241" s="14" t="s">
        <v>351</v>
      </c>
      <c r="C241" s="18">
        <v>89300</v>
      </c>
      <c r="D241" s="18">
        <v>86551</v>
      </c>
      <c r="E241" s="17">
        <v>0</v>
      </c>
      <c r="F241" s="17">
        <v>2749</v>
      </c>
      <c r="G241" s="17">
        <v>548605</v>
      </c>
      <c r="H241" s="17">
        <v>531715</v>
      </c>
      <c r="I241" s="17">
        <v>16890</v>
      </c>
      <c r="J241" s="17">
        <v>0</v>
      </c>
      <c r="K241" s="17">
        <v>554471</v>
      </c>
      <c r="L241" s="17">
        <v>537402</v>
      </c>
      <c r="M241" s="17">
        <v>17069</v>
      </c>
      <c r="N241" s="17">
        <v>0</v>
      </c>
    </row>
    <row r="242" spans="1:14" x14ac:dyDescent="0.25">
      <c r="A242" s="13">
        <v>759</v>
      </c>
      <c r="B242" s="14" t="s">
        <v>352</v>
      </c>
      <c r="C242" s="18">
        <v>0</v>
      </c>
      <c r="D242" s="18">
        <v>0</v>
      </c>
      <c r="E242" s="17">
        <v>0</v>
      </c>
      <c r="F242" s="17">
        <v>0</v>
      </c>
      <c r="G242" s="17">
        <v>0</v>
      </c>
      <c r="H242" s="17">
        <v>0</v>
      </c>
      <c r="I242" s="17">
        <v>0</v>
      </c>
      <c r="J242" s="17">
        <v>0</v>
      </c>
      <c r="K242" s="17">
        <v>0</v>
      </c>
      <c r="L242" s="17">
        <v>0</v>
      </c>
      <c r="M242" s="17">
        <v>0</v>
      </c>
      <c r="N242" s="17">
        <v>0</v>
      </c>
    </row>
    <row r="243" spans="1:14" x14ac:dyDescent="0.25">
      <c r="A243" s="13">
        <v>760</v>
      </c>
      <c r="B243" s="14" t="s">
        <v>353</v>
      </c>
      <c r="C243" s="18">
        <v>0</v>
      </c>
      <c r="D243" s="18">
        <v>0</v>
      </c>
      <c r="E243" s="17">
        <v>0</v>
      </c>
      <c r="F243" s="17">
        <v>0</v>
      </c>
      <c r="G243" s="17">
        <v>0</v>
      </c>
      <c r="H243" s="17">
        <v>0</v>
      </c>
      <c r="I243" s="17">
        <v>0</v>
      </c>
      <c r="J243" s="17">
        <v>0</v>
      </c>
      <c r="K243" s="17">
        <v>0</v>
      </c>
      <c r="L243" s="17">
        <v>0</v>
      </c>
      <c r="M243" s="17">
        <v>0</v>
      </c>
      <c r="N243" s="17">
        <v>0</v>
      </c>
    </row>
    <row r="244" spans="1:14" x14ac:dyDescent="0.25">
      <c r="A244" s="13">
        <v>761</v>
      </c>
      <c r="B244" s="14" t="s">
        <v>354</v>
      </c>
      <c r="C244" s="18">
        <v>81001</v>
      </c>
      <c r="D244" s="18">
        <v>81657</v>
      </c>
      <c r="E244" s="17">
        <v>656</v>
      </c>
      <c r="F244" s="17">
        <v>0</v>
      </c>
      <c r="G244" s="17">
        <v>497624</v>
      </c>
      <c r="H244" s="17">
        <v>501653</v>
      </c>
      <c r="I244" s="17">
        <v>0</v>
      </c>
      <c r="J244" s="17">
        <v>4029</v>
      </c>
      <c r="K244" s="17">
        <v>502945</v>
      </c>
      <c r="L244" s="17">
        <v>507018</v>
      </c>
      <c r="M244" s="17">
        <v>0</v>
      </c>
      <c r="N244" s="17">
        <v>4073</v>
      </c>
    </row>
    <row r="245" spans="1:14" x14ac:dyDescent="0.25">
      <c r="A245" s="13">
        <v>762</v>
      </c>
      <c r="B245" s="14" t="s">
        <v>355</v>
      </c>
      <c r="C245" s="18">
        <v>0</v>
      </c>
      <c r="D245" s="18">
        <v>0</v>
      </c>
      <c r="E245" s="17">
        <v>0</v>
      </c>
      <c r="F245" s="17">
        <v>0</v>
      </c>
      <c r="G245" s="17">
        <v>0</v>
      </c>
      <c r="H245" s="17">
        <v>0</v>
      </c>
      <c r="I245" s="17">
        <v>0</v>
      </c>
      <c r="J245" s="17">
        <v>0</v>
      </c>
      <c r="K245" s="17">
        <v>0</v>
      </c>
      <c r="L245" s="17">
        <v>0</v>
      </c>
      <c r="M245" s="17">
        <v>0</v>
      </c>
      <c r="N245" s="17">
        <v>0</v>
      </c>
    </row>
    <row r="246" spans="1:14" x14ac:dyDescent="0.25">
      <c r="A246" s="13">
        <v>765</v>
      </c>
      <c r="B246" s="14" t="s">
        <v>356</v>
      </c>
      <c r="C246" s="18">
        <v>916875</v>
      </c>
      <c r="D246" s="18">
        <v>936197</v>
      </c>
      <c r="E246" s="17">
        <v>19322</v>
      </c>
      <c r="F246" s="17">
        <v>0</v>
      </c>
      <c r="G246" s="17">
        <v>5632736</v>
      </c>
      <c r="H246" s="17">
        <v>5751442</v>
      </c>
      <c r="I246" s="17">
        <v>0</v>
      </c>
      <c r="J246" s="17">
        <v>118706</v>
      </c>
      <c r="K246" s="17">
        <v>5692980</v>
      </c>
      <c r="L246" s="17">
        <v>5812955</v>
      </c>
      <c r="M246" s="17">
        <v>0</v>
      </c>
      <c r="N246" s="17">
        <v>119975</v>
      </c>
    </row>
    <row r="247" spans="1:14" x14ac:dyDescent="0.25">
      <c r="A247" s="13">
        <v>766</v>
      </c>
      <c r="B247" s="14" t="s">
        <v>357</v>
      </c>
      <c r="C247" s="18">
        <v>6845</v>
      </c>
      <c r="D247" s="18">
        <v>6043</v>
      </c>
      <c r="E247" s="17">
        <v>0</v>
      </c>
      <c r="F247" s="17">
        <v>802</v>
      </c>
      <c r="G247" s="17">
        <v>42054</v>
      </c>
      <c r="H247" s="17">
        <v>37123</v>
      </c>
      <c r="I247" s="17">
        <v>4931</v>
      </c>
      <c r="J247" s="17">
        <v>0</v>
      </c>
      <c r="K247" s="17">
        <v>42501</v>
      </c>
      <c r="L247" s="17">
        <v>37520</v>
      </c>
      <c r="M247" s="17">
        <v>4981</v>
      </c>
      <c r="N247" s="17">
        <v>0</v>
      </c>
    </row>
    <row r="248" spans="1:14" x14ac:dyDescent="0.25">
      <c r="A248" s="13">
        <v>767</v>
      </c>
      <c r="B248" s="14" t="s">
        <v>358</v>
      </c>
      <c r="C248" s="18">
        <v>842115</v>
      </c>
      <c r="D248" s="18">
        <v>814426</v>
      </c>
      <c r="E248" s="17">
        <v>0</v>
      </c>
      <c r="F248" s="17">
        <v>27689</v>
      </c>
      <c r="G248" s="17">
        <v>5173458</v>
      </c>
      <c r="H248" s="17">
        <v>5003349</v>
      </c>
      <c r="I248" s="17">
        <v>170109</v>
      </c>
      <c r="J248" s="17">
        <v>0</v>
      </c>
      <c r="K248" s="17">
        <v>5228789</v>
      </c>
      <c r="L248" s="17">
        <v>5056861</v>
      </c>
      <c r="M248" s="17">
        <v>171928</v>
      </c>
      <c r="N248" s="17">
        <v>0</v>
      </c>
    </row>
    <row r="249" spans="1:14" x14ac:dyDescent="0.25">
      <c r="A249" s="13">
        <v>768</v>
      </c>
      <c r="B249" s="14" t="s">
        <v>359</v>
      </c>
      <c r="C249" s="18">
        <v>183226</v>
      </c>
      <c r="D249" s="18">
        <v>180803</v>
      </c>
      <c r="E249" s="17">
        <v>0</v>
      </c>
      <c r="F249" s="17">
        <v>2423</v>
      </c>
      <c r="G249" s="17">
        <v>1125631</v>
      </c>
      <c r="H249" s="17">
        <v>1110749</v>
      </c>
      <c r="I249" s="17">
        <v>14882</v>
      </c>
      <c r="J249" s="17">
        <v>0</v>
      </c>
      <c r="K249" s="17">
        <v>1137670</v>
      </c>
      <c r="L249" s="17">
        <v>1122629</v>
      </c>
      <c r="M249" s="17">
        <v>15041</v>
      </c>
      <c r="N249" s="17">
        <v>0</v>
      </c>
    </row>
    <row r="250" spans="1:14" x14ac:dyDescent="0.25">
      <c r="A250" s="13">
        <v>769</v>
      </c>
      <c r="B250" s="14" t="s">
        <v>360</v>
      </c>
      <c r="C250" s="18">
        <v>300036</v>
      </c>
      <c r="D250" s="18">
        <v>308924</v>
      </c>
      <c r="E250" s="17">
        <v>8888</v>
      </c>
      <c r="F250" s="17">
        <v>0</v>
      </c>
      <c r="G250" s="17">
        <v>1843245</v>
      </c>
      <c r="H250" s="17">
        <v>1897845</v>
      </c>
      <c r="I250" s="17">
        <v>0</v>
      </c>
      <c r="J250" s="17">
        <v>54600</v>
      </c>
      <c r="K250" s="17">
        <v>1862958</v>
      </c>
      <c r="L250" s="17">
        <v>1918143</v>
      </c>
      <c r="M250" s="17">
        <v>0</v>
      </c>
      <c r="N250" s="17">
        <v>55185</v>
      </c>
    </row>
    <row r="251" spans="1:14" x14ac:dyDescent="0.25">
      <c r="A251" s="13">
        <v>770</v>
      </c>
      <c r="B251" s="14" t="s">
        <v>361</v>
      </c>
      <c r="C251" s="18">
        <v>159810</v>
      </c>
      <c r="D251" s="18">
        <v>168514</v>
      </c>
      <c r="E251" s="17">
        <v>8704</v>
      </c>
      <c r="F251" s="17">
        <v>0</v>
      </c>
      <c r="G251" s="17">
        <v>981776</v>
      </c>
      <c r="H251" s="17">
        <v>1035249</v>
      </c>
      <c r="I251" s="17">
        <v>0</v>
      </c>
      <c r="J251" s="17">
        <v>53473</v>
      </c>
      <c r="K251" s="17">
        <v>992274</v>
      </c>
      <c r="L251" s="17">
        <v>1046321</v>
      </c>
      <c r="M251" s="17">
        <v>0</v>
      </c>
      <c r="N251" s="17">
        <v>54047</v>
      </c>
    </row>
    <row r="252" spans="1:14" x14ac:dyDescent="0.25">
      <c r="A252" s="13">
        <v>771</v>
      </c>
      <c r="B252" s="14" t="s">
        <v>362</v>
      </c>
      <c r="C252" s="18">
        <v>110122</v>
      </c>
      <c r="D252" s="18">
        <v>96301</v>
      </c>
      <c r="E252" s="17">
        <v>0</v>
      </c>
      <c r="F252" s="17">
        <v>13821</v>
      </c>
      <c r="G252" s="17">
        <v>676524</v>
      </c>
      <c r="H252" s="17">
        <v>591617</v>
      </c>
      <c r="I252" s="17">
        <v>84907</v>
      </c>
      <c r="J252" s="17">
        <v>0</v>
      </c>
      <c r="K252" s="17">
        <v>683759</v>
      </c>
      <c r="L252" s="17">
        <v>597944</v>
      </c>
      <c r="M252" s="17">
        <v>85815</v>
      </c>
      <c r="N252" s="17">
        <v>0</v>
      </c>
    </row>
    <row r="253" spans="1:14" x14ac:dyDescent="0.25">
      <c r="A253" s="13">
        <v>772</v>
      </c>
      <c r="B253" s="14" t="s">
        <v>363</v>
      </c>
      <c r="C253" s="18">
        <v>179807</v>
      </c>
      <c r="D253" s="18">
        <v>180027</v>
      </c>
      <c r="E253" s="17">
        <v>220</v>
      </c>
      <c r="F253" s="17">
        <v>0</v>
      </c>
      <c r="G253" s="17">
        <v>1104628</v>
      </c>
      <c r="H253" s="17">
        <v>1105978</v>
      </c>
      <c r="I253" s="17">
        <v>0</v>
      </c>
      <c r="J253" s="17">
        <v>1350</v>
      </c>
      <c r="K253" s="17">
        <v>1116445</v>
      </c>
      <c r="L253" s="17">
        <v>1117807</v>
      </c>
      <c r="M253" s="17">
        <v>0</v>
      </c>
      <c r="N253" s="17">
        <v>1362</v>
      </c>
    </row>
    <row r="254" spans="1:14" x14ac:dyDescent="0.25">
      <c r="A254" s="13">
        <v>773</v>
      </c>
      <c r="B254" s="14" t="s">
        <v>364</v>
      </c>
      <c r="C254" s="18">
        <v>114633</v>
      </c>
      <c r="D254" s="18">
        <v>124883</v>
      </c>
      <c r="E254" s="17">
        <v>10250</v>
      </c>
      <c r="F254" s="17">
        <v>0</v>
      </c>
      <c r="G254" s="17">
        <v>704236</v>
      </c>
      <c r="H254" s="17">
        <v>767205</v>
      </c>
      <c r="I254" s="17">
        <v>0</v>
      </c>
      <c r="J254" s="17">
        <v>62969</v>
      </c>
      <c r="K254" s="17">
        <v>711770</v>
      </c>
      <c r="L254" s="17">
        <v>775411</v>
      </c>
      <c r="M254" s="17">
        <v>0</v>
      </c>
      <c r="N254" s="17">
        <v>63641</v>
      </c>
    </row>
    <row r="255" spans="1:14" x14ac:dyDescent="0.25">
      <c r="A255" s="13">
        <v>774</v>
      </c>
      <c r="B255" s="14" t="s">
        <v>365</v>
      </c>
      <c r="C255" s="18">
        <v>148729</v>
      </c>
      <c r="D255" s="18">
        <v>149852</v>
      </c>
      <c r="E255" s="17">
        <v>1123</v>
      </c>
      <c r="F255" s="17">
        <v>0</v>
      </c>
      <c r="G255" s="17">
        <v>913701</v>
      </c>
      <c r="H255" s="17">
        <v>920603</v>
      </c>
      <c r="I255" s="17">
        <v>0</v>
      </c>
      <c r="J255" s="17">
        <v>6902</v>
      </c>
      <c r="K255" s="17">
        <v>923471</v>
      </c>
      <c r="L255" s="17">
        <v>930450</v>
      </c>
      <c r="M255" s="17">
        <v>0</v>
      </c>
      <c r="N255" s="17">
        <v>6979</v>
      </c>
    </row>
    <row r="256" spans="1:14" x14ac:dyDescent="0.25">
      <c r="A256" s="13">
        <v>775</v>
      </c>
      <c r="B256" s="14" t="s">
        <v>366</v>
      </c>
      <c r="C256" s="18">
        <v>178203</v>
      </c>
      <c r="D256" s="18">
        <v>170012</v>
      </c>
      <c r="E256" s="17">
        <v>0</v>
      </c>
      <c r="F256" s="17">
        <v>8191</v>
      </c>
      <c r="G256" s="17">
        <v>1094772</v>
      </c>
      <c r="H256" s="17">
        <v>1044451</v>
      </c>
      <c r="I256" s="17">
        <v>50321</v>
      </c>
      <c r="J256" s="17">
        <v>0</v>
      </c>
      <c r="K256" s="17">
        <v>1106480</v>
      </c>
      <c r="L256" s="17">
        <v>1055622</v>
      </c>
      <c r="M256" s="17">
        <v>50858</v>
      </c>
      <c r="N256" s="17">
        <v>0</v>
      </c>
    </row>
    <row r="257" spans="1:14" x14ac:dyDescent="0.25">
      <c r="A257" s="13">
        <v>776</v>
      </c>
      <c r="B257" s="14" t="s">
        <v>367</v>
      </c>
      <c r="C257" s="18">
        <v>167149</v>
      </c>
      <c r="D257" s="18">
        <v>164176</v>
      </c>
      <c r="E257" s="17">
        <v>0</v>
      </c>
      <c r="F257" s="17">
        <v>2973</v>
      </c>
      <c r="G257" s="17">
        <v>1026864</v>
      </c>
      <c r="H257" s="17">
        <v>1008600</v>
      </c>
      <c r="I257" s="17">
        <v>18264</v>
      </c>
      <c r="J257" s="17">
        <v>0</v>
      </c>
      <c r="K257" s="17">
        <v>1037849</v>
      </c>
      <c r="L257" s="17">
        <v>1019387</v>
      </c>
      <c r="M257" s="17">
        <v>18462</v>
      </c>
      <c r="N257" s="17">
        <v>0</v>
      </c>
    </row>
    <row r="258" spans="1:14" x14ac:dyDescent="0.25">
      <c r="A258" s="13">
        <v>777</v>
      </c>
      <c r="B258" s="14" t="s">
        <v>368</v>
      </c>
      <c r="C258" s="18">
        <v>805975</v>
      </c>
      <c r="D258" s="18">
        <v>810067</v>
      </c>
      <c r="E258" s="17">
        <v>4092</v>
      </c>
      <c r="F258" s="17">
        <v>0</v>
      </c>
      <c r="G258" s="17">
        <v>4951433</v>
      </c>
      <c r="H258" s="17">
        <v>4976572</v>
      </c>
      <c r="I258" s="17">
        <v>0</v>
      </c>
      <c r="J258" s="17">
        <v>25139</v>
      </c>
      <c r="K258" s="17">
        <v>5004390</v>
      </c>
      <c r="L258" s="17">
        <v>5029798</v>
      </c>
      <c r="M258" s="17">
        <v>0</v>
      </c>
      <c r="N258" s="17">
        <v>25408</v>
      </c>
    </row>
    <row r="259" spans="1:14" x14ac:dyDescent="0.25">
      <c r="A259" s="13">
        <v>778</v>
      </c>
      <c r="B259" s="14" t="s">
        <v>369</v>
      </c>
      <c r="C259" s="18">
        <v>208259</v>
      </c>
      <c r="D259" s="18">
        <v>204652</v>
      </c>
      <c r="E259" s="17">
        <v>0</v>
      </c>
      <c r="F259" s="17">
        <v>3607</v>
      </c>
      <c r="G259" s="17">
        <v>1279419</v>
      </c>
      <c r="H259" s="17">
        <v>1257262</v>
      </c>
      <c r="I259" s="17">
        <v>22157</v>
      </c>
      <c r="J259" s="17">
        <v>0</v>
      </c>
      <c r="K259" s="17">
        <v>1293103</v>
      </c>
      <c r="L259" s="17">
        <v>1270708</v>
      </c>
      <c r="M259" s="17">
        <v>22395</v>
      </c>
      <c r="N259" s="17">
        <v>0</v>
      </c>
    </row>
    <row r="260" spans="1:14" x14ac:dyDescent="0.25">
      <c r="A260" s="13">
        <v>779</v>
      </c>
      <c r="B260" s="14" t="s">
        <v>370</v>
      </c>
      <c r="C260" s="18">
        <v>241846</v>
      </c>
      <c r="D260" s="18">
        <v>201989</v>
      </c>
      <c r="E260" s="17">
        <v>0</v>
      </c>
      <c r="F260" s="17">
        <v>39857</v>
      </c>
      <c r="G260" s="17">
        <v>1485761</v>
      </c>
      <c r="H260" s="17">
        <v>1240902</v>
      </c>
      <c r="I260" s="17">
        <v>244859</v>
      </c>
      <c r="J260" s="17">
        <v>0</v>
      </c>
      <c r="K260" s="17">
        <v>1501650</v>
      </c>
      <c r="L260" s="17">
        <v>1254174</v>
      </c>
      <c r="M260" s="17">
        <v>247476</v>
      </c>
      <c r="N260" s="17">
        <v>0</v>
      </c>
    </row>
    <row r="261" spans="1:14" x14ac:dyDescent="0.25">
      <c r="A261" s="13">
        <v>785</v>
      </c>
      <c r="B261" s="14" t="s">
        <v>371</v>
      </c>
      <c r="C261" s="18">
        <v>206965</v>
      </c>
      <c r="D261" s="18">
        <v>208236</v>
      </c>
      <c r="E261" s="17">
        <v>1271</v>
      </c>
      <c r="F261" s="17">
        <v>0</v>
      </c>
      <c r="G261" s="17">
        <v>1271470</v>
      </c>
      <c r="H261" s="17">
        <v>1279277</v>
      </c>
      <c r="I261" s="17">
        <v>0</v>
      </c>
      <c r="J261" s="17">
        <v>7807</v>
      </c>
      <c r="K261" s="17">
        <v>1285069</v>
      </c>
      <c r="L261" s="17">
        <v>1292959</v>
      </c>
      <c r="M261" s="17">
        <v>0</v>
      </c>
      <c r="N261" s="17">
        <v>7890</v>
      </c>
    </row>
    <row r="262" spans="1:14" x14ac:dyDescent="0.25">
      <c r="A262" s="13">
        <v>786</v>
      </c>
      <c r="B262" s="14" t="s">
        <v>372</v>
      </c>
      <c r="C262" s="18">
        <v>0</v>
      </c>
      <c r="D262" s="18">
        <v>0</v>
      </c>
      <c r="E262" s="17">
        <v>0</v>
      </c>
      <c r="F262" s="17">
        <v>0</v>
      </c>
      <c r="G262" s="17">
        <v>0</v>
      </c>
      <c r="H262" s="17">
        <v>0</v>
      </c>
      <c r="I262" s="17">
        <v>0</v>
      </c>
      <c r="J262" s="17">
        <v>0</v>
      </c>
      <c r="K262" s="17">
        <v>0</v>
      </c>
      <c r="L262" s="17">
        <v>0</v>
      </c>
      <c r="M262" s="17">
        <v>0</v>
      </c>
      <c r="N262" s="17">
        <v>0</v>
      </c>
    </row>
    <row r="263" spans="1:14" x14ac:dyDescent="0.25">
      <c r="A263" s="13">
        <v>794</v>
      </c>
      <c r="B263" s="14" t="s">
        <v>373</v>
      </c>
      <c r="C263" s="18">
        <v>238945</v>
      </c>
      <c r="D263" s="18">
        <v>251722</v>
      </c>
      <c r="E263" s="17">
        <v>12777</v>
      </c>
      <c r="F263" s="17">
        <v>0</v>
      </c>
      <c r="G263" s="17">
        <v>1467940</v>
      </c>
      <c r="H263" s="17">
        <v>1546432</v>
      </c>
      <c r="I263" s="17">
        <v>0</v>
      </c>
      <c r="J263" s="17">
        <v>78492</v>
      </c>
      <c r="K263" s="17">
        <v>1483639</v>
      </c>
      <c r="L263" s="17">
        <v>1562972</v>
      </c>
      <c r="M263" s="17">
        <v>0</v>
      </c>
      <c r="N263" s="17">
        <v>79333</v>
      </c>
    </row>
    <row r="264" spans="1:14" x14ac:dyDescent="0.25">
      <c r="A264" s="13">
        <v>820</v>
      </c>
      <c r="B264" s="14" t="s">
        <v>374</v>
      </c>
      <c r="C264" s="18">
        <v>0</v>
      </c>
      <c r="D264" s="18">
        <v>0</v>
      </c>
      <c r="E264" s="17">
        <v>0</v>
      </c>
      <c r="F264" s="17">
        <v>0</v>
      </c>
      <c r="G264" s="17">
        <v>0</v>
      </c>
      <c r="H264" s="17">
        <v>0</v>
      </c>
      <c r="I264" s="17">
        <v>0</v>
      </c>
      <c r="J264" s="17">
        <v>0</v>
      </c>
      <c r="K264" s="17">
        <v>0</v>
      </c>
      <c r="L264" s="17">
        <v>0</v>
      </c>
      <c r="M264" s="17">
        <v>0</v>
      </c>
      <c r="N264" s="17">
        <v>0</v>
      </c>
    </row>
    <row r="265" spans="1:14" x14ac:dyDescent="0.25">
      <c r="A265" s="13">
        <v>834</v>
      </c>
      <c r="B265" s="14" t="s">
        <v>375</v>
      </c>
      <c r="C265" s="18">
        <v>1968</v>
      </c>
      <c r="D265" s="18">
        <v>2068</v>
      </c>
      <c r="E265" s="17">
        <v>100</v>
      </c>
      <c r="F265" s="17">
        <v>0</v>
      </c>
      <c r="G265" s="17">
        <v>12089</v>
      </c>
      <c r="H265" s="17">
        <v>12706</v>
      </c>
      <c r="I265" s="17">
        <v>0</v>
      </c>
      <c r="J265" s="17">
        <v>617</v>
      </c>
      <c r="K265" s="17">
        <v>12216</v>
      </c>
      <c r="L265" s="17">
        <v>12842</v>
      </c>
      <c r="M265" s="17">
        <v>0</v>
      </c>
      <c r="N265" s="17">
        <v>626</v>
      </c>
    </row>
    <row r="266" spans="1:14" x14ac:dyDescent="0.25">
      <c r="A266" s="13">
        <v>837</v>
      </c>
      <c r="B266" s="14" t="s">
        <v>376</v>
      </c>
      <c r="C266" s="18">
        <v>0</v>
      </c>
      <c r="D266" s="18">
        <v>0</v>
      </c>
      <c r="E266" s="17">
        <v>0</v>
      </c>
      <c r="F266" s="17">
        <v>0</v>
      </c>
      <c r="G266" s="17">
        <v>0</v>
      </c>
      <c r="H266" s="17">
        <v>0</v>
      </c>
      <c r="I266" s="17">
        <v>0</v>
      </c>
      <c r="J266" s="17">
        <v>0</v>
      </c>
      <c r="K266" s="17">
        <v>0</v>
      </c>
      <c r="L266" s="17">
        <v>0</v>
      </c>
      <c r="M266" s="17">
        <v>0</v>
      </c>
      <c r="N266" s="17">
        <v>0</v>
      </c>
    </row>
    <row r="267" spans="1:14" x14ac:dyDescent="0.25">
      <c r="A267" s="13">
        <v>838</v>
      </c>
      <c r="B267" s="14" t="s">
        <v>377</v>
      </c>
      <c r="C267" s="18">
        <v>0</v>
      </c>
      <c r="D267" s="18">
        <v>0</v>
      </c>
      <c r="E267" s="17">
        <v>0</v>
      </c>
      <c r="F267" s="17">
        <v>0</v>
      </c>
      <c r="G267" s="17">
        <v>0</v>
      </c>
      <c r="H267" s="17">
        <v>0</v>
      </c>
      <c r="I267" s="17">
        <v>0</v>
      </c>
      <c r="J267" s="17">
        <v>0</v>
      </c>
      <c r="K267" s="17">
        <v>0</v>
      </c>
      <c r="L267" s="17">
        <v>0</v>
      </c>
      <c r="M267" s="17">
        <v>0</v>
      </c>
      <c r="N267" s="17">
        <v>0</v>
      </c>
    </row>
    <row r="268" spans="1:14" x14ac:dyDescent="0.25">
      <c r="A268" s="13">
        <v>839</v>
      </c>
      <c r="B268" s="14" t="s">
        <v>378</v>
      </c>
      <c r="C268" s="18">
        <v>1451</v>
      </c>
      <c r="D268" s="18">
        <v>1528</v>
      </c>
      <c r="E268" s="17">
        <v>77</v>
      </c>
      <c r="F268" s="17">
        <v>0</v>
      </c>
      <c r="G268" s="17">
        <v>8911</v>
      </c>
      <c r="H268" s="17">
        <v>9387</v>
      </c>
      <c r="I268" s="17">
        <v>0</v>
      </c>
      <c r="J268" s="17">
        <v>476</v>
      </c>
      <c r="K268" s="17">
        <v>9006</v>
      </c>
      <c r="L268" s="17">
        <v>9487</v>
      </c>
      <c r="M268" s="17">
        <v>0</v>
      </c>
      <c r="N268" s="17">
        <v>481</v>
      </c>
    </row>
    <row r="269" spans="1:14" x14ac:dyDescent="0.25">
      <c r="A269" s="13">
        <v>840</v>
      </c>
      <c r="B269" s="14" t="s">
        <v>379</v>
      </c>
      <c r="C269" s="18">
        <v>523</v>
      </c>
      <c r="D269" s="18">
        <v>1159</v>
      </c>
      <c r="E269" s="17">
        <v>636</v>
      </c>
      <c r="F269" s="17">
        <v>0</v>
      </c>
      <c r="G269" s="17">
        <v>3211</v>
      </c>
      <c r="H269" s="17">
        <v>7123</v>
      </c>
      <c r="I269" s="17">
        <v>0</v>
      </c>
      <c r="J269" s="17">
        <v>3912</v>
      </c>
      <c r="K269" s="17">
        <v>3246</v>
      </c>
      <c r="L269" s="17">
        <v>7199</v>
      </c>
      <c r="M269" s="17">
        <v>0</v>
      </c>
      <c r="N269" s="17">
        <v>3953</v>
      </c>
    </row>
    <row r="270" spans="1:14" x14ac:dyDescent="0.25">
      <c r="A270" s="13">
        <v>841</v>
      </c>
      <c r="B270" s="14" t="s">
        <v>380</v>
      </c>
      <c r="C270" s="18">
        <v>21485</v>
      </c>
      <c r="D270" s="18">
        <v>18876</v>
      </c>
      <c r="E270" s="17">
        <v>0</v>
      </c>
      <c r="F270" s="17">
        <v>2609</v>
      </c>
      <c r="G270" s="17">
        <v>131994</v>
      </c>
      <c r="H270" s="17">
        <v>115964</v>
      </c>
      <c r="I270" s="17">
        <v>16030</v>
      </c>
      <c r="J270" s="17">
        <v>0</v>
      </c>
      <c r="K270" s="17">
        <v>133407</v>
      </c>
      <c r="L270" s="17">
        <v>117204</v>
      </c>
      <c r="M270" s="17">
        <v>16203</v>
      </c>
      <c r="N270" s="17">
        <v>0</v>
      </c>
    </row>
    <row r="271" spans="1:14" x14ac:dyDescent="0.25">
      <c r="A271" s="13">
        <v>842</v>
      </c>
      <c r="B271" s="14" t="s">
        <v>381</v>
      </c>
      <c r="C271" s="18">
        <v>1056</v>
      </c>
      <c r="D271" s="18">
        <v>1035</v>
      </c>
      <c r="E271" s="17">
        <v>0</v>
      </c>
      <c r="F271" s="17">
        <v>21</v>
      </c>
      <c r="G271" s="17">
        <v>6486</v>
      </c>
      <c r="H271" s="17">
        <v>6357</v>
      </c>
      <c r="I271" s="17">
        <v>129</v>
      </c>
      <c r="J271" s="17">
        <v>0</v>
      </c>
      <c r="K271" s="17">
        <v>6556</v>
      </c>
      <c r="L271" s="17">
        <v>6425</v>
      </c>
      <c r="M271" s="17">
        <v>131</v>
      </c>
      <c r="N271" s="17">
        <v>0</v>
      </c>
    </row>
    <row r="272" spans="1:14" x14ac:dyDescent="0.25">
      <c r="A272" s="13">
        <v>844</v>
      </c>
      <c r="B272" s="14" t="s">
        <v>382</v>
      </c>
      <c r="C272" s="18">
        <v>4307</v>
      </c>
      <c r="D272" s="18">
        <v>4246</v>
      </c>
      <c r="E272" s="17">
        <v>0</v>
      </c>
      <c r="F272" s="17">
        <v>61</v>
      </c>
      <c r="G272" s="17">
        <v>26462</v>
      </c>
      <c r="H272" s="17">
        <v>26088</v>
      </c>
      <c r="I272" s="17">
        <v>374</v>
      </c>
      <c r="J272" s="17">
        <v>0</v>
      </c>
      <c r="K272" s="17">
        <v>26744</v>
      </c>
      <c r="L272" s="17">
        <v>26367</v>
      </c>
      <c r="M272" s="17">
        <v>377</v>
      </c>
      <c r="N272" s="17">
        <v>0</v>
      </c>
    </row>
    <row r="273" spans="1:14" x14ac:dyDescent="0.25">
      <c r="A273" s="13">
        <v>845</v>
      </c>
      <c r="B273" s="14" t="s">
        <v>383</v>
      </c>
      <c r="C273" s="18">
        <v>0</v>
      </c>
      <c r="D273" s="18">
        <v>0</v>
      </c>
      <c r="E273" s="17">
        <v>0</v>
      </c>
      <c r="F273" s="17">
        <v>0</v>
      </c>
      <c r="G273" s="17">
        <v>0</v>
      </c>
      <c r="H273" s="17">
        <v>0</v>
      </c>
      <c r="I273" s="17">
        <v>0</v>
      </c>
      <c r="J273" s="17">
        <v>0</v>
      </c>
      <c r="K273" s="17">
        <v>0</v>
      </c>
      <c r="L273" s="17">
        <v>0</v>
      </c>
      <c r="M273" s="17">
        <v>0</v>
      </c>
      <c r="N273" s="17">
        <v>0</v>
      </c>
    </row>
    <row r="274" spans="1:14" x14ac:dyDescent="0.25">
      <c r="A274" s="13">
        <v>847</v>
      </c>
      <c r="B274" s="14" t="s">
        <v>384</v>
      </c>
      <c r="C274" s="18">
        <v>403</v>
      </c>
      <c r="D274" s="18">
        <v>395</v>
      </c>
      <c r="E274" s="17">
        <v>0</v>
      </c>
      <c r="F274" s="17">
        <v>8</v>
      </c>
      <c r="G274" s="17">
        <v>2474</v>
      </c>
      <c r="H274" s="17">
        <v>2425</v>
      </c>
      <c r="I274" s="17">
        <v>49</v>
      </c>
      <c r="J274" s="17">
        <v>0</v>
      </c>
      <c r="K274" s="17">
        <v>2501</v>
      </c>
      <c r="L274" s="17">
        <v>2451</v>
      </c>
      <c r="M274" s="17">
        <v>50</v>
      </c>
      <c r="N274" s="17">
        <v>0</v>
      </c>
    </row>
    <row r="275" spans="1:14" x14ac:dyDescent="0.25">
      <c r="A275" s="13">
        <v>848</v>
      </c>
      <c r="B275" s="14" t="s">
        <v>385</v>
      </c>
      <c r="C275" s="18">
        <v>344641</v>
      </c>
      <c r="D275" s="18">
        <v>350938</v>
      </c>
      <c r="E275" s="17">
        <v>6297</v>
      </c>
      <c r="F275" s="17">
        <v>0</v>
      </c>
      <c r="G275" s="17">
        <v>2117271</v>
      </c>
      <c r="H275" s="17">
        <v>2155955</v>
      </c>
      <c r="I275" s="17">
        <v>0</v>
      </c>
      <c r="J275" s="17">
        <v>38684</v>
      </c>
      <c r="K275" s="17">
        <v>2139913</v>
      </c>
      <c r="L275" s="17">
        <v>2179013</v>
      </c>
      <c r="M275" s="17">
        <v>0</v>
      </c>
      <c r="N275" s="17">
        <v>39100</v>
      </c>
    </row>
    <row r="276" spans="1:14" x14ac:dyDescent="0.25">
      <c r="A276" s="13">
        <v>850</v>
      </c>
      <c r="B276" s="14" t="s">
        <v>386</v>
      </c>
      <c r="C276" s="18">
        <v>0</v>
      </c>
      <c r="D276" s="18">
        <v>0</v>
      </c>
      <c r="E276" s="17">
        <v>0</v>
      </c>
      <c r="F276" s="17">
        <v>0</v>
      </c>
      <c r="G276" s="17">
        <v>0</v>
      </c>
      <c r="H276" s="17">
        <v>0</v>
      </c>
      <c r="I276" s="17">
        <v>0</v>
      </c>
      <c r="J276" s="17">
        <v>0</v>
      </c>
      <c r="K276" s="17">
        <v>0</v>
      </c>
      <c r="L276" s="17">
        <v>0</v>
      </c>
      <c r="M276" s="17">
        <v>0</v>
      </c>
      <c r="N276" s="17">
        <v>0</v>
      </c>
    </row>
    <row r="277" spans="1:14" x14ac:dyDescent="0.25">
      <c r="A277" s="13">
        <v>851</v>
      </c>
      <c r="B277" s="14" t="s">
        <v>387</v>
      </c>
      <c r="C277" s="18">
        <v>8233</v>
      </c>
      <c r="D277" s="18">
        <v>8559</v>
      </c>
      <c r="E277" s="17">
        <v>326</v>
      </c>
      <c r="F277" s="17">
        <v>0</v>
      </c>
      <c r="G277" s="17">
        <v>50579</v>
      </c>
      <c r="H277" s="17">
        <v>52582</v>
      </c>
      <c r="I277" s="17">
        <v>0</v>
      </c>
      <c r="J277" s="17">
        <v>2003</v>
      </c>
      <c r="K277" s="17">
        <v>51122</v>
      </c>
      <c r="L277" s="17">
        <v>53145</v>
      </c>
      <c r="M277" s="17">
        <v>0</v>
      </c>
      <c r="N277" s="17">
        <v>2023</v>
      </c>
    </row>
    <row r="278" spans="1:14" x14ac:dyDescent="0.25">
      <c r="A278" s="13">
        <v>852</v>
      </c>
      <c r="B278" s="14" t="s">
        <v>388</v>
      </c>
      <c r="C278" s="18">
        <v>11381</v>
      </c>
      <c r="D278" s="18">
        <v>10900</v>
      </c>
      <c r="E278" s="17">
        <v>0</v>
      </c>
      <c r="F278" s="17">
        <v>481</v>
      </c>
      <c r="G278" s="17">
        <v>69915</v>
      </c>
      <c r="H278" s="17">
        <v>66966</v>
      </c>
      <c r="I278" s="17">
        <v>2949</v>
      </c>
      <c r="J278" s="17">
        <v>0</v>
      </c>
      <c r="K278" s="17">
        <v>70661</v>
      </c>
      <c r="L278" s="17">
        <v>67682</v>
      </c>
      <c r="M278" s="17">
        <v>2979</v>
      </c>
      <c r="N278" s="17">
        <v>0</v>
      </c>
    </row>
    <row r="279" spans="1:14" x14ac:dyDescent="0.25">
      <c r="A279" s="13">
        <v>853</v>
      </c>
      <c r="B279" s="14" t="s">
        <v>389</v>
      </c>
      <c r="C279" s="18">
        <v>0</v>
      </c>
      <c r="D279" s="18">
        <v>0</v>
      </c>
      <c r="E279" s="17">
        <v>0</v>
      </c>
      <c r="F279" s="17">
        <v>0</v>
      </c>
      <c r="G279" s="17">
        <v>0</v>
      </c>
      <c r="H279" s="17">
        <v>0</v>
      </c>
      <c r="I279" s="17">
        <v>0</v>
      </c>
      <c r="J279" s="17">
        <v>0</v>
      </c>
      <c r="K279" s="17">
        <v>0</v>
      </c>
      <c r="L279" s="17">
        <v>0</v>
      </c>
      <c r="M279" s="17">
        <v>0</v>
      </c>
      <c r="N279" s="17">
        <v>0</v>
      </c>
    </row>
    <row r="280" spans="1:14" x14ac:dyDescent="0.25">
      <c r="A280" s="13">
        <v>856</v>
      </c>
      <c r="B280" s="14" t="s">
        <v>390</v>
      </c>
      <c r="C280" s="18">
        <v>2329</v>
      </c>
      <c r="D280" s="18">
        <v>4460</v>
      </c>
      <c r="E280" s="17">
        <v>2131</v>
      </c>
      <c r="F280" s="17">
        <v>0</v>
      </c>
      <c r="G280" s="17">
        <v>14306</v>
      </c>
      <c r="H280" s="17">
        <v>27401</v>
      </c>
      <c r="I280" s="17">
        <v>0</v>
      </c>
      <c r="J280" s="17">
        <v>13095</v>
      </c>
      <c r="K280" s="17">
        <v>14458</v>
      </c>
      <c r="L280" s="17">
        <v>27694</v>
      </c>
      <c r="M280" s="17">
        <v>0</v>
      </c>
      <c r="N280" s="17">
        <v>13236</v>
      </c>
    </row>
    <row r="281" spans="1:14" x14ac:dyDescent="0.25">
      <c r="A281" s="13">
        <v>859</v>
      </c>
      <c r="B281" s="14" t="s">
        <v>391</v>
      </c>
      <c r="C281" s="18">
        <v>0</v>
      </c>
      <c r="D281" s="18">
        <v>0</v>
      </c>
      <c r="E281" s="17">
        <v>0</v>
      </c>
      <c r="F281" s="17">
        <v>0</v>
      </c>
      <c r="G281" s="17">
        <v>0</v>
      </c>
      <c r="H281" s="17">
        <v>0</v>
      </c>
      <c r="I281" s="17">
        <v>0</v>
      </c>
      <c r="J281" s="17">
        <v>0</v>
      </c>
      <c r="K281" s="17">
        <v>0</v>
      </c>
      <c r="L281" s="17">
        <v>0</v>
      </c>
      <c r="M281" s="17">
        <v>0</v>
      </c>
      <c r="N281" s="17">
        <v>0</v>
      </c>
    </row>
    <row r="282" spans="1:14" x14ac:dyDescent="0.25">
      <c r="A282" s="13">
        <v>861</v>
      </c>
      <c r="B282" s="14" t="s">
        <v>392</v>
      </c>
      <c r="C282" s="18">
        <v>0</v>
      </c>
      <c r="D282" s="18">
        <v>0</v>
      </c>
      <c r="E282" s="17">
        <v>0</v>
      </c>
      <c r="F282" s="17">
        <v>0</v>
      </c>
      <c r="G282" s="17">
        <v>0</v>
      </c>
      <c r="H282" s="17">
        <v>0</v>
      </c>
      <c r="I282" s="17">
        <v>0</v>
      </c>
      <c r="J282" s="17">
        <v>0</v>
      </c>
      <c r="K282" s="17">
        <v>0</v>
      </c>
      <c r="L282" s="17">
        <v>0</v>
      </c>
      <c r="M282" s="17">
        <v>0</v>
      </c>
      <c r="N282" s="17">
        <v>0</v>
      </c>
    </row>
    <row r="283" spans="1:14" x14ac:dyDescent="0.25">
      <c r="A283" s="13">
        <v>862</v>
      </c>
      <c r="B283" s="14" t="s">
        <v>393</v>
      </c>
      <c r="C283" s="18">
        <v>0</v>
      </c>
      <c r="D283" s="18">
        <v>0</v>
      </c>
      <c r="E283" s="17">
        <v>0</v>
      </c>
      <c r="F283" s="17">
        <v>0</v>
      </c>
      <c r="G283" s="17">
        <v>0</v>
      </c>
      <c r="H283" s="17">
        <v>0</v>
      </c>
      <c r="I283" s="17">
        <v>0</v>
      </c>
      <c r="J283" s="17">
        <v>0</v>
      </c>
      <c r="K283" s="17">
        <v>0</v>
      </c>
      <c r="L283" s="17">
        <v>0</v>
      </c>
      <c r="M283" s="17">
        <v>0</v>
      </c>
      <c r="N283" s="17">
        <v>0</v>
      </c>
    </row>
    <row r="284" spans="1:14" x14ac:dyDescent="0.25">
      <c r="A284" s="13">
        <v>863</v>
      </c>
      <c r="B284" s="14" t="s">
        <v>394</v>
      </c>
      <c r="C284" s="18">
        <v>0</v>
      </c>
      <c r="D284" s="18">
        <v>32</v>
      </c>
      <c r="E284" s="17">
        <v>32</v>
      </c>
      <c r="F284" s="17">
        <v>0</v>
      </c>
      <c r="G284" s="17">
        <v>0</v>
      </c>
      <c r="H284" s="17">
        <v>198</v>
      </c>
      <c r="I284" s="17">
        <v>0</v>
      </c>
      <c r="J284" s="17">
        <v>198</v>
      </c>
      <c r="K284" s="17">
        <v>0</v>
      </c>
      <c r="L284" s="17">
        <v>200</v>
      </c>
      <c r="M284" s="17">
        <v>0</v>
      </c>
      <c r="N284" s="17">
        <v>200</v>
      </c>
    </row>
    <row r="285" spans="1:14" x14ac:dyDescent="0.25">
      <c r="A285" s="13">
        <v>864</v>
      </c>
      <c r="B285" s="14" t="s">
        <v>395</v>
      </c>
      <c r="C285" s="18">
        <v>0</v>
      </c>
      <c r="D285" s="18">
        <v>0</v>
      </c>
      <c r="E285" s="17">
        <v>0</v>
      </c>
      <c r="F285" s="17">
        <v>0</v>
      </c>
      <c r="G285" s="17">
        <v>0</v>
      </c>
      <c r="H285" s="17">
        <v>0</v>
      </c>
      <c r="I285" s="17">
        <v>0</v>
      </c>
      <c r="J285" s="17">
        <v>0</v>
      </c>
      <c r="K285" s="17">
        <v>0</v>
      </c>
      <c r="L285" s="17">
        <v>0</v>
      </c>
      <c r="M285" s="17">
        <v>0</v>
      </c>
      <c r="N285" s="17">
        <v>0</v>
      </c>
    </row>
    <row r="286" spans="1:14" x14ac:dyDescent="0.25">
      <c r="A286" s="13">
        <v>865</v>
      </c>
      <c r="B286" s="14" t="s">
        <v>396</v>
      </c>
      <c r="C286" s="18">
        <v>0</v>
      </c>
      <c r="D286" s="18">
        <v>0</v>
      </c>
      <c r="E286" s="17">
        <v>0</v>
      </c>
      <c r="F286" s="17">
        <v>0</v>
      </c>
      <c r="G286" s="17">
        <v>0</v>
      </c>
      <c r="H286" s="17">
        <v>0</v>
      </c>
      <c r="I286" s="17">
        <v>0</v>
      </c>
      <c r="J286" s="17">
        <v>0</v>
      </c>
      <c r="K286" s="17">
        <v>0</v>
      </c>
      <c r="L286" s="17">
        <v>0</v>
      </c>
      <c r="M286" s="17">
        <v>0</v>
      </c>
      <c r="N286" s="17">
        <v>0</v>
      </c>
    </row>
    <row r="287" spans="1:14" x14ac:dyDescent="0.25">
      <c r="A287" s="13">
        <v>866</v>
      </c>
      <c r="B287" s="14" t="s">
        <v>397</v>
      </c>
      <c r="C287" s="18">
        <v>0</v>
      </c>
      <c r="D287" s="18">
        <v>0</v>
      </c>
      <c r="E287" s="17">
        <v>0</v>
      </c>
      <c r="F287" s="17">
        <v>0</v>
      </c>
      <c r="G287" s="17">
        <v>0</v>
      </c>
      <c r="H287" s="17">
        <v>0</v>
      </c>
      <c r="I287" s="17">
        <v>0</v>
      </c>
      <c r="J287" s="17">
        <v>0</v>
      </c>
      <c r="K287" s="17">
        <v>0</v>
      </c>
      <c r="L287" s="17">
        <v>0</v>
      </c>
      <c r="M287" s="17">
        <v>0</v>
      </c>
      <c r="N287" s="17">
        <v>0</v>
      </c>
    </row>
    <row r="288" spans="1:14" x14ac:dyDescent="0.25">
      <c r="A288" s="13">
        <v>867</v>
      </c>
      <c r="B288" s="14" t="s">
        <v>398</v>
      </c>
      <c r="C288" s="18">
        <v>0</v>
      </c>
      <c r="D288" s="18">
        <v>0</v>
      </c>
      <c r="E288" s="17">
        <v>0</v>
      </c>
      <c r="F288" s="17">
        <v>0</v>
      </c>
      <c r="G288" s="17">
        <v>0</v>
      </c>
      <c r="H288" s="17">
        <v>0</v>
      </c>
      <c r="I288" s="17">
        <v>0</v>
      </c>
      <c r="J288" s="17">
        <v>0</v>
      </c>
      <c r="K288" s="17">
        <v>0</v>
      </c>
      <c r="L288" s="17">
        <v>0</v>
      </c>
      <c r="M288" s="17">
        <v>0</v>
      </c>
      <c r="N288" s="17">
        <v>0</v>
      </c>
    </row>
    <row r="289" spans="1:14" x14ac:dyDescent="0.25">
      <c r="A289" s="13">
        <v>868</v>
      </c>
      <c r="B289" s="14" t="s">
        <v>399</v>
      </c>
      <c r="C289" s="18">
        <v>0</v>
      </c>
      <c r="D289" s="18">
        <v>0</v>
      </c>
      <c r="E289" s="17">
        <v>0</v>
      </c>
      <c r="F289" s="17">
        <v>0</v>
      </c>
      <c r="G289" s="17">
        <v>0</v>
      </c>
      <c r="H289" s="17">
        <v>0</v>
      </c>
      <c r="I289" s="17">
        <v>0</v>
      </c>
      <c r="J289" s="17">
        <v>0</v>
      </c>
      <c r="K289" s="17">
        <v>0</v>
      </c>
      <c r="L289" s="17">
        <v>0</v>
      </c>
      <c r="M289" s="17">
        <v>0</v>
      </c>
      <c r="N289" s="17">
        <v>0</v>
      </c>
    </row>
    <row r="290" spans="1:14" x14ac:dyDescent="0.25">
      <c r="A290" s="13">
        <v>869</v>
      </c>
      <c r="B290" s="14" t="s">
        <v>400</v>
      </c>
      <c r="C290" s="18">
        <v>0</v>
      </c>
      <c r="D290" s="18">
        <v>0</v>
      </c>
      <c r="E290" s="17">
        <v>0</v>
      </c>
      <c r="F290" s="17">
        <v>0</v>
      </c>
      <c r="G290" s="17">
        <v>0</v>
      </c>
      <c r="H290" s="17">
        <v>0</v>
      </c>
      <c r="I290" s="17">
        <v>0</v>
      </c>
      <c r="J290" s="17">
        <v>0</v>
      </c>
      <c r="K290" s="17">
        <v>0</v>
      </c>
      <c r="L290" s="17">
        <v>0</v>
      </c>
      <c r="M290" s="17">
        <v>0</v>
      </c>
      <c r="N290" s="17">
        <v>0</v>
      </c>
    </row>
    <row r="291" spans="1:14" x14ac:dyDescent="0.25">
      <c r="A291" s="13">
        <v>876</v>
      </c>
      <c r="B291" s="14" t="s">
        <v>401</v>
      </c>
      <c r="C291" s="18">
        <v>2179</v>
      </c>
      <c r="D291" s="18">
        <v>2488</v>
      </c>
      <c r="E291" s="17">
        <v>309</v>
      </c>
      <c r="F291" s="17">
        <v>0</v>
      </c>
      <c r="G291" s="17">
        <v>13384</v>
      </c>
      <c r="H291" s="17">
        <v>15287</v>
      </c>
      <c r="I291" s="17">
        <v>0</v>
      </c>
      <c r="J291" s="17">
        <v>1903</v>
      </c>
      <c r="K291" s="17">
        <v>13527</v>
      </c>
      <c r="L291" s="17">
        <v>15451</v>
      </c>
      <c r="M291" s="17">
        <v>0</v>
      </c>
      <c r="N291" s="17">
        <v>1924</v>
      </c>
    </row>
    <row r="292" spans="1:14" x14ac:dyDescent="0.25">
      <c r="A292" s="13">
        <v>879</v>
      </c>
      <c r="B292" s="14" t="s">
        <v>402</v>
      </c>
      <c r="C292" s="18">
        <v>0</v>
      </c>
      <c r="D292" s="18">
        <v>0</v>
      </c>
      <c r="E292" s="17">
        <v>0</v>
      </c>
      <c r="F292" s="17">
        <v>0</v>
      </c>
      <c r="G292" s="17">
        <v>0</v>
      </c>
      <c r="H292" s="17">
        <v>0</v>
      </c>
      <c r="I292" s="17">
        <v>0</v>
      </c>
      <c r="J292" s="17">
        <v>0</v>
      </c>
      <c r="K292" s="17">
        <v>0</v>
      </c>
      <c r="L292" s="17">
        <v>0</v>
      </c>
      <c r="M292" s="17">
        <v>0</v>
      </c>
      <c r="N292" s="17">
        <v>0</v>
      </c>
    </row>
    <row r="293" spans="1:14" x14ac:dyDescent="0.25">
      <c r="A293" s="13">
        <v>882</v>
      </c>
      <c r="B293" s="14" t="s">
        <v>403</v>
      </c>
      <c r="C293" s="18">
        <v>1855</v>
      </c>
      <c r="D293" s="18">
        <v>1705</v>
      </c>
      <c r="E293" s="17">
        <v>0</v>
      </c>
      <c r="F293" s="17">
        <v>150</v>
      </c>
      <c r="G293" s="17">
        <v>11394</v>
      </c>
      <c r="H293" s="17">
        <v>10477</v>
      </c>
      <c r="I293" s="17">
        <v>917</v>
      </c>
      <c r="J293" s="17">
        <v>0</v>
      </c>
      <c r="K293" s="17">
        <v>11515</v>
      </c>
      <c r="L293" s="17">
        <v>10589</v>
      </c>
      <c r="M293" s="17">
        <v>926</v>
      </c>
      <c r="N293" s="17">
        <v>0</v>
      </c>
    </row>
    <row r="294" spans="1:14" x14ac:dyDescent="0.25">
      <c r="A294" s="13">
        <v>883</v>
      </c>
      <c r="B294" s="14" t="s">
        <v>25</v>
      </c>
      <c r="C294" s="18">
        <v>0</v>
      </c>
      <c r="D294" s="18">
        <v>3767</v>
      </c>
      <c r="E294" s="17">
        <v>3767</v>
      </c>
      <c r="F294" s="17">
        <v>0</v>
      </c>
      <c r="G294" s="17">
        <v>0</v>
      </c>
      <c r="H294" s="17">
        <v>23145</v>
      </c>
      <c r="I294" s="17">
        <v>0</v>
      </c>
      <c r="J294" s="17">
        <v>23145</v>
      </c>
      <c r="K294" s="17">
        <v>0</v>
      </c>
      <c r="L294" s="17">
        <v>23392</v>
      </c>
      <c r="M294" s="17">
        <v>0</v>
      </c>
      <c r="N294" s="17">
        <v>23392</v>
      </c>
    </row>
    <row r="295" spans="1:14" x14ac:dyDescent="0.25">
      <c r="A295" s="13">
        <v>902</v>
      </c>
      <c r="B295" s="14" t="s">
        <v>404</v>
      </c>
      <c r="C295" s="18">
        <v>3487</v>
      </c>
      <c r="D295" s="18">
        <v>6507</v>
      </c>
      <c r="E295" s="17">
        <v>3020</v>
      </c>
      <c r="F295" s="17">
        <v>0</v>
      </c>
      <c r="G295" s="17">
        <v>21420</v>
      </c>
      <c r="H295" s="17">
        <v>39973</v>
      </c>
      <c r="I295" s="17">
        <v>0</v>
      </c>
      <c r="J295" s="17">
        <v>18553</v>
      </c>
      <c r="K295" s="17">
        <v>21651</v>
      </c>
      <c r="L295" s="17">
        <v>40401</v>
      </c>
      <c r="M295" s="17">
        <v>0</v>
      </c>
      <c r="N295" s="17">
        <v>18750</v>
      </c>
    </row>
    <row r="296" spans="1:14" x14ac:dyDescent="0.25">
      <c r="A296" s="13">
        <v>903</v>
      </c>
      <c r="B296" s="14" t="s">
        <v>405</v>
      </c>
      <c r="C296" s="18">
        <v>8114</v>
      </c>
      <c r="D296" s="18">
        <v>28906</v>
      </c>
      <c r="E296" s="17">
        <v>20792</v>
      </c>
      <c r="F296" s="17">
        <v>0</v>
      </c>
      <c r="G296" s="17">
        <v>49845</v>
      </c>
      <c r="H296" s="17">
        <v>177580</v>
      </c>
      <c r="I296" s="17">
        <v>0</v>
      </c>
      <c r="J296" s="17">
        <v>127735</v>
      </c>
      <c r="K296" s="17">
        <v>50377</v>
      </c>
      <c r="L296" s="17">
        <v>179480</v>
      </c>
      <c r="M296" s="17">
        <v>0</v>
      </c>
      <c r="N296" s="17">
        <v>129103</v>
      </c>
    </row>
    <row r="297" spans="1:14" x14ac:dyDescent="0.25">
      <c r="A297" s="13">
        <v>911</v>
      </c>
      <c r="B297" s="14" t="s">
        <v>406</v>
      </c>
      <c r="C297" s="18">
        <v>0</v>
      </c>
      <c r="D297" s="18">
        <v>0</v>
      </c>
      <c r="E297" s="17">
        <v>0</v>
      </c>
      <c r="F297" s="17">
        <v>0</v>
      </c>
      <c r="G297" s="17">
        <v>0</v>
      </c>
      <c r="H297" s="17">
        <v>0</v>
      </c>
      <c r="I297" s="17">
        <v>0</v>
      </c>
      <c r="J297" s="17">
        <v>0</v>
      </c>
      <c r="K297" s="17">
        <v>0</v>
      </c>
      <c r="L297" s="17">
        <v>0</v>
      </c>
      <c r="M297" s="17">
        <v>0</v>
      </c>
      <c r="N297" s="17">
        <v>0</v>
      </c>
    </row>
    <row r="298" spans="1:14" x14ac:dyDescent="0.25">
      <c r="A298" s="13">
        <v>912</v>
      </c>
      <c r="B298" s="14" t="s">
        <v>407</v>
      </c>
      <c r="C298" s="18">
        <v>115704</v>
      </c>
      <c r="D298" s="18">
        <v>124096</v>
      </c>
      <c r="E298" s="17">
        <v>8392</v>
      </c>
      <c r="F298" s="17">
        <v>0</v>
      </c>
      <c r="G298" s="17">
        <v>710815</v>
      </c>
      <c r="H298" s="17">
        <v>762372</v>
      </c>
      <c r="I298" s="17">
        <v>0</v>
      </c>
      <c r="J298" s="17">
        <v>51557</v>
      </c>
      <c r="K298" s="17">
        <v>718417</v>
      </c>
      <c r="L298" s="17">
        <v>770526</v>
      </c>
      <c r="M298" s="17">
        <v>0</v>
      </c>
      <c r="N298" s="17">
        <v>52109</v>
      </c>
    </row>
    <row r="299" spans="1:14" x14ac:dyDescent="0.25">
      <c r="A299" s="13">
        <v>913</v>
      </c>
      <c r="B299" s="14" t="s">
        <v>408</v>
      </c>
      <c r="C299" s="18">
        <v>403</v>
      </c>
      <c r="D299" s="18">
        <v>163</v>
      </c>
      <c r="E299" s="17">
        <v>0</v>
      </c>
      <c r="F299" s="17">
        <v>240</v>
      </c>
      <c r="G299" s="17">
        <v>2474</v>
      </c>
      <c r="H299" s="17">
        <v>1002</v>
      </c>
      <c r="I299" s="17">
        <v>1472</v>
      </c>
      <c r="J299" s="17">
        <v>0</v>
      </c>
      <c r="K299" s="17">
        <v>2497</v>
      </c>
      <c r="L299" s="17">
        <v>1013</v>
      </c>
      <c r="M299" s="17">
        <v>1484</v>
      </c>
      <c r="N299" s="17">
        <v>0</v>
      </c>
    </row>
    <row r="300" spans="1:14" x14ac:dyDescent="0.25">
      <c r="A300" s="13">
        <v>916</v>
      </c>
      <c r="B300" s="14" t="s">
        <v>409</v>
      </c>
      <c r="C300" s="18">
        <v>0</v>
      </c>
      <c r="D300" s="18">
        <v>0</v>
      </c>
      <c r="E300" s="17">
        <v>0</v>
      </c>
      <c r="F300" s="17">
        <v>0</v>
      </c>
      <c r="G300" s="17">
        <v>0</v>
      </c>
      <c r="H300" s="17">
        <v>0</v>
      </c>
      <c r="I300" s="17">
        <v>0</v>
      </c>
      <c r="J300" s="17">
        <v>0</v>
      </c>
      <c r="K300" s="17">
        <v>0</v>
      </c>
      <c r="L300" s="17">
        <v>0</v>
      </c>
      <c r="M300" s="17">
        <v>0</v>
      </c>
      <c r="N300" s="17">
        <v>0</v>
      </c>
    </row>
    <row r="301" spans="1:14" x14ac:dyDescent="0.25">
      <c r="A301" s="13">
        <v>920</v>
      </c>
      <c r="B301" s="14" t="s">
        <v>410</v>
      </c>
      <c r="C301" s="18">
        <v>0</v>
      </c>
      <c r="D301" s="18">
        <v>0</v>
      </c>
      <c r="E301" s="17">
        <v>0</v>
      </c>
      <c r="F301" s="17">
        <v>0</v>
      </c>
      <c r="G301" s="17">
        <v>0</v>
      </c>
      <c r="H301" s="17">
        <v>0</v>
      </c>
      <c r="I301" s="17">
        <v>0</v>
      </c>
      <c r="J301" s="17">
        <v>0</v>
      </c>
      <c r="K301" s="17">
        <v>0</v>
      </c>
      <c r="L301" s="17">
        <v>0</v>
      </c>
      <c r="M301" s="17">
        <v>0</v>
      </c>
      <c r="N301" s="17">
        <v>0</v>
      </c>
    </row>
    <row r="302" spans="1:14" x14ac:dyDescent="0.25">
      <c r="A302" s="13">
        <v>922</v>
      </c>
      <c r="B302" s="14" t="s">
        <v>411</v>
      </c>
      <c r="C302" s="18">
        <v>131091</v>
      </c>
      <c r="D302" s="18">
        <v>131390</v>
      </c>
      <c r="E302" s="17">
        <v>299</v>
      </c>
      <c r="F302" s="17">
        <v>0</v>
      </c>
      <c r="G302" s="17">
        <v>805343</v>
      </c>
      <c r="H302" s="17">
        <v>807181</v>
      </c>
      <c r="I302" s="17">
        <v>0</v>
      </c>
      <c r="J302" s="17">
        <v>1838</v>
      </c>
      <c r="K302" s="17">
        <v>813959</v>
      </c>
      <c r="L302" s="17">
        <v>815814</v>
      </c>
      <c r="M302" s="17">
        <v>0</v>
      </c>
      <c r="N302" s="17">
        <v>1855</v>
      </c>
    </row>
    <row r="303" spans="1:14" x14ac:dyDescent="0.25">
      <c r="A303" s="13">
        <v>937</v>
      </c>
      <c r="B303" s="14" t="s">
        <v>412</v>
      </c>
      <c r="C303" s="18">
        <v>23072</v>
      </c>
      <c r="D303" s="18">
        <v>24653</v>
      </c>
      <c r="E303" s="17">
        <v>1581</v>
      </c>
      <c r="F303" s="17">
        <v>0</v>
      </c>
      <c r="G303" s="17">
        <v>141738</v>
      </c>
      <c r="H303" s="17">
        <v>151452</v>
      </c>
      <c r="I303" s="17">
        <v>0</v>
      </c>
      <c r="J303" s="17">
        <v>9714</v>
      </c>
      <c r="K303" s="17">
        <v>143257</v>
      </c>
      <c r="L303" s="17">
        <v>153072</v>
      </c>
      <c r="M303" s="17">
        <v>0</v>
      </c>
      <c r="N303" s="17">
        <v>9815</v>
      </c>
    </row>
    <row r="304" spans="1:14" x14ac:dyDescent="0.25">
      <c r="A304" s="13">
        <v>938</v>
      </c>
      <c r="B304" s="14" t="s">
        <v>413</v>
      </c>
      <c r="C304" s="18">
        <v>7831</v>
      </c>
      <c r="D304" s="18">
        <v>8665</v>
      </c>
      <c r="E304" s="17">
        <v>834</v>
      </c>
      <c r="F304" s="17">
        <v>0</v>
      </c>
      <c r="G304" s="17">
        <v>48109</v>
      </c>
      <c r="H304" s="17">
        <v>53230</v>
      </c>
      <c r="I304" s="17">
        <v>0</v>
      </c>
      <c r="J304" s="17">
        <v>5121</v>
      </c>
      <c r="K304" s="17">
        <v>48623</v>
      </c>
      <c r="L304" s="17">
        <v>53799</v>
      </c>
      <c r="M304" s="17">
        <v>0</v>
      </c>
      <c r="N304" s="17">
        <v>5176</v>
      </c>
    </row>
    <row r="305" spans="1:14" x14ac:dyDescent="0.25">
      <c r="A305" s="13">
        <v>942</v>
      </c>
      <c r="B305" s="14" t="s">
        <v>414</v>
      </c>
      <c r="C305" s="18">
        <v>17018</v>
      </c>
      <c r="D305" s="18">
        <v>18170</v>
      </c>
      <c r="E305" s="17">
        <v>1152</v>
      </c>
      <c r="F305" s="17">
        <v>0</v>
      </c>
      <c r="G305" s="17">
        <v>104546</v>
      </c>
      <c r="H305" s="17">
        <v>111626</v>
      </c>
      <c r="I305" s="17">
        <v>0</v>
      </c>
      <c r="J305" s="17">
        <v>7080</v>
      </c>
      <c r="K305" s="17">
        <v>105661</v>
      </c>
      <c r="L305" s="17">
        <v>112820</v>
      </c>
      <c r="M305" s="17">
        <v>0</v>
      </c>
      <c r="N305" s="17">
        <v>7159</v>
      </c>
    </row>
    <row r="306" spans="1:14" x14ac:dyDescent="0.25">
      <c r="A306" s="13">
        <v>946</v>
      </c>
      <c r="B306" s="14" t="s">
        <v>415</v>
      </c>
      <c r="C306" s="18">
        <v>0</v>
      </c>
      <c r="D306" s="18">
        <v>0</v>
      </c>
      <c r="E306" s="17">
        <v>0</v>
      </c>
      <c r="F306" s="17">
        <v>0</v>
      </c>
      <c r="G306" s="17">
        <v>0</v>
      </c>
      <c r="H306" s="17">
        <v>0</v>
      </c>
      <c r="I306" s="17">
        <v>0</v>
      </c>
      <c r="J306" s="17">
        <v>0</v>
      </c>
      <c r="K306" s="17">
        <v>0</v>
      </c>
      <c r="L306" s="17">
        <v>0</v>
      </c>
      <c r="M306" s="17">
        <v>0</v>
      </c>
      <c r="N306" s="17">
        <v>0</v>
      </c>
    </row>
    <row r="307" spans="1:14" x14ac:dyDescent="0.25">
      <c r="A307" s="13">
        <v>948</v>
      </c>
      <c r="B307" s="14" t="s">
        <v>416</v>
      </c>
      <c r="C307" s="18">
        <v>10495</v>
      </c>
      <c r="D307" s="18">
        <v>10202</v>
      </c>
      <c r="E307" s="17">
        <v>0</v>
      </c>
      <c r="F307" s="17">
        <v>293</v>
      </c>
      <c r="G307" s="17">
        <v>64477</v>
      </c>
      <c r="H307" s="17">
        <v>62677</v>
      </c>
      <c r="I307" s="17">
        <v>1800</v>
      </c>
      <c r="J307" s="17">
        <v>0</v>
      </c>
      <c r="K307" s="17">
        <v>65170</v>
      </c>
      <c r="L307" s="17">
        <v>63348</v>
      </c>
      <c r="M307" s="17">
        <v>1822</v>
      </c>
      <c r="N307" s="17">
        <v>0</v>
      </c>
    </row>
    <row r="308" spans="1:14" x14ac:dyDescent="0.25">
      <c r="A308" s="13">
        <v>957</v>
      </c>
      <c r="B308" s="14" t="s">
        <v>417</v>
      </c>
      <c r="C308" s="18">
        <v>3603</v>
      </c>
      <c r="D308" s="18">
        <v>3246</v>
      </c>
      <c r="E308" s="17">
        <v>0</v>
      </c>
      <c r="F308" s="17">
        <v>357</v>
      </c>
      <c r="G308" s="17">
        <v>22133</v>
      </c>
      <c r="H308" s="17">
        <v>19940</v>
      </c>
      <c r="I308" s="17">
        <v>2193</v>
      </c>
      <c r="J308" s="17">
        <v>0</v>
      </c>
      <c r="K308" s="17">
        <v>22367</v>
      </c>
      <c r="L308" s="17">
        <v>20153</v>
      </c>
      <c r="M308" s="17">
        <v>2214</v>
      </c>
      <c r="N308" s="17">
        <v>0</v>
      </c>
    </row>
    <row r="309" spans="1:14" x14ac:dyDescent="0.25">
      <c r="A309" s="13">
        <v>960</v>
      </c>
      <c r="B309" s="14" t="s">
        <v>418</v>
      </c>
      <c r="C309" s="18">
        <v>46157</v>
      </c>
      <c r="D309" s="18">
        <v>46789</v>
      </c>
      <c r="E309" s="17">
        <v>632</v>
      </c>
      <c r="F309" s="17">
        <v>0</v>
      </c>
      <c r="G309" s="17">
        <v>283562</v>
      </c>
      <c r="H309" s="17">
        <v>287442</v>
      </c>
      <c r="I309" s="17">
        <v>0</v>
      </c>
      <c r="J309" s="17">
        <v>3880</v>
      </c>
      <c r="K309" s="17">
        <v>286594</v>
      </c>
      <c r="L309" s="17">
        <v>290517</v>
      </c>
      <c r="M309" s="17">
        <v>0</v>
      </c>
      <c r="N309" s="17">
        <v>3923</v>
      </c>
    </row>
    <row r="310" spans="1:14" x14ac:dyDescent="0.25">
      <c r="A310" s="13">
        <v>961</v>
      </c>
      <c r="B310" s="14" t="s">
        <v>419</v>
      </c>
      <c r="C310" s="18">
        <v>45537</v>
      </c>
      <c r="D310" s="18">
        <v>44213</v>
      </c>
      <c r="E310" s="17">
        <v>0</v>
      </c>
      <c r="F310" s="17">
        <v>1324</v>
      </c>
      <c r="G310" s="17">
        <v>279750</v>
      </c>
      <c r="H310" s="17">
        <v>271619</v>
      </c>
      <c r="I310" s="17">
        <v>8131</v>
      </c>
      <c r="J310" s="17">
        <v>0</v>
      </c>
      <c r="K310" s="17">
        <v>282739</v>
      </c>
      <c r="L310" s="17">
        <v>274524</v>
      </c>
      <c r="M310" s="17">
        <v>8215</v>
      </c>
      <c r="N310" s="17">
        <v>0</v>
      </c>
    </row>
    <row r="311" spans="1:14" x14ac:dyDescent="0.25">
      <c r="A311" s="13">
        <v>962</v>
      </c>
      <c r="B311" s="14" t="s">
        <v>420</v>
      </c>
      <c r="C311" s="18">
        <v>0</v>
      </c>
      <c r="D311" s="18">
        <v>0</v>
      </c>
      <c r="E311" s="17">
        <v>0</v>
      </c>
      <c r="F311" s="17">
        <v>0</v>
      </c>
      <c r="G311" s="17">
        <v>0</v>
      </c>
      <c r="H311" s="17">
        <v>0</v>
      </c>
      <c r="I311" s="17">
        <v>0</v>
      </c>
      <c r="J311" s="17">
        <v>0</v>
      </c>
      <c r="K311" s="17">
        <v>0</v>
      </c>
      <c r="L311" s="17">
        <v>0</v>
      </c>
      <c r="M311" s="17">
        <v>0</v>
      </c>
      <c r="N311" s="17">
        <v>0</v>
      </c>
    </row>
    <row r="312" spans="1:14" x14ac:dyDescent="0.25">
      <c r="A312" s="13">
        <v>963</v>
      </c>
      <c r="B312" s="14" t="s">
        <v>421</v>
      </c>
      <c r="C312" s="18">
        <v>0</v>
      </c>
      <c r="D312" s="18">
        <v>0</v>
      </c>
      <c r="E312" s="17">
        <v>0</v>
      </c>
      <c r="F312" s="17">
        <v>0</v>
      </c>
      <c r="G312" s="17">
        <v>0</v>
      </c>
      <c r="H312" s="17">
        <v>0</v>
      </c>
      <c r="I312" s="17">
        <v>0</v>
      </c>
      <c r="J312" s="17">
        <v>0</v>
      </c>
      <c r="K312" s="17">
        <v>0</v>
      </c>
      <c r="L312" s="17">
        <v>0</v>
      </c>
      <c r="M312" s="17">
        <v>0</v>
      </c>
      <c r="N312" s="17">
        <v>0</v>
      </c>
    </row>
    <row r="313" spans="1:14" x14ac:dyDescent="0.25">
      <c r="A313" s="13">
        <v>964</v>
      </c>
      <c r="B313" s="14" t="s">
        <v>422</v>
      </c>
      <c r="C313" s="18">
        <v>0</v>
      </c>
      <c r="D313" s="18">
        <v>0</v>
      </c>
      <c r="E313" s="17">
        <v>0</v>
      </c>
      <c r="F313" s="17">
        <v>0</v>
      </c>
      <c r="G313" s="17">
        <v>0</v>
      </c>
      <c r="H313" s="17">
        <v>0</v>
      </c>
      <c r="I313" s="17">
        <v>0</v>
      </c>
      <c r="J313" s="17">
        <v>0</v>
      </c>
      <c r="K313" s="17">
        <v>0</v>
      </c>
      <c r="L313" s="17">
        <v>0</v>
      </c>
      <c r="M313" s="17">
        <v>0</v>
      </c>
      <c r="N313" s="17">
        <v>0</v>
      </c>
    </row>
    <row r="314" spans="1:14" x14ac:dyDescent="0.25">
      <c r="A314" s="13">
        <v>968</v>
      </c>
      <c r="B314" s="14" t="s">
        <v>423</v>
      </c>
      <c r="C314" s="18">
        <v>0</v>
      </c>
      <c r="D314" s="18">
        <v>0</v>
      </c>
      <c r="E314" s="17">
        <v>0</v>
      </c>
      <c r="F314" s="17">
        <v>0</v>
      </c>
      <c r="G314" s="17">
        <v>0</v>
      </c>
      <c r="H314" s="17">
        <v>0</v>
      </c>
      <c r="I314" s="17">
        <v>0</v>
      </c>
      <c r="J314" s="17">
        <v>0</v>
      </c>
      <c r="K314" s="17">
        <v>0</v>
      </c>
      <c r="L314" s="17">
        <v>0</v>
      </c>
      <c r="M314" s="17">
        <v>0</v>
      </c>
      <c r="N314" s="17">
        <v>0</v>
      </c>
    </row>
    <row r="315" spans="1:14" x14ac:dyDescent="0.25">
      <c r="A315" s="13">
        <v>972</v>
      </c>
      <c r="B315" s="14" t="s">
        <v>424</v>
      </c>
      <c r="C315" s="18">
        <v>0</v>
      </c>
      <c r="D315" s="18">
        <v>0</v>
      </c>
      <c r="E315" s="17">
        <v>0</v>
      </c>
      <c r="F315" s="17">
        <v>0</v>
      </c>
      <c r="G315" s="17">
        <v>0</v>
      </c>
      <c r="H315" s="17">
        <v>0</v>
      </c>
      <c r="I315" s="17">
        <v>0</v>
      </c>
      <c r="J315" s="17">
        <v>0</v>
      </c>
      <c r="K315" s="17">
        <v>0</v>
      </c>
      <c r="L315" s="17">
        <v>0</v>
      </c>
      <c r="M315" s="17">
        <v>0</v>
      </c>
      <c r="N315" s="17">
        <v>0</v>
      </c>
    </row>
    <row r="316" spans="1:14" x14ac:dyDescent="0.25">
      <c r="A316" s="13">
        <v>977</v>
      </c>
      <c r="B316" s="14" t="s">
        <v>425</v>
      </c>
      <c r="C316" s="18">
        <v>4803</v>
      </c>
      <c r="D316" s="18">
        <v>10427</v>
      </c>
      <c r="E316" s="17">
        <v>5624</v>
      </c>
      <c r="F316" s="17">
        <v>0</v>
      </c>
      <c r="G316" s="17">
        <v>29507</v>
      </c>
      <c r="H316" s="17">
        <v>64057</v>
      </c>
      <c r="I316" s="17">
        <v>0</v>
      </c>
      <c r="J316" s="17">
        <v>34550</v>
      </c>
      <c r="K316" s="17">
        <v>29821</v>
      </c>
      <c r="L316" s="17">
        <v>64742</v>
      </c>
      <c r="M316" s="17">
        <v>0</v>
      </c>
      <c r="N316" s="17">
        <v>34921</v>
      </c>
    </row>
    <row r="317" spans="1:14" x14ac:dyDescent="0.25">
      <c r="A317" s="13">
        <v>980</v>
      </c>
      <c r="B317" s="14" t="s">
        <v>426</v>
      </c>
      <c r="C317" s="18">
        <v>0</v>
      </c>
      <c r="D317" s="18">
        <v>0</v>
      </c>
      <c r="E317" s="17">
        <v>0</v>
      </c>
      <c r="F317" s="17">
        <v>0</v>
      </c>
      <c r="G317" s="17">
        <v>0</v>
      </c>
      <c r="H317" s="17">
        <v>0</v>
      </c>
      <c r="I317" s="17">
        <v>0</v>
      </c>
      <c r="J317" s="17">
        <v>0</v>
      </c>
      <c r="K317" s="17">
        <v>0</v>
      </c>
      <c r="L317" s="17">
        <v>0</v>
      </c>
      <c r="M317" s="17">
        <v>0</v>
      </c>
      <c r="N317" s="17">
        <v>0</v>
      </c>
    </row>
    <row r="318" spans="1:14" x14ac:dyDescent="0.25">
      <c r="A318" s="13">
        <v>986</v>
      </c>
      <c r="B318" s="14" t="s">
        <v>427</v>
      </c>
      <c r="C318" s="18">
        <v>0</v>
      </c>
      <c r="D318" s="18">
        <v>0</v>
      </c>
      <c r="E318" s="17">
        <v>0</v>
      </c>
      <c r="F318" s="17">
        <v>0</v>
      </c>
      <c r="G318" s="17">
        <v>0</v>
      </c>
      <c r="H318" s="17">
        <v>0</v>
      </c>
      <c r="I318" s="17">
        <v>0</v>
      </c>
      <c r="J318" s="17">
        <v>0</v>
      </c>
      <c r="K318" s="17">
        <v>0</v>
      </c>
      <c r="L318" s="17">
        <v>0</v>
      </c>
      <c r="M318" s="17">
        <v>0</v>
      </c>
      <c r="N318" s="17">
        <v>0</v>
      </c>
    </row>
    <row r="319" spans="1:14" x14ac:dyDescent="0.25">
      <c r="A319" s="13">
        <v>989</v>
      </c>
      <c r="B319" s="14" t="s">
        <v>428</v>
      </c>
      <c r="C319" s="18">
        <v>0</v>
      </c>
      <c r="D319" s="18">
        <v>0</v>
      </c>
      <c r="E319" s="17">
        <v>0</v>
      </c>
      <c r="F319" s="17">
        <v>0</v>
      </c>
      <c r="G319" s="17">
        <v>0</v>
      </c>
      <c r="H319" s="17">
        <v>0</v>
      </c>
      <c r="I319" s="17">
        <v>0</v>
      </c>
      <c r="J319" s="17">
        <v>0</v>
      </c>
      <c r="K319" s="17">
        <v>0</v>
      </c>
      <c r="L319" s="17">
        <v>0</v>
      </c>
      <c r="M319" s="17">
        <v>0</v>
      </c>
      <c r="N319" s="17">
        <v>0</v>
      </c>
    </row>
    <row r="320" spans="1:14" x14ac:dyDescent="0.25">
      <c r="A320" s="13">
        <v>992</v>
      </c>
      <c r="B320" s="14" t="s">
        <v>429</v>
      </c>
      <c r="C320" s="18">
        <v>0</v>
      </c>
      <c r="D320" s="18">
        <v>0</v>
      </c>
      <c r="E320" s="17">
        <v>0</v>
      </c>
      <c r="F320" s="17">
        <v>0</v>
      </c>
      <c r="G320" s="17">
        <v>0</v>
      </c>
      <c r="H320" s="17">
        <v>0</v>
      </c>
      <c r="I320" s="17">
        <v>0</v>
      </c>
      <c r="J320" s="17">
        <v>0</v>
      </c>
      <c r="K320" s="17">
        <v>0</v>
      </c>
      <c r="L320" s="17">
        <v>0</v>
      </c>
      <c r="M320" s="17">
        <v>0</v>
      </c>
      <c r="N320" s="17">
        <v>0</v>
      </c>
    </row>
    <row r="321" spans="1:14" x14ac:dyDescent="0.25">
      <c r="A321" s="13">
        <v>993</v>
      </c>
      <c r="B321" s="14" t="s">
        <v>430</v>
      </c>
      <c r="C321" s="18">
        <v>0</v>
      </c>
      <c r="D321" s="18">
        <v>0</v>
      </c>
      <c r="E321" s="17">
        <v>0</v>
      </c>
      <c r="F321" s="17">
        <v>0</v>
      </c>
      <c r="G321" s="17">
        <v>0</v>
      </c>
      <c r="H321" s="17">
        <v>0</v>
      </c>
      <c r="I321" s="17">
        <v>0</v>
      </c>
      <c r="J321" s="17">
        <v>0</v>
      </c>
      <c r="K321" s="17">
        <v>0</v>
      </c>
      <c r="L321" s="17">
        <v>0</v>
      </c>
      <c r="M321" s="17">
        <v>0</v>
      </c>
      <c r="N321" s="17">
        <v>0</v>
      </c>
    </row>
    <row r="322" spans="1:14" x14ac:dyDescent="0.25">
      <c r="A322" s="13">
        <v>995</v>
      </c>
      <c r="B322" s="14" t="s">
        <v>431</v>
      </c>
      <c r="C322" s="18">
        <v>0</v>
      </c>
      <c r="D322" s="18">
        <v>0</v>
      </c>
      <c r="E322" s="17">
        <v>0</v>
      </c>
      <c r="F322" s="17">
        <v>0</v>
      </c>
      <c r="G322" s="17">
        <v>0</v>
      </c>
      <c r="H322" s="17">
        <v>0</v>
      </c>
      <c r="I322" s="17">
        <v>0</v>
      </c>
      <c r="J322" s="17">
        <v>0</v>
      </c>
      <c r="K322" s="17">
        <v>0</v>
      </c>
      <c r="L322" s="17">
        <v>0</v>
      </c>
      <c r="M322" s="17">
        <v>0</v>
      </c>
      <c r="N322" s="17">
        <v>0</v>
      </c>
    </row>
    <row r="323" spans="1:14" x14ac:dyDescent="0.25">
      <c r="A323" s="13">
        <v>999</v>
      </c>
      <c r="B323" s="14" t="s">
        <v>432</v>
      </c>
      <c r="C323" s="18">
        <v>792465</v>
      </c>
      <c r="D323" s="18">
        <v>786867</v>
      </c>
      <c r="E323" s="17">
        <v>0</v>
      </c>
      <c r="F323" s="17">
        <v>5598</v>
      </c>
      <c r="G323" s="17">
        <v>4868436</v>
      </c>
      <c r="H323" s="17">
        <v>4834043</v>
      </c>
      <c r="I323" s="17">
        <v>34393</v>
      </c>
      <c r="J323" s="17">
        <v>0</v>
      </c>
      <c r="K323" s="17">
        <v>4920502</v>
      </c>
      <c r="L323" s="17">
        <v>4885745</v>
      </c>
      <c r="M323" s="17">
        <v>34757</v>
      </c>
      <c r="N323" s="17">
        <v>0</v>
      </c>
    </row>
    <row r="325" spans="1:14" ht="15" x14ac:dyDescent="0.4">
      <c r="B325" s="2" t="s">
        <v>82</v>
      </c>
      <c r="C325" s="85">
        <v>56677934</v>
      </c>
      <c r="D325" s="85">
        <v>56677934</v>
      </c>
      <c r="E325" s="85">
        <v>704328</v>
      </c>
      <c r="F325" s="85">
        <v>704328</v>
      </c>
      <c r="G325" s="85">
        <v>348195707</v>
      </c>
      <c r="H325" s="85">
        <v>348195707</v>
      </c>
      <c r="I325" s="85">
        <v>4326996</v>
      </c>
      <c r="J325" s="85">
        <v>4326996</v>
      </c>
      <c r="K325" s="85">
        <v>351919761</v>
      </c>
      <c r="L325" s="85">
        <v>351919761</v>
      </c>
      <c r="M325" s="85">
        <v>4373254</v>
      </c>
      <c r="N325" s="85">
        <v>4373254</v>
      </c>
    </row>
  </sheetData>
  <mergeCells count="7">
    <mergeCell ref="C3:D3"/>
    <mergeCell ref="C4:F4"/>
    <mergeCell ref="G4:J4"/>
    <mergeCell ref="K4:N4"/>
    <mergeCell ref="C5:D5"/>
    <mergeCell ref="G5:H5"/>
    <mergeCell ref="K5:L5"/>
  </mergeCells>
  <pageMargins left="0" right="0" top="0.25" bottom="0.5" header="0.3" footer="0.3"/>
  <pageSetup scale="75" orientation="landscape" r:id="rId1"/>
  <headerFooter>
    <oddFooter>&amp;L&amp;Z&amp;F&amp;R&amp;D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ADA8-E569-49A6-8E54-20CC602DBE0A}">
  <dimension ref="A1:U330"/>
  <sheetViews>
    <sheetView topLeftCell="A279" workbookViewId="0">
      <selection activeCell="A314" sqref="A314:XFD314"/>
    </sheetView>
  </sheetViews>
  <sheetFormatPr defaultColWidth="9.21875" defaultRowHeight="13.2" x14ac:dyDescent="0.25"/>
  <cols>
    <col min="1" max="1" width="10.44140625" style="2" bestFit="1" customWidth="1"/>
    <col min="2" max="2" width="37.21875" style="2" bestFit="1" customWidth="1"/>
    <col min="3" max="3" width="11.21875" style="2" bestFit="1" customWidth="1"/>
    <col min="4" max="4" width="16.5546875" style="2" bestFit="1" customWidth="1"/>
    <col min="5" max="5" width="11.77734375" style="2" customWidth="1"/>
    <col min="6" max="6" width="12.21875" style="2" customWidth="1"/>
    <col min="7" max="7" width="11.77734375" style="2" bestFit="1" customWidth="1"/>
    <col min="8" max="8" width="16.21875" style="2" customWidth="1"/>
    <col min="9" max="9" width="12.44140625" style="2" customWidth="1"/>
    <col min="10" max="10" width="2.21875" style="2" customWidth="1"/>
    <col min="11" max="11" width="13" style="2" customWidth="1"/>
    <col min="12" max="12" width="14" style="2" customWidth="1"/>
    <col min="13" max="13" width="15" style="2" bestFit="1" customWidth="1"/>
    <col min="14" max="14" width="16.5546875" style="2" customWidth="1"/>
    <col min="15" max="15" width="13.77734375" style="2" customWidth="1"/>
    <col min="16" max="16" width="1.77734375" style="2" customWidth="1"/>
    <col min="17" max="17" width="14.21875" style="2" customWidth="1"/>
    <col min="18" max="18" width="1.5546875" style="2" customWidth="1"/>
    <col min="19" max="19" width="16" style="2" bestFit="1" customWidth="1"/>
    <col min="20" max="20" width="1.5546875" style="2" customWidth="1"/>
    <col min="21" max="21" width="13.77734375" style="2" customWidth="1"/>
    <col min="22" max="16384" width="9.21875" style="2"/>
  </cols>
  <sheetData>
    <row r="1" spans="1:21" ht="15.6" x14ac:dyDescent="0.3">
      <c r="A1" s="1" t="s">
        <v>66</v>
      </c>
      <c r="B1" s="1"/>
      <c r="C1" s="3" t="s">
        <v>1</v>
      </c>
      <c r="D1" s="3" t="s">
        <v>2</v>
      </c>
      <c r="E1" s="3" t="s">
        <v>3</v>
      </c>
      <c r="F1" s="3" t="s">
        <v>4</v>
      </c>
      <c r="G1" s="3" t="s">
        <v>5</v>
      </c>
      <c r="H1" s="3" t="s">
        <v>6</v>
      </c>
      <c r="I1" s="3" t="s">
        <v>7</v>
      </c>
      <c r="J1" s="3"/>
      <c r="K1" s="3" t="s">
        <v>8</v>
      </c>
      <c r="L1" s="3" t="s">
        <v>9</v>
      </c>
      <c r="M1" s="3" t="s">
        <v>10</v>
      </c>
      <c r="N1" s="3" t="s">
        <v>11</v>
      </c>
      <c r="O1" s="3" t="s">
        <v>12</v>
      </c>
      <c r="P1" s="3"/>
      <c r="Q1" s="3" t="s">
        <v>67</v>
      </c>
      <c r="R1" s="3"/>
      <c r="S1" s="3" t="s">
        <v>68</v>
      </c>
      <c r="T1" s="3"/>
      <c r="U1" s="3" t="s">
        <v>69</v>
      </c>
    </row>
    <row r="2" spans="1:21" x14ac:dyDescent="0.25">
      <c r="E2" s="203" t="s">
        <v>70</v>
      </c>
      <c r="F2" s="203"/>
      <c r="G2" s="203"/>
      <c r="H2" s="203"/>
      <c r="I2" s="203"/>
      <c r="J2" s="10"/>
      <c r="K2" s="203" t="s">
        <v>71</v>
      </c>
      <c r="L2" s="203"/>
      <c r="M2" s="203"/>
      <c r="N2" s="203"/>
      <c r="O2" s="203"/>
      <c r="P2" s="10"/>
      <c r="Q2" s="203" t="s">
        <v>28</v>
      </c>
      <c r="R2" s="203"/>
      <c r="S2" s="203"/>
      <c r="T2" s="203"/>
      <c r="U2" s="203"/>
    </row>
    <row r="3" spans="1:21" x14ac:dyDescent="0.25">
      <c r="H3" s="10"/>
      <c r="N3" s="10"/>
      <c r="S3" s="10" t="s">
        <v>72</v>
      </c>
    </row>
    <row r="4" spans="1:21" x14ac:dyDescent="0.25">
      <c r="H4" s="10" t="s">
        <v>73</v>
      </c>
      <c r="N4" s="10" t="s">
        <v>73</v>
      </c>
      <c r="S4" s="10" t="s">
        <v>74</v>
      </c>
    </row>
    <row r="5" spans="1:21" x14ac:dyDescent="0.25">
      <c r="F5" s="10" t="s">
        <v>75</v>
      </c>
      <c r="G5" s="10"/>
      <c r="H5" s="10" t="s">
        <v>76</v>
      </c>
      <c r="I5" s="10"/>
      <c r="J5" s="10"/>
      <c r="K5" s="10"/>
      <c r="L5" s="10" t="s">
        <v>75</v>
      </c>
      <c r="M5" s="10"/>
      <c r="N5" s="10" t="s">
        <v>76</v>
      </c>
      <c r="O5" s="10"/>
      <c r="P5" s="10"/>
      <c r="Q5" s="10"/>
      <c r="R5" s="10"/>
      <c r="S5" s="10" t="s">
        <v>76</v>
      </c>
      <c r="T5" s="10"/>
    </row>
    <row r="6" spans="1:21" x14ac:dyDescent="0.25">
      <c r="F6" s="10" t="s">
        <v>77</v>
      </c>
      <c r="G6" s="10"/>
      <c r="H6" s="10" t="s">
        <v>78</v>
      </c>
      <c r="I6" s="10"/>
      <c r="J6" s="10"/>
      <c r="K6" s="10"/>
      <c r="L6" s="10" t="s">
        <v>77</v>
      </c>
      <c r="M6" s="10"/>
      <c r="N6" s="10" t="s">
        <v>78</v>
      </c>
      <c r="O6" s="10"/>
      <c r="P6" s="10"/>
      <c r="Q6" s="10"/>
      <c r="R6" s="10"/>
      <c r="S6" s="10" t="s">
        <v>78</v>
      </c>
      <c r="T6" s="10"/>
    </row>
    <row r="7" spans="1:21" x14ac:dyDescent="0.25">
      <c r="F7" s="10" t="s">
        <v>79</v>
      </c>
      <c r="G7" s="10"/>
      <c r="H7" s="10" t="s">
        <v>77</v>
      </c>
      <c r="I7" s="10"/>
      <c r="J7" s="10"/>
      <c r="K7" s="10"/>
      <c r="L7" s="10" t="s">
        <v>79</v>
      </c>
      <c r="M7" s="10"/>
      <c r="N7" s="10" t="s">
        <v>77</v>
      </c>
      <c r="O7" s="10"/>
      <c r="P7" s="10"/>
      <c r="Q7" s="10"/>
      <c r="R7" s="10"/>
      <c r="S7" s="10" t="s">
        <v>77</v>
      </c>
      <c r="T7" s="10"/>
    </row>
    <row r="8" spans="1:21" x14ac:dyDescent="0.25">
      <c r="E8" s="10" t="s">
        <v>80</v>
      </c>
      <c r="F8" s="10" t="s">
        <v>81</v>
      </c>
      <c r="G8" s="10"/>
      <c r="H8" s="10" t="s">
        <v>13</v>
      </c>
      <c r="I8" s="10" t="s">
        <v>82</v>
      </c>
      <c r="J8" s="10"/>
      <c r="K8" s="10" t="s">
        <v>83</v>
      </c>
      <c r="L8" s="10" t="s">
        <v>81</v>
      </c>
      <c r="M8" s="10"/>
      <c r="N8" s="10" t="s">
        <v>13</v>
      </c>
      <c r="O8" s="10" t="s">
        <v>82</v>
      </c>
      <c r="P8" s="10"/>
      <c r="Q8" s="10" t="s">
        <v>84</v>
      </c>
      <c r="R8" s="10"/>
      <c r="S8" s="10" t="s">
        <v>13</v>
      </c>
      <c r="T8" s="10"/>
      <c r="U8" s="10"/>
    </row>
    <row r="9" spans="1:21" x14ac:dyDescent="0.25">
      <c r="E9" s="10" t="s">
        <v>77</v>
      </c>
      <c r="F9" s="10" t="s">
        <v>85</v>
      </c>
      <c r="G9" s="10"/>
      <c r="H9" s="10" t="s">
        <v>19</v>
      </c>
      <c r="I9" s="10" t="s">
        <v>86</v>
      </c>
      <c r="J9" s="10"/>
      <c r="K9" s="10" t="s">
        <v>77</v>
      </c>
      <c r="L9" s="10" t="s">
        <v>85</v>
      </c>
      <c r="M9" s="10"/>
      <c r="N9" s="10" t="s">
        <v>19</v>
      </c>
      <c r="O9" s="10" t="s">
        <v>86</v>
      </c>
      <c r="P9" s="10"/>
      <c r="Q9" s="10" t="s">
        <v>87</v>
      </c>
      <c r="R9" s="10"/>
      <c r="S9" s="10" t="s">
        <v>19</v>
      </c>
      <c r="T9" s="10"/>
      <c r="U9" s="10" t="s">
        <v>82</v>
      </c>
    </row>
    <row r="10" spans="1:21" x14ac:dyDescent="0.25">
      <c r="E10" s="10" t="s">
        <v>88</v>
      </c>
      <c r="F10" s="10" t="s">
        <v>89</v>
      </c>
      <c r="G10" s="10"/>
      <c r="H10" s="10" t="s">
        <v>90</v>
      </c>
      <c r="I10" s="10" t="s">
        <v>91</v>
      </c>
      <c r="J10" s="10"/>
      <c r="K10" s="10" t="s">
        <v>88</v>
      </c>
      <c r="L10" s="10" t="s">
        <v>89</v>
      </c>
      <c r="M10" s="10"/>
      <c r="N10" s="10" t="s">
        <v>90</v>
      </c>
      <c r="O10" s="10" t="s">
        <v>92</v>
      </c>
      <c r="P10" s="10"/>
      <c r="Q10" s="10" t="s">
        <v>93</v>
      </c>
      <c r="R10" s="10"/>
      <c r="S10" s="10" t="s">
        <v>90</v>
      </c>
      <c r="T10" s="10"/>
      <c r="U10" s="10" t="s">
        <v>13</v>
      </c>
    </row>
    <row r="11" spans="1:21" x14ac:dyDescent="0.25">
      <c r="B11" s="10"/>
      <c r="C11" s="5" t="s">
        <v>14</v>
      </c>
      <c r="D11" s="10" t="s">
        <v>94</v>
      </c>
      <c r="E11" s="10" t="s">
        <v>81</v>
      </c>
      <c r="F11" s="10" t="s">
        <v>95</v>
      </c>
      <c r="G11" s="10" t="s">
        <v>96</v>
      </c>
      <c r="H11" s="10" t="s">
        <v>87</v>
      </c>
      <c r="I11" s="10" t="s">
        <v>97</v>
      </c>
      <c r="J11" s="10"/>
      <c r="K11" s="10" t="s">
        <v>81</v>
      </c>
      <c r="L11" s="10" t="s">
        <v>95</v>
      </c>
      <c r="M11" s="10" t="s">
        <v>96</v>
      </c>
      <c r="N11" s="10" t="s">
        <v>87</v>
      </c>
      <c r="O11" s="10" t="s">
        <v>97</v>
      </c>
      <c r="P11" s="10"/>
      <c r="Q11" s="10" t="s">
        <v>98</v>
      </c>
      <c r="R11" s="10"/>
      <c r="S11" s="10" t="s">
        <v>87</v>
      </c>
      <c r="T11" s="10"/>
      <c r="U11" s="10" t="s">
        <v>98</v>
      </c>
    </row>
    <row r="12" spans="1:21" x14ac:dyDescent="0.25">
      <c r="A12" s="62" t="s">
        <v>18</v>
      </c>
      <c r="B12" s="63" t="s">
        <v>13</v>
      </c>
      <c r="C12" s="64" t="s">
        <v>20</v>
      </c>
      <c r="D12" s="65" t="s">
        <v>21</v>
      </c>
      <c r="E12" s="65" t="s">
        <v>99</v>
      </c>
      <c r="F12" s="65" t="s">
        <v>100</v>
      </c>
      <c r="G12" s="65" t="s">
        <v>101</v>
      </c>
      <c r="H12" s="65" t="s">
        <v>19</v>
      </c>
      <c r="I12" s="65" t="s">
        <v>102</v>
      </c>
      <c r="J12" s="65"/>
      <c r="K12" s="65" t="s">
        <v>99</v>
      </c>
      <c r="L12" s="65" t="s">
        <v>100</v>
      </c>
      <c r="M12" s="65" t="s">
        <v>101</v>
      </c>
      <c r="N12" s="65" t="s">
        <v>19</v>
      </c>
      <c r="O12" s="65" t="s">
        <v>102</v>
      </c>
      <c r="P12" s="65"/>
      <c r="Q12" s="65" t="s">
        <v>103</v>
      </c>
      <c r="R12" s="65"/>
      <c r="S12" s="65" t="s">
        <v>19</v>
      </c>
      <c r="T12" s="65"/>
      <c r="U12" s="65" t="s">
        <v>103</v>
      </c>
    </row>
    <row r="13" spans="1:21" ht="14.4" x14ac:dyDescent="0.25">
      <c r="A13" s="115">
        <v>5</v>
      </c>
      <c r="B13" s="116" t="s">
        <v>117</v>
      </c>
      <c r="C13" s="117">
        <v>0</v>
      </c>
      <c r="D13" s="118">
        <v>0</v>
      </c>
      <c r="E13" s="118">
        <v>0</v>
      </c>
      <c r="F13" s="118">
        <v>0</v>
      </c>
      <c r="G13" s="118">
        <v>0</v>
      </c>
      <c r="H13" s="118">
        <v>0</v>
      </c>
      <c r="I13" s="118">
        <v>0</v>
      </c>
      <c r="J13" s="118"/>
      <c r="K13" s="118">
        <v>0</v>
      </c>
      <c r="L13" s="118">
        <v>0</v>
      </c>
      <c r="M13" s="118">
        <v>0</v>
      </c>
      <c r="N13" s="118">
        <v>0</v>
      </c>
      <c r="O13" s="118">
        <v>0</v>
      </c>
      <c r="P13" s="119"/>
      <c r="Q13" s="118">
        <v>0</v>
      </c>
      <c r="R13" s="119"/>
      <c r="S13" s="118">
        <v>0</v>
      </c>
      <c r="T13" s="119"/>
      <c r="U13" s="119">
        <v>0</v>
      </c>
    </row>
    <row r="14" spans="1:21" ht="14.4" x14ac:dyDescent="0.25">
      <c r="A14" s="115">
        <v>6</v>
      </c>
      <c r="B14" s="116" t="s">
        <v>118</v>
      </c>
      <c r="C14" s="120">
        <v>0</v>
      </c>
      <c r="D14" s="121">
        <v>0</v>
      </c>
      <c r="E14" s="122">
        <v>0</v>
      </c>
      <c r="F14" s="122">
        <v>0</v>
      </c>
      <c r="G14" s="122">
        <v>0</v>
      </c>
      <c r="H14" s="122">
        <v>0</v>
      </c>
      <c r="I14" s="122">
        <v>0</v>
      </c>
      <c r="J14" s="122"/>
      <c r="K14" s="122">
        <v>0</v>
      </c>
      <c r="L14" s="122">
        <v>0</v>
      </c>
      <c r="M14" s="122">
        <v>0</v>
      </c>
      <c r="N14" s="122">
        <v>0</v>
      </c>
      <c r="O14" s="122">
        <v>0</v>
      </c>
      <c r="P14" s="122"/>
      <c r="Q14" s="122">
        <v>0</v>
      </c>
      <c r="R14" s="122"/>
      <c r="S14" s="122">
        <v>0</v>
      </c>
      <c r="T14" s="122"/>
      <c r="U14" s="122">
        <v>0</v>
      </c>
    </row>
    <row r="15" spans="1:21" ht="14.4" x14ac:dyDescent="0.25">
      <c r="A15" s="115">
        <v>7</v>
      </c>
      <c r="B15" s="116" t="s">
        <v>119</v>
      </c>
      <c r="C15" s="120">
        <v>0</v>
      </c>
      <c r="D15" s="121">
        <v>0</v>
      </c>
      <c r="E15" s="122">
        <v>0</v>
      </c>
      <c r="F15" s="122">
        <v>0</v>
      </c>
      <c r="G15" s="122">
        <v>0</v>
      </c>
      <c r="H15" s="122">
        <v>0</v>
      </c>
      <c r="I15" s="122">
        <v>0</v>
      </c>
      <c r="J15" s="122"/>
      <c r="K15" s="122">
        <v>0</v>
      </c>
      <c r="L15" s="122">
        <v>0</v>
      </c>
      <c r="M15" s="122">
        <v>0</v>
      </c>
      <c r="N15" s="122">
        <v>0</v>
      </c>
      <c r="O15" s="122">
        <v>0</v>
      </c>
      <c r="P15" s="122"/>
      <c r="Q15" s="122">
        <v>0</v>
      </c>
      <c r="R15" s="122"/>
      <c r="S15" s="122">
        <v>0</v>
      </c>
      <c r="T15" s="122"/>
      <c r="U15" s="122">
        <v>0</v>
      </c>
    </row>
    <row r="16" spans="1:21" ht="14.4" x14ac:dyDescent="0.25">
      <c r="A16" s="115">
        <v>47</v>
      </c>
      <c r="B16" s="116" t="s">
        <v>120</v>
      </c>
      <c r="C16" s="120">
        <v>0</v>
      </c>
      <c r="D16" s="121">
        <v>0</v>
      </c>
      <c r="E16" s="122">
        <v>0</v>
      </c>
      <c r="F16" s="122">
        <v>0</v>
      </c>
      <c r="G16" s="122">
        <v>0</v>
      </c>
      <c r="H16" s="122">
        <v>0</v>
      </c>
      <c r="I16" s="122">
        <v>0</v>
      </c>
      <c r="J16" s="122"/>
      <c r="K16" s="122">
        <v>0</v>
      </c>
      <c r="L16" s="122">
        <v>0</v>
      </c>
      <c r="M16" s="122">
        <v>0</v>
      </c>
      <c r="N16" s="122">
        <v>0</v>
      </c>
      <c r="O16" s="122">
        <v>0</v>
      </c>
      <c r="P16" s="122"/>
      <c r="Q16" s="122">
        <v>0</v>
      </c>
      <c r="R16" s="122"/>
      <c r="S16" s="122">
        <v>0</v>
      </c>
      <c r="T16" s="122"/>
      <c r="U16" s="122">
        <v>0</v>
      </c>
    </row>
    <row r="17" spans="1:21" ht="14.4" x14ac:dyDescent="0.25">
      <c r="A17" s="115">
        <v>48</v>
      </c>
      <c r="B17" s="116" t="s">
        <v>121</v>
      </c>
      <c r="C17" s="120">
        <v>0</v>
      </c>
      <c r="D17" s="121">
        <v>0</v>
      </c>
      <c r="E17" s="122">
        <v>0</v>
      </c>
      <c r="F17" s="122">
        <v>0</v>
      </c>
      <c r="G17" s="122">
        <v>0</v>
      </c>
      <c r="H17" s="122">
        <v>0</v>
      </c>
      <c r="I17" s="122">
        <v>0</v>
      </c>
      <c r="J17" s="122"/>
      <c r="K17" s="122">
        <v>0</v>
      </c>
      <c r="L17" s="122">
        <v>0</v>
      </c>
      <c r="M17" s="122">
        <v>0</v>
      </c>
      <c r="N17" s="122">
        <v>0</v>
      </c>
      <c r="O17" s="122">
        <v>0</v>
      </c>
      <c r="P17" s="122"/>
      <c r="Q17" s="122">
        <v>0</v>
      </c>
      <c r="R17" s="122"/>
      <c r="S17" s="122">
        <v>0</v>
      </c>
      <c r="T17" s="122"/>
      <c r="U17" s="122">
        <v>0</v>
      </c>
    </row>
    <row r="18" spans="1:21" ht="14.4" x14ac:dyDescent="0.25">
      <c r="A18" s="115">
        <v>90</v>
      </c>
      <c r="B18" s="116" t="s">
        <v>122</v>
      </c>
      <c r="C18" s="120">
        <v>4.85036823994008E-5</v>
      </c>
      <c r="D18" s="121">
        <v>17070</v>
      </c>
      <c r="E18" s="122">
        <v>438</v>
      </c>
      <c r="F18" s="122">
        <v>0</v>
      </c>
      <c r="G18" s="122">
        <v>0</v>
      </c>
      <c r="H18" s="122">
        <v>6680</v>
      </c>
      <c r="I18" s="122">
        <v>7118</v>
      </c>
      <c r="J18" s="122"/>
      <c r="K18" s="122">
        <v>4126</v>
      </c>
      <c r="L18" s="122">
        <v>0</v>
      </c>
      <c r="M18" s="122">
        <v>10451</v>
      </c>
      <c r="N18" s="122">
        <v>2449</v>
      </c>
      <c r="O18" s="122">
        <v>17026</v>
      </c>
      <c r="P18" s="122"/>
      <c r="Q18" s="122">
        <v>-8856</v>
      </c>
      <c r="R18" s="122"/>
      <c r="S18" s="122">
        <v>1027</v>
      </c>
      <c r="T18" s="122"/>
      <c r="U18" s="122">
        <v>-7829</v>
      </c>
    </row>
    <row r="19" spans="1:21" ht="14.4" x14ac:dyDescent="0.25">
      <c r="A19" s="115">
        <v>91</v>
      </c>
      <c r="B19" s="116" t="s">
        <v>123</v>
      </c>
      <c r="C19" s="120">
        <v>3.7256439595965671E-5</v>
      </c>
      <c r="D19" s="121">
        <v>13112</v>
      </c>
      <c r="E19" s="122">
        <v>336</v>
      </c>
      <c r="F19" s="122">
        <v>0</v>
      </c>
      <c r="G19" s="122">
        <v>0</v>
      </c>
      <c r="H19" s="122">
        <v>1136</v>
      </c>
      <c r="I19" s="122">
        <v>1472</v>
      </c>
      <c r="J19" s="122"/>
      <c r="K19" s="122">
        <v>3169</v>
      </c>
      <c r="L19" s="122">
        <v>0</v>
      </c>
      <c r="M19" s="122">
        <v>8028</v>
      </c>
      <c r="N19" s="122">
        <v>6792</v>
      </c>
      <c r="O19" s="122">
        <v>17989</v>
      </c>
      <c r="P19" s="122"/>
      <c r="Q19" s="122">
        <v>-6803</v>
      </c>
      <c r="R19" s="122"/>
      <c r="S19" s="122">
        <v>-864</v>
      </c>
      <c r="T19" s="122"/>
      <c r="U19" s="122">
        <v>-7667</v>
      </c>
    </row>
    <row r="20" spans="1:21" ht="14.4" x14ac:dyDescent="0.25">
      <c r="A20" s="115">
        <v>100</v>
      </c>
      <c r="B20" s="116" t="s">
        <v>124</v>
      </c>
      <c r="C20" s="120">
        <v>1.086398146038868E-3</v>
      </c>
      <c r="D20" s="121">
        <v>382325</v>
      </c>
      <c r="E20" s="122">
        <v>9807</v>
      </c>
      <c r="F20" s="122">
        <v>0</v>
      </c>
      <c r="G20" s="122">
        <v>0</v>
      </c>
      <c r="H20" s="122">
        <v>7897</v>
      </c>
      <c r="I20" s="122">
        <v>17704</v>
      </c>
      <c r="J20" s="122"/>
      <c r="K20" s="122">
        <v>92421</v>
      </c>
      <c r="L20" s="122">
        <v>0</v>
      </c>
      <c r="M20" s="122">
        <v>234090</v>
      </c>
      <c r="N20" s="122">
        <v>73654</v>
      </c>
      <c r="O20" s="122">
        <v>400165</v>
      </c>
      <c r="P20" s="122"/>
      <c r="Q20" s="122">
        <v>-198383</v>
      </c>
      <c r="R20" s="122"/>
      <c r="S20" s="122">
        <v>-27733</v>
      </c>
      <c r="T20" s="122"/>
      <c r="U20" s="122">
        <v>-226116</v>
      </c>
    </row>
    <row r="21" spans="1:21" ht="14.4" x14ac:dyDescent="0.25">
      <c r="A21" s="115">
        <v>101</v>
      </c>
      <c r="B21" s="116" t="s">
        <v>125</v>
      </c>
      <c r="C21" s="120">
        <v>2.4378776635037109E-3</v>
      </c>
      <c r="D21" s="121">
        <v>857937</v>
      </c>
      <c r="E21" s="122">
        <v>22007</v>
      </c>
      <c r="F21" s="122">
        <v>0</v>
      </c>
      <c r="G21" s="122">
        <v>0</v>
      </c>
      <c r="H21" s="122">
        <v>47612</v>
      </c>
      <c r="I21" s="122">
        <v>69619</v>
      </c>
      <c r="J21" s="122"/>
      <c r="K21" s="122">
        <v>207393</v>
      </c>
      <c r="L21" s="122">
        <v>0</v>
      </c>
      <c r="M21" s="122">
        <v>525299</v>
      </c>
      <c r="N21" s="122">
        <v>63722</v>
      </c>
      <c r="O21" s="122">
        <v>796414</v>
      </c>
      <c r="P21" s="122"/>
      <c r="Q21" s="122">
        <v>-445171</v>
      </c>
      <c r="R21" s="122"/>
      <c r="S21" s="122">
        <v>14235</v>
      </c>
      <c r="T21" s="122"/>
      <c r="U21" s="122">
        <v>-430936</v>
      </c>
    </row>
    <row r="22" spans="1:21" ht="14.4" x14ac:dyDescent="0.25">
      <c r="A22" s="115">
        <v>102</v>
      </c>
      <c r="B22" s="116" t="s">
        <v>126</v>
      </c>
      <c r="C22" s="120">
        <v>0</v>
      </c>
      <c r="D22" s="121">
        <v>0</v>
      </c>
      <c r="E22" s="122">
        <v>0</v>
      </c>
      <c r="F22" s="122">
        <v>0</v>
      </c>
      <c r="G22" s="122">
        <v>0</v>
      </c>
      <c r="H22" s="122">
        <v>0</v>
      </c>
      <c r="I22" s="122">
        <v>0</v>
      </c>
      <c r="J22" s="122"/>
      <c r="K22" s="122">
        <v>0</v>
      </c>
      <c r="L22" s="122">
        <v>0</v>
      </c>
      <c r="M22" s="122">
        <v>0</v>
      </c>
      <c r="N22" s="122">
        <v>0</v>
      </c>
      <c r="O22" s="122">
        <v>0</v>
      </c>
      <c r="P22" s="122"/>
      <c r="Q22" s="122">
        <v>0</v>
      </c>
      <c r="R22" s="122"/>
      <c r="S22" s="122">
        <v>0</v>
      </c>
      <c r="T22" s="122"/>
      <c r="U22" s="122">
        <v>0</v>
      </c>
    </row>
    <row r="23" spans="1:21" ht="14.4" x14ac:dyDescent="0.25">
      <c r="A23" s="115">
        <v>103</v>
      </c>
      <c r="B23" s="116" t="s">
        <v>127</v>
      </c>
      <c r="C23" s="120">
        <v>3.811749790888884E-3</v>
      </c>
      <c r="D23" s="121">
        <v>1341433</v>
      </c>
      <c r="E23" s="122">
        <v>34410</v>
      </c>
      <c r="F23" s="122">
        <v>0</v>
      </c>
      <c r="G23" s="122">
        <v>0</v>
      </c>
      <c r="H23" s="122">
        <v>105020</v>
      </c>
      <c r="I23" s="122">
        <v>139430</v>
      </c>
      <c r="J23" s="122"/>
      <c r="K23" s="122">
        <v>324270</v>
      </c>
      <c r="L23" s="122">
        <v>0</v>
      </c>
      <c r="M23" s="122">
        <v>821332</v>
      </c>
      <c r="N23" s="122">
        <v>108461</v>
      </c>
      <c r="O23" s="122">
        <v>1254063</v>
      </c>
      <c r="P23" s="122"/>
      <c r="Q23" s="122">
        <v>-696047</v>
      </c>
      <c r="R23" s="122"/>
      <c r="S23" s="122">
        <v>-7759</v>
      </c>
      <c r="T23" s="122"/>
      <c r="U23" s="122">
        <v>-703806</v>
      </c>
    </row>
    <row r="24" spans="1:21" ht="14.4" x14ac:dyDescent="0.25">
      <c r="A24" s="115">
        <v>107</v>
      </c>
      <c r="B24" s="116" t="s">
        <v>128</v>
      </c>
      <c r="C24" s="120">
        <v>5.9258080693029157E-4</v>
      </c>
      <c r="D24" s="121">
        <v>208539</v>
      </c>
      <c r="E24" s="122">
        <v>5349</v>
      </c>
      <c r="F24" s="122">
        <v>0</v>
      </c>
      <c r="G24" s="122">
        <v>0</v>
      </c>
      <c r="H24" s="122">
        <v>43714</v>
      </c>
      <c r="I24" s="122">
        <v>49063</v>
      </c>
      <c r="J24" s="122"/>
      <c r="K24" s="122">
        <v>50412</v>
      </c>
      <c r="L24" s="122">
        <v>0</v>
      </c>
      <c r="M24" s="122">
        <v>127686</v>
      </c>
      <c r="N24" s="122">
        <v>201544</v>
      </c>
      <c r="O24" s="122">
        <v>379642</v>
      </c>
      <c r="P24" s="122"/>
      <c r="Q24" s="122">
        <v>-108209</v>
      </c>
      <c r="R24" s="122"/>
      <c r="S24" s="122">
        <v>-22501</v>
      </c>
      <c r="T24" s="122"/>
      <c r="U24" s="122">
        <v>-130710</v>
      </c>
    </row>
    <row r="25" spans="1:21" ht="14.4" x14ac:dyDescent="0.25">
      <c r="A25" s="115">
        <v>109</v>
      </c>
      <c r="B25" s="116" t="s">
        <v>129</v>
      </c>
      <c r="C25" s="120">
        <v>3.0928873901182863E-4</v>
      </c>
      <c r="D25" s="121">
        <v>108846</v>
      </c>
      <c r="E25" s="122">
        <v>2792</v>
      </c>
      <c r="F25" s="122">
        <v>0</v>
      </c>
      <c r="G25" s="122">
        <v>0</v>
      </c>
      <c r="H25" s="122">
        <v>37092</v>
      </c>
      <c r="I25" s="122">
        <v>39884</v>
      </c>
      <c r="J25" s="122"/>
      <c r="K25" s="122">
        <v>26312</v>
      </c>
      <c r="L25" s="122">
        <v>0</v>
      </c>
      <c r="M25" s="122">
        <v>66644</v>
      </c>
      <c r="N25" s="122">
        <v>4195</v>
      </c>
      <c r="O25" s="122">
        <v>97151</v>
      </c>
      <c r="P25" s="122"/>
      <c r="Q25" s="122">
        <v>-56477</v>
      </c>
      <c r="R25" s="122"/>
      <c r="S25" s="122">
        <v>5752</v>
      </c>
      <c r="T25" s="122"/>
      <c r="U25" s="122">
        <v>-50725</v>
      </c>
    </row>
    <row r="26" spans="1:21" ht="14.4" x14ac:dyDescent="0.25">
      <c r="A26" s="115">
        <v>110</v>
      </c>
      <c r="B26" s="116" t="s">
        <v>130</v>
      </c>
      <c r="C26" s="120">
        <v>3.5327899447882411E-4</v>
      </c>
      <c r="D26" s="121">
        <v>124329</v>
      </c>
      <c r="E26" s="122">
        <v>3189</v>
      </c>
      <c r="F26" s="122">
        <v>0</v>
      </c>
      <c r="G26" s="122">
        <v>0</v>
      </c>
      <c r="H26" s="122">
        <v>39250</v>
      </c>
      <c r="I26" s="122">
        <v>42439</v>
      </c>
      <c r="J26" s="122"/>
      <c r="K26" s="122">
        <v>30054</v>
      </c>
      <c r="L26" s="122">
        <v>0</v>
      </c>
      <c r="M26" s="122">
        <v>76122</v>
      </c>
      <c r="N26" s="122">
        <v>13733</v>
      </c>
      <c r="O26" s="122">
        <v>119909</v>
      </c>
      <c r="P26" s="122"/>
      <c r="Q26" s="122">
        <v>-64511</v>
      </c>
      <c r="R26" s="122"/>
      <c r="S26" s="122">
        <v>11436</v>
      </c>
      <c r="T26" s="122"/>
      <c r="U26" s="122">
        <v>-53075</v>
      </c>
    </row>
    <row r="27" spans="1:21" ht="14.4" x14ac:dyDescent="0.25">
      <c r="A27" s="115">
        <v>111</v>
      </c>
      <c r="B27" s="116" t="s">
        <v>131</v>
      </c>
      <c r="C27" s="120">
        <v>3.3628997117821626E-3</v>
      </c>
      <c r="D27" s="121">
        <v>1183473</v>
      </c>
      <c r="E27" s="122">
        <v>30358</v>
      </c>
      <c r="F27" s="122">
        <v>0</v>
      </c>
      <c r="G27" s="122">
        <v>0</v>
      </c>
      <c r="H27" s="122">
        <v>157481</v>
      </c>
      <c r="I27" s="122">
        <v>187839</v>
      </c>
      <c r="J27" s="122"/>
      <c r="K27" s="122">
        <v>286086</v>
      </c>
      <c r="L27" s="122">
        <v>0</v>
      </c>
      <c r="M27" s="122">
        <v>724617</v>
      </c>
      <c r="N27" s="122">
        <v>28006</v>
      </c>
      <c r="O27" s="122">
        <v>1038709</v>
      </c>
      <c r="P27" s="122"/>
      <c r="Q27" s="122">
        <v>-614085</v>
      </c>
      <c r="R27" s="122"/>
      <c r="S27" s="122">
        <v>51576</v>
      </c>
      <c r="T27" s="122"/>
      <c r="U27" s="122">
        <v>-562509</v>
      </c>
    </row>
    <row r="28" spans="1:21" ht="14.4" x14ac:dyDescent="0.25">
      <c r="A28" s="115">
        <v>112</v>
      </c>
      <c r="B28" s="116" t="s">
        <v>132</v>
      </c>
      <c r="C28" s="120">
        <v>3.13342890308189E-5</v>
      </c>
      <c r="D28" s="121">
        <v>11028</v>
      </c>
      <c r="E28" s="122">
        <v>283</v>
      </c>
      <c r="F28" s="122">
        <v>0</v>
      </c>
      <c r="G28" s="122">
        <v>0</v>
      </c>
      <c r="H28" s="122">
        <v>1077</v>
      </c>
      <c r="I28" s="122">
        <v>1360</v>
      </c>
      <c r="J28" s="122"/>
      <c r="K28" s="122">
        <v>2666</v>
      </c>
      <c r="L28" s="122">
        <v>0</v>
      </c>
      <c r="M28" s="122">
        <v>6752</v>
      </c>
      <c r="N28" s="122">
        <v>2622</v>
      </c>
      <c r="O28" s="122">
        <v>12040</v>
      </c>
      <c r="P28" s="122"/>
      <c r="Q28" s="122">
        <v>-5721</v>
      </c>
      <c r="R28" s="122"/>
      <c r="S28" s="122">
        <v>646</v>
      </c>
      <c r="T28" s="122"/>
      <c r="U28" s="122">
        <v>-5075</v>
      </c>
    </row>
    <row r="29" spans="1:21" ht="14.4" x14ac:dyDescent="0.25">
      <c r="A29" s="115">
        <v>113</v>
      </c>
      <c r="B29" s="116" t="s">
        <v>133</v>
      </c>
      <c r="C29" s="120">
        <v>2.3336387950537293E-3</v>
      </c>
      <c r="D29" s="121">
        <v>821253</v>
      </c>
      <c r="E29" s="122">
        <v>21066</v>
      </c>
      <c r="F29" s="122">
        <v>0</v>
      </c>
      <c r="G29" s="122">
        <v>0</v>
      </c>
      <c r="H29" s="122">
        <v>180722</v>
      </c>
      <c r="I29" s="122">
        <v>201788</v>
      </c>
      <c r="J29" s="122"/>
      <c r="K29" s="122">
        <v>198525</v>
      </c>
      <c r="L29" s="122">
        <v>0</v>
      </c>
      <c r="M29" s="122">
        <v>502838</v>
      </c>
      <c r="N29" s="122">
        <v>52</v>
      </c>
      <c r="O29" s="122">
        <v>701415</v>
      </c>
      <c r="P29" s="122"/>
      <c r="Q29" s="122">
        <v>-426137</v>
      </c>
      <c r="R29" s="122"/>
      <c r="S29" s="122">
        <v>56688</v>
      </c>
      <c r="T29" s="122"/>
      <c r="U29" s="122">
        <v>-369449</v>
      </c>
    </row>
    <row r="30" spans="1:21" ht="14.4" x14ac:dyDescent="0.25">
      <c r="A30" s="115">
        <v>114</v>
      </c>
      <c r="B30" s="116" t="s">
        <v>134</v>
      </c>
      <c r="C30" s="120">
        <v>1.0251092319879092E-2</v>
      </c>
      <c r="D30" s="121">
        <v>3607563</v>
      </c>
      <c r="E30" s="122">
        <v>92539</v>
      </c>
      <c r="F30" s="122">
        <v>0</v>
      </c>
      <c r="G30" s="122">
        <v>0</v>
      </c>
      <c r="H30" s="122">
        <v>206293</v>
      </c>
      <c r="I30" s="122">
        <v>298832</v>
      </c>
      <c r="J30" s="122"/>
      <c r="K30" s="122">
        <v>872073</v>
      </c>
      <c r="L30" s="122">
        <v>0</v>
      </c>
      <c r="M30" s="122">
        <v>2208842</v>
      </c>
      <c r="N30" s="122">
        <v>87011</v>
      </c>
      <c r="O30" s="122">
        <v>3167926</v>
      </c>
      <c r="P30" s="122"/>
      <c r="Q30" s="122">
        <v>-1871910</v>
      </c>
      <c r="R30" s="122"/>
      <c r="S30" s="122">
        <v>29548</v>
      </c>
      <c r="T30" s="122"/>
      <c r="U30" s="122">
        <v>-1842362</v>
      </c>
    </row>
    <row r="31" spans="1:21" ht="14.4" x14ac:dyDescent="0.25">
      <c r="A31" s="115">
        <v>115</v>
      </c>
      <c r="B31" s="116" t="s">
        <v>135</v>
      </c>
      <c r="C31" s="120">
        <v>6.787911860583043E-3</v>
      </c>
      <c r="D31" s="121">
        <v>2388801</v>
      </c>
      <c r="E31" s="122">
        <v>61276</v>
      </c>
      <c r="F31" s="122">
        <v>0</v>
      </c>
      <c r="G31" s="122">
        <v>0</v>
      </c>
      <c r="H31" s="122">
        <v>143002</v>
      </c>
      <c r="I31" s="122">
        <v>204278</v>
      </c>
      <c r="J31" s="122"/>
      <c r="K31" s="122">
        <v>577456</v>
      </c>
      <c r="L31" s="122">
        <v>0</v>
      </c>
      <c r="M31" s="122">
        <v>1462617</v>
      </c>
      <c r="N31" s="122">
        <v>284521</v>
      </c>
      <c r="O31" s="122">
        <v>2324594</v>
      </c>
      <c r="P31" s="122"/>
      <c r="Q31" s="122">
        <v>-1239513</v>
      </c>
      <c r="R31" s="122"/>
      <c r="S31" s="122">
        <v>-2173</v>
      </c>
      <c r="T31" s="122"/>
      <c r="U31" s="122">
        <v>-1241686</v>
      </c>
    </row>
    <row r="32" spans="1:21" ht="14.4" x14ac:dyDescent="0.25">
      <c r="A32" s="115">
        <v>116</v>
      </c>
      <c r="B32" s="116" t="s">
        <v>136</v>
      </c>
      <c r="C32" s="120">
        <v>1.7014984899743593E-3</v>
      </c>
      <c r="D32" s="121">
        <v>598791</v>
      </c>
      <c r="E32" s="122">
        <v>15360</v>
      </c>
      <c r="F32" s="122">
        <v>0</v>
      </c>
      <c r="G32" s="122">
        <v>0</v>
      </c>
      <c r="H32" s="122">
        <v>36239</v>
      </c>
      <c r="I32" s="122">
        <v>51599</v>
      </c>
      <c r="J32" s="122"/>
      <c r="K32" s="122">
        <v>144749</v>
      </c>
      <c r="L32" s="122">
        <v>0</v>
      </c>
      <c r="M32" s="122">
        <v>366628</v>
      </c>
      <c r="N32" s="122">
        <v>177520</v>
      </c>
      <c r="O32" s="122">
        <v>688897</v>
      </c>
      <c r="P32" s="122"/>
      <c r="Q32" s="122">
        <v>-310704</v>
      </c>
      <c r="R32" s="122"/>
      <c r="S32" s="122">
        <v>-70810</v>
      </c>
      <c r="T32" s="122"/>
      <c r="U32" s="122">
        <v>-381514</v>
      </c>
    </row>
    <row r="33" spans="1:21" ht="14.4" x14ac:dyDescent="0.25">
      <c r="A33" s="115">
        <v>117</v>
      </c>
      <c r="B33" s="116" t="s">
        <v>137</v>
      </c>
      <c r="C33" s="120">
        <v>8.9835566980307096E-4</v>
      </c>
      <c r="D33" s="121">
        <v>316147</v>
      </c>
      <c r="E33" s="122">
        <v>8110</v>
      </c>
      <c r="F33" s="122">
        <v>0</v>
      </c>
      <c r="G33" s="122">
        <v>0</v>
      </c>
      <c r="H33" s="122">
        <v>0</v>
      </c>
      <c r="I33" s="122">
        <v>8110</v>
      </c>
      <c r="J33" s="122"/>
      <c r="K33" s="122">
        <v>76424</v>
      </c>
      <c r="L33" s="122">
        <v>0</v>
      </c>
      <c r="M33" s="122">
        <v>193572</v>
      </c>
      <c r="N33" s="122">
        <v>77808</v>
      </c>
      <c r="O33" s="122">
        <v>347804</v>
      </c>
      <c r="P33" s="122"/>
      <c r="Q33" s="122">
        <v>-164046</v>
      </c>
      <c r="R33" s="122"/>
      <c r="S33" s="122">
        <v>-36046</v>
      </c>
      <c r="T33" s="122"/>
      <c r="U33" s="122">
        <v>-200092</v>
      </c>
    </row>
    <row r="34" spans="1:21" ht="14.4" x14ac:dyDescent="0.25">
      <c r="A34" s="115">
        <v>119</v>
      </c>
      <c r="B34" s="116" t="s">
        <v>138</v>
      </c>
      <c r="C34" s="120">
        <v>3.7424283964774823E-5</v>
      </c>
      <c r="D34" s="121">
        <v>13172</v>
      </c>
      <c r="E34" s="122">
        <v>338</v>
      </c>
      <c r="F34" s="122">
        <v>0</v>
      </c>
      <c r="G34" s="122">
        <v>0</v>
      </c>
      <c r="H34" s="122">
        <v>10443</v>
      </c>
      <c r="I34" s="122">
        <v>10781</v>
      </c>
      <c r="J34" s="122"/>
      <c r="K34" s="122">
        <v>3184</v>
      </c>
      <c r="L34" s="122">
        <v>0</v>
      </c>
      <c r="M34" s="122">
        <v>8064</v>
      </c>
      <c r="N34" s="122">
        <v>8170</v>
      </c>
      <c r="O34" s="122">
        <v>19418</v>
      </c>
      <c r="P34" s="122"/>
      <c r="Q34" s="122">
        <v>-6834</v>
      </c>
      <c r="R34" s="122"/>
      <c r="S34" s="122">
        <v>3564</v>
      </c>
      <c r="T34" s="122"/>
      <c r="U34" s="122">
        <v>-3270</v>
      </c>
    </row>
    <row r="35" spans="1:21" ht="14.4" x14ac:dyDescent="0.25">
      <c r="A35" s="115">
        <v>121</v>
      </c>
      <c r="B35" s="116" t="s">
        <v>139</v>
      </c>
      <c r="C35" s="120">
        <v>5.404713932646325E-4</v>
      </c>
      <c r="D35" s="121">
        <v>190202</v>
      </c>
      <c r="E35" s="122">
        <v>4879</v>
      </c>
      <c r="F35" s="122">
        <v>0</v>
      </c>
      <c r="G35" s="122">
        <v>0</v>
      </c>
      <c r="H35" s="122">
        <v>123212</v>
      </c>
      <c r="I35" s="122">
        <v>128091</v>
      </c>
      <c r="J35" s="122"/>
      <c r="K35" s="122">
        <v>45979</v>
      </c>
      <c r="L35" s="122">
        <v>0</v>
      </c>
      <c r="M35" s="122">
        <v>116457</v>
      </c>
      <c r="N35" s="122">
        <v>6336</v>
      </c>
      <c r="O35" s="122">
        <v>168772</v>
      </c>
      <c r="P35" s="122"/>
      <c r="Q35" s="122">
        <v>-98693</v>
      </c>
      <c r="R35" s="122"/>
      <c r="S35" s="122">
        <v>45981</v>
      </c>
      <c r="T35" s="122"/>
      <c r="U35" s="122">
        <v>-52712</v>
      </c>
    </row>
    <row r="36" spans="1:21" ht="14.4" x14ac:dyDescent="0.25">
      <c r="A36" s="115">
        <v>122</v>
      </c>
      <c r="B36" s="116" t="s">
        <v>140</v>
      </c>
      <c r="C36" s="120">
        <v>4.9819715858322308E-4</v>
      </c>
      <c r="D36" s="121">
        <v>175328</v>
      </c>
      <c r="E36" s="122">
        <v>4497</v>
      </c>
      <c r="F36" s="122">
        <v>0</v>
      </c>
      <c r="G36" s="122">
        <v>0</v>
      </c>
      <c r="H36" s="122">
        <v>40746</v>
      </c>
      <c r="I36" s="122">
        <v>45243</v>
      </c>
      <c r="J36" s="122"/>
      <c r="K36" s="122">
        <v>42382</v>
      </c>
      <c r="L36" s="122">
        <v>0</v>
      </c>
      <c r="M36" s="122">
        <v>107348</v>
      </c>
      <c r="N36" s="122">
        <v>8919</v>
      </c>
      <c r="O36" s="122">
        <v>158649</v>
      </c>
      <c r="P36" s="122"/>
      <c r="Q36" s="122">
        <v>-90973</v>
      </c>
      <c r="R36" s="122"/>
      <c r="S36" s="122">
        <v>1317</v>
      </c>
      <c r="T36" s="122"/>
      <c r="U36" s="122">
        <v>-89656</v>
      </c>
    </row>
    <row r="37" spans="1:21" ht="14.4" x14ac:dyDescent="0.25">
      <c r="A37" s="115">
        <v>123</v>
      </c>
      <c r="B37" s="116" t="s">
        <v>141</v>
      </c>
      <c r="C37" s="120">
        <v>2.8690915581863069E-3</v>
      </c>
      <c r="D37" s="121">
        <v>1009693</v>
      </c>
      <c r="E37" s="122">
        <v>25900</v>
      </c>
      <c r="F37" s="122">
        <v>0</v>
      </c>
      <c r="G37" s="122">
        <v>0</v>
      </c>
      <c r="H37" s="122">
        <v>259151</v>
      </c>
      <c r="I37" s="122">
        <v>285051</v>
      </c>
      <c r="J37" s="122"/>
      <c r="K37" s="122">
        <v>244077</v>
      </c>
      <c r="L37" s="122">
        <v>0</v>
      </c>
      <c r="M37" s="122">
        <v>618214</v>
      </c>
      <c r="N37" s="122">
        <v>35181</v>
      </c>
      <c r="O37" s="122">
        <v>897472</v>
      </c>
      <c r="P37" s="122"/>
      <c r="Q37" s="122">
        <v>-523914</v>
      </c>
      <c r="R37" s="122"/>
      <c r="S37" s="122">
        <v>27675</v>
      </c>
      <c r="T37" s="122"/>
      <c r="U37" s="122">
        <v>-496239</v>
      </c>
    </row>
    <row r="38" spans="1:21" ht="13.8" customHeight="1" x14ac:dyDescent="0.25">
      <c r="A38" s="115">
        <v>124</v>
      </c>
      <c r="B38" s="116" t="s">
        <v>142</v>
      </c>
      <c r="C38" s="120">
        <v>0</v>
      </c>
      <c r="D38" s="121">
        <v>0</v>
      </c>
      <c r="E38" s="122">
        <v>0</v>
      </c>
      <c r="F38" s="122">
        <v>0</v>
      </c>
      <c r="G38" s="122">
        <v>0</v>
      </c>
      <c r="H38" s="122">
        <v>0</v>
      </c>
      <c r="I38" s="122">
        <v>0</v>
      </c>
      <c r="J38" s="122"/>
      <c r="K38" s="122">
        <v>0</v>
      </c>
      <c r="L38" s="122">
        <v>0</v>
      </c>
      <c r="M38" s="122">
        <v>0</v>
      </c>
      <c r="N38" s="122">
        <v>0</v>
      </c>
      <c r="O38" s="122">
        <v>0</v>
      </c>
      <c r="P38" s="122"/>
      <c r="Q38" s="122">
        <v>0</v>
      </c>
      <c r="R38" s="122"/>
      <c r="S38" s="122">
        <v>0</v>
      </c>
      <c r="T38" s="122"/>
      <c r="U38" s="122">
        <v>0</v>
      </c>
    </row>
    <row r="39" spans="1:21" ht="14.4" x14ac:dyDescent="0.25">
      <c r="A39" s="115">
        <v>125</v>
      </c>
      <c r="B39" s="116" t="s">
        <v>143</v>
      </c>
      <c r="C39" s="120">
        <v>1.209150832901127E-3</v>
      </c>
      <c r="D39" s="121">
        <v>425524</v>
      </c>
      <c r="E39" s="122">
        <v>10915</v>
      </c>
      <c r="F39" s="122">
        <v>0</v>
      </c>
      <c r="G39" s="122">
        <v>0</v>
      </c>
      <c r="H39" s="122">
        <v>398254</v>
      </c>
      <c r="I39" s="122">
        <v>409169</v>
      </c>
      <c r="J39" s="122"/>
      <c r="K39" s="122">
        <v>102864</v>
      </c>
      <c r="L39" s="122">
        <v>0</v>
      </c>
      <c r="M39" s="122">
        <v>260540</v>
      </c>
      <c r="N39" s="122">
        <v>26015</v>
      </c>
      <c r="O39" s="122">
        <v>389419</v>
      </c>
      <c r="P39" s="122"/>
      <c r="Q39" s="122">
        <v>-220798</v>
      </c>
      <c r="R39" s="122"/>
      <c r="S39" s="122">
        <v>87094</v>
      </c>
      <c r="T39" s="122"/>
      <c r="U39" s="122">
        <v>-133704</v>
      </c>
    </row>
    <row r="40" spans="1:21" ht="14.4" x14ac:dyDescent="0.25">
      <c r="A40" s="115">
        <v>126</v>
      </c>
      <c r="B40" s="116" t="s">
        <v>144</v>
      </c>
      <c r="C40" s="120">
        <v>0</v>
      </c>
      <c r="D40" s="121">
        <v>0</v>
      </c>
      <c r="E40" s="122">
        <v>0</v>
      </c>
      <c r="F40" s="122">
        <v>0</v>
      </c>
      <c r="G40" s="122">
        <v>0</v>
      </c>
      <c r="H40" s="122">
        <v>0</v>
      </c>
      <c r="I40" s="122">
        <v>0</v>
      </c>
      <c r="J40" s="122"/>
      <c r="K40" s="122">
        <v>0</v>
      </c>
      <c r="L40" s="122">
        <v>0</v>
      </c>
      <c r="M40" s="122">
        <v>0</v>
      </c>
      <c r="N40" s="122">
        <v>0</v>
      </c>
      <c r="O40" s="122">
        <v>0</v>
      </c>
      <c r="P40" s="122"/>
      <c r="Q40" s="122">
        <v>0</v>
      </c>
      <c r="R40" s="122"/>
      <c r="S40" s="122">
        <v>0</v>
      </c>
      <c r="T40" s="122"/>
      <c r="U40" s="122">
        <v>0</v>
      </c>
    </row>
    <row r="41" spans="1:21" ht="14.4" x14ac:dyDescent="0.25">
      <c r="A41" s="115">
        <v>127</v>
      </c>
      <c r="B41" s="116" t="s">
        <v>145</v>
      </c>
      <c r="C41" s="120">
        <v>1.754481362395115E-3</v>
      </c>
      <c r="D41" s="121">
        <v>617437</v>
      </c>
      <c r="E41" s="122">
        <v>15838</v>
      </c>
      <c r="F41" s="122">
        <v>0</v>
      </c>
      <c r="G41" s="122">
        <v>0</v>
      </c>
      <c r="H41" s="122">
        <v>307979</v>
      </c>
      <c r="I41" s="122">
        <v>323817</v>
      </c>
      <c r="J41" s="122"/>
      <c r="K41" s="122">
        <v>149256</v>
      </c>
      <c r="L41" s="122">
        <v>0</v>
      </c>
      <c r="M41" s="122">
        <v>378045</v>
      </c>
      <c r="N41" s="122">
        <v>45060</v>
      </c>
      <c r="O41" s="122">
        <v>572361</v>
      </c>
      <c r="P41" s="122"/>
      <c r="Q41" s="122">
        <v>-320378</v>
      </c>
      <c r="R41" s="122"/>
      <c r="S41" s="122">
        <v>99002</v>
      </c>
      <c r="T41" s="122"/>
      <c r="U41" s="122">
        <v>-221376</v>
      </c>
    </row>
    <row r="42" spans="1:21" ht="14.4" x14ac:dyDescent="0.25">
      <c r="A42" s="115">
        <v>128</v>
      </c>
      <c r="B42" s="116" t="s">
        <v>146</v>
      </c>
      <c r="C42" s="120">
        <v>2.2470937292440318E-3</v>
      </c>
      <c r="D42" s="121">
        <v>790800</v>
      </c>
      <c r="E42" s="122">
        <v>20285</v>
      </c>
      <c r="F42" s="122">
        <v>0</v>
      </c>
      <c r="G42" s="122">
        <v>0</v>
      </c>
      <c r="H42" s="122">
        <v>112759</v>
      </c>
      <c r="I42" s="122">
        <v>133044</v>
      </c>
      <c r="J42" s="122"/>
      <c r="K42" s="122">
        <v>191163</v>
      </c>
      <c r="L42" s="122">
        <v>0</v>
      </c>
      <c r="M42" s="122">
        <v>484190</v>
      </c>
      <c r="N42" s="122">
        <v>140537</v>
      </c>
      <c r="O42" s="122">
        <v>815890</v>
      </c>
      <c r="P42" s="122"/>
      <c r="Q42" s="122">
        <v>-410331</v>
      </c>
      <c r="R42" s="122"/>
      <c r="S42" s="122">
        <v>-8892</v>
      </c>
      <c r="T42" s="122"/>
      <c r="U42" s="122">
        <v>-419223</v>
      </c>
    </row>
    <row r="43" spans="1:21" ht="14.4" x14ac:dyDescent="0.25">
      <c r="A43" s="115">
        <v>129</v>
      </c>
      <c r="B43" s="116" t="s">
        <v>147</v>
      </c>
      <c r="C43" s="120">
        <v>1.1084751083402429E-3</v>
      </c>
      <c r="D43" s="121">
        <v>390095</v>
      </c>
      <c r="E43" s="122">
        <v>10006</v>
      </c>
      <c r="F43" s="122">
        <v>0</v>
      </c>
      <c r="G43" s="122">
        <v>0</v>
      </c>
      <c r="H43" s="122">
        <v>28736</v>
      </c>
      <c r="I43" s="122">
        <v>38742</v>
      </c>
      <c r="J43" s="122"/>
      <c r="K43" s="122">
        <v>94299</v>
      </c>
      <c r="L43" s="122">
        <v>0</v>
      </c>
      <c r="M43" s="122">
        <v>238847</v>
      </c>
      <c r="N43" s="122">
        <v>63338</v>
      </c>
      <c r="O43" s="122">
        <v>396484</v>
      </c>
      <c r="P43" s="122"/>
      <c r="Q43" s="122">
        <v>-202413</v>
      </c>
      <c r="R43" s="122"/>
      <c r="S43" s="122">
        <v>4315</v>
      </c>
      <c r="T43" s="122"/>
      <c r="U43" s="122">
        <v>-198098</v>
      </c>
    </row>
    <row r="44" spans="1:21" ht="14.4" x14ac:dyDescent="0.25">
      <c r="A44" s="115">
        <v>131</v>
      </c>
      <c r="B44" s="116" t="s">
        <v>148</v>
      </c>
      <c r="C44" s="120">
        <v>0</v>
      </c>
      <c r="D44" s="121">
        <v>0</v>
      </c>
      <c r="E44" s="122">
        <v>0</v>
      </c>
      <c r="F44" s="122">
        <v>0</v>
      </c>
      <c r="G44" s="122">
        <v>0</v>
      </c>
      <c r="H44" s="122">
        <v>0</v>
      </c>
      <c r="I44" s="122">
        <v>0</v>
      </c>
      <c r="J44" s="122"/>
      <c r="K44" s="122">
        <v>0</v>
      </c>
      <c r="L44" s="122">
        <v>0</v>
      </c>
      <c r="M44" s="122">
        <v>0</v>
      </c>
      <c r="N44" s="122">
        <v>0</v>
      </c>
      <c r="O44" s="122">
        <v>0</v>
      </c>
      <c r="P44" s="122"/>
      <c r="Q44" s="122">
        <v>0</v>
      </c>
      <c r="R44" s="122"/>
      <c r="S44" s="122">
        <v>0</v>
      </c>
      <c r="T44" s="122"/>
      <c r="U44" s="122">
        <v>0</v>
      </c>
    </row>
    <row r="45" spans="1:21" ht="14.4" x14ac:dyDescent="0.25">
      <c r="A45" s="115">
        <v>132</v>
      </c>
      <c r="B45" s="116" t="s">
        <v>149</v>
      </c>
      <c r="C45" s="120">
        <v>6.5950311242831653E-4</v>
      </c>
      <c r="D45" s="121">
        <v>232093</v>
      </c>
      <c r="E45" s="122">
        <v>5953</v>
      </c>
      <c r="F45" s="122">
        <v>0</v>
      </c>
      <c r="G45" s="122">
        <v>0</v>
      </c>
      <c r="H45" s="122">
        <v>168308</v>
      </c>
      <c r="I45" s="122">
        <v>174261</v>
      </c>
      <c r="J45" s="122"/>
      <c r="K45" s="122">
        <v>56105</v>
      </c>
      <c r="L45" s="122">
        <v>0</v>
      </c>
      <c r="M45" s="122">
        <v>142106</v>
      </c>
      <c r="N45" s="122">
        <v>0</v>
      </c>
      <c r="O45" s="122">
        <v>198211</v>
      </c>
      <c r="P45" s="122"/>
      <c r="Q45" s="122">
        <v>-120429</v>
      </c>
      <c r="R45" s="122"/>
      <c r="S45" s="122">
        <v>76629</v>
      </c>
      <c r="T45" s="122"/>
      <c r="U45" s="122">
        <v>-43800</v>
      </c>
    </row>
    <row r="46" spans="1:21" ht="14.4" x14ac:dyDescent="0.25">
      <c r="A46" s="115">
        <v>133</v>
      </c>
      <c r="B46" s="116" t="s">
        <v>150</v>
      </c>
      <c r="C46" s="120">
        <v>1.2310365695285849E-3</v>
      </c>
      <c r="D46" s="121">
        <v>433223</v>
      </c>
      <c r="E46" s="122">
        <v>11113</v>
      </c>
      <c r="F46" s="122">
        <v>0</v>
      </c>
      <c r="G46" s="122">
        <v>0</v>
      </c>
      <c r="H46" s="122">
        <v>109971</v>
      </c>
      <c r="I46" s="122">
        <v>121084</v>
      </c>
      <c r="J46" s="122"/>
      <c r="K46" s="122">
        <v>104726</v>
      </c>
      <c r="L46" s="122">
        <v>0</v>
      </c>
      <c r="M46" s="122">
        <v>265256</v>
      </c>
      <c r="N46" s="122">
        <v>71723</v>
      </c>
      <c r="O46" s="122">
        <v>441705</v>
      </c>
      <c r="P46" s="122"/>
      <c r="Q46" s="122">
        <v>-224794</v>
      </c>
      <c r="R46" s="122"/>
      <c r="S46" s="122">
        <v>16382</v>
      </c>
      <c r="T46" s="122"/>
      <c r="U46" s="122">
        <v>-208412</v>
      </c>
    </row>
    <row r="47" spans="1:21" ht="14.4" x14ac:dyDescent="0.25">
      <c r="A47" s="115">
        <v>135</v>
      </c>
      <c r="B47" s="116" t="s">
        <v>151</v>
      </c>
      <c r="C47" s="120">
        <v>0</v>
      </c>
      <c r="D47" s="121">
        <v>0</v>
      </c>
      <c r="E47" s="122">
        <v>0</v>
      </c>
      <c r="F47" s="122">
        <v>0</v>
      </c>
      <c r="G47" s="122">
        <v>0</v>
      </c>
      <c r="H47" s="122">
        <v>0</v>
      </c>
      <c r="I47" s="122">
        <v>0</v>
      </c>
      <c r="J47" s="122"/>
      <c r="K47" s="122">
        <v>0</v>
      </c>
      <c r="L47" s="122">
        <v>0</v>
      </c>
      <c r="M47" s="122">
        <v>0</v>
      </c>
      <c r="N47" s="122">
        <v>0</v>
      </c>
      <c r="O47" s="122">
        <v>0</v>
      </c>
      <c r="P47" s="122"/>
      <c r="Q47" s="122">
        <v>0</v>
      </c>
      <c r="R47" s="122"/>
      <c r="S47" s="122">
        <v>0</v>
      </c>
      <c r="T47" s="122"/>
      <c r="U47" s="122">
        <v>0</v>
      </c>
    </row>
    <row r="48" spans="1:21" ht="14.4" x14ac:dyDescent="0.25">
      <c r="A48" s="115">
        <v>136</v>
      </c>
      <c r="B48" s="116" t="s">
        <v>152</v>
      </c>
      <c r="C48" s="120">
        <v>2.7512790070746695E-3</v>
      </c>
      <c r="D48" s="121">
        <v>968227</v>
      </c>
      <c r="E48" s="122">
        <v>24836</v>
      </c>
      <c r="F48" s="122">
        <v>0</v>
      </c>
      <c r="G48" s="122">
        <v>0</v>
      </c>
      <c r="H48" s="122">
        <v>377141</v>
      </c>
      <c r="I48" s="122">
        <v>401977</v>
      </c>
      <c r="J48" s="122"/>
      <c r="K48" s="122">
        <v>234055</v>
      </c>
      <c r="L48" s="122">
        <v>0</v>
      </c>
      <c r="M48" s="122">
        <v>592829</v>
      </c>
      <c r="N48" s="122">
        <v>48803</v>
      </c>
      <c r="O48" s="122">
        <v>875687</v>
      </c>
      <c r="P48" s="122"/>
      <c r="Q48" s="122">
        <v>-502400</v>
      </c>
      <c r="R48" s="122"/>
      <c r="S48" s="122">
        <v>44933</v>
      </c>
      <c r="T48" s="122"/>
      <c r="U48" s="122">
        <v>-457467</v>
      </c>
    </row>
    <row r="49" spans="1:21" ht="14.4" x14ac:dyDescent="0.25">
      <c r="A49" s="115">
        <v>137</v>
      </c>
      <c r="B49" s="116" t="s">
        <v>153</v>
      </c>
      <c r="C49" s="120">
        <v>0</v>
      </c>
      <c r="D49" s="121">
        <v>0</v>
      </c>
      <c r="E49" s="122">
        <v>0</v>
      </c>
      <c r="F49" s="122">
        <v>0</v>
      </c>
      <c r="G49" s="122">
        <v>0</v>
      </c>
      <c r="H49" s="122">
        <v>0</v>
      </c>
      <c r="I49" s="122">
        <v>0</v>
      </c>
      <c r="J49" s="122"/>
      <c r="K49" s="122">
        <v>0</v>
      </c>
      <c r="L49" s="122">
        <v>0</v>
      </c>
      <c r="M49" s="122">
        <v>0</v>
      </c>
      <c r="N49" s="122">
        <v>0</v>
      </c>
      <c r="O49" s="122">
        <v>0</v>
      </c>
      <c r="P49" s="122"/>
      <c r="Q49" s="122">
        <v>0</v>
      </c>
      <c r="R49" s="122"/>
      <c r="S49" s="122">
        <v>0</v>
      </c>
      <c r="T49" s="122"/>
      <c r="U49" s="122">
        <v>0</v>
      </c>
    </row>
    <row r="50" spans="1:21" ht="14.4" x14ac:dyDescent="0.25">
      <c r="A50" s="115">
        <v>138</v>
      </c>
      <c r="B50" s="116" t="s">
        <v>154</v>
      </c>
      <c r="C50" s="120">
        <v>0</v>
      </c>
      <c r="D50" s="121">
        <v>0</v>
      </c>
      <c r="E50" s="122">
        <v>0</v>
      </c>
      <c r="F50" s="122">
        <v>0</v>
      </c>
      <c r="G50" s="122">
        <v>0</v>
      </c>
      <c r="H50" s="122">
        <v>0</v>
      </c>
      <c r="I50" s="122">
        <v>0</v>
      </c>
      <c r="J50" s="122"/>
      <c r="K50" s="122">
        <v>0</v>
      </c>
      <c r="L50" s="122">
        <v>0</v>
      </c>
      <c r="M50" s="122">
        <v>0</v>
      </c>
      <c r="N50" s="122">
        <v>0</v>
      </c>
      <c r="O50" s="122">
        <v>0</v>
      </c>
      <c r="P50" s="122"/>
      <c r="Q50" s="122">
        <v>0</v>
      </c>
      <c r="R50" s="122"/>
      <c r="S50" s="122">
        <v>0</v>
      </c>
      <c r="T50" s="122"/>
      <c r="U50" s="122">
        <v>0</v>
      </c>
    </row>
    <row r="51" spans="1:21" ht="14.4" x14ac:dyDescent="0.25">
      <c r="A51" s="115">
        <v>140</v>
      </c>
      <c r="B51" s="116" t="s">
        <v>155</v>
      </c>
      <c r="C51" s="120">
        <v>1.7029038734206569E-3</v>
      </c>
      <c r="D51" s="121">
        <v>599283</v>
      </c>
      <c r="E51" s="122">
        <v>15373</v>
      </c>
      <c r="F51" s="122">
        <v>0</v>
      </c>
      <c r="G51" s="122">
        <v>0</v>
      </c>
      <c r="H51" s="122">
        <v>367258</v>
      </c>
      <c r="I51" s="122">
        <v>382631</v>
      </c>
      <c r="J51" s="122"/>
      <c r="K51" s="122">
        <v>144868</v>
      </c>
      <c r="L51" s="122">
        <v>0</v>
      </c>
      <c r="M51" s="122">
        <v>366931</v>
      </c>
      <c r="N51" s="122">
        <v>11116</v>
      </c>
      <c r="O51" s="122">
        <v>522915</v>
      </c>
      <c r="P51" s="122"/>
      <c r="Q51" s="122">
        <v>-310960</v>
      </c>
      <c r="R51" s="122"/>
      <c r="S51" s="122">
        <v>99091</v>
      </c>
      <c r="T51" s="122"/>
      <c r="U51" s="122">
        <v>-211869</v>
      </c>
    </row>
    <row r="52" spans="1:21" ht="14.4" x14ac:dyDescent="0.25">
      <c r="A52" s="115">
        <v>141</v>
      </c>
      <c r="B52" s="116" t="s">
        <v>156</v>
      </c>
      <c r="C52" s="120">
        <v>5.0972764919710633E-3</v>
      </c>
      <c r="D52" s="121">
        <v>1793831</v>
      </c>
      <c r="E52" s="122">
        <v>46014</v>
      </c>
      <c r="F52" s="122">
        <v>0</v>
      </c>
      <c r="G52" s="122">
        <v>0</v>
      </c>
      <c r="H52" s="122">
        <v>598937</v>
      </c>
      <c r="I52" s="122">
        <v>644951</v>
      </c>
      <c r="J52" s="122"/>
      <c r="K52" s="122">
        <v>433631</v>
      </c>
      <c r="L52" s="122">
        <v>0</v>
      </c>
      <c r="M52" s="122">
        <v>1098330</v>
      </c>
      <c r="N52" s="122">
        <v>69077</v>
      </c>
      <c r="O52" s="122">
        <v>1601038</v>
      </c>
      <c r="P52" s="122"/>
      <c r="Q52" s="122">
        <v>-930792</v>
      </c>
      <c r="R52" s="122"/>
      <c r="S52" s="122">
        <v>108268</v>
      </c>
      <c r="T52" s="122"/>
      <c r="U52" s="122">
        <v>-822524</v>
      </c>
    </row>
    <row r="53" spans="1:21" ht="14.4" x14ac:dyDescent="0.25">
      <c r="A53" s="115">
        <v>142</v>
      </c>
      <c r="B53" s="116" t="s">
        <v>157</v>
      </c>
      <c r="C53" s="120">
        <v>1.0366853161467524E-4</v>
      </c>
      <c r="D53" s="121">
        <v>36485</v>
      </c>
      <c r="E53" s="122">
        <v>936</v>
      </c>
      <c r="F53" s="122">
        <v>0</v>
      </c>
      <c r="G53" s="122">
        <v>0</v>
      </c>
      <c r="H53" s="122">
        <v>74735</v>
      </c>
      <c r="I53" s="122">
        <v>75671</v>
      </c>
      <c r="J53" s="122"/>
      <c r="K53" s="122">
        <v>8819</v>
      </c>
      <c r="L53" s="122">
        <v>0</v>
      </c>
      <c r="M53" s="122">
        <v>22338</v>
      </c>
      <c r="N53" s="122">
        <v>0</v>
      </c>
      <c r="O53" s="122">
        <v>31157</v>
      </c>
      <c r="P53" s="122"/>
      <c r="Q53" s="122">
        <v>-18930</v>
      </c>
      <c r="R53" s="122"/>
      <c r="S53" s="122">
        <v>16782</v>
      </c>
      <c r="T53" s="122"/>
      <c r="U53" s="122">
        <v>-2148</v>
      </c>
    </row>
    <row r="54" spans="1:21" ht="14.4" x14ac:dyDescent="0.25">
      <c r="A54" s="115">
        <v>143</v>
      </c>
      <c r="B54" s="116" t="s">
        <v>158</v>
      </c>
      <c r="C54" s="120">
        <v>2.4285911101428826E-4</v>
      </c>
      <c r="D54" s="121">
        <v>85466</v>
      </c>
      <c r="E54" s="122">
        <v>2192</v>
      </c>
      <c r="F54" s="122">
        <v>0</v>
      </c>
      <c r="G54" s="122">
        <v>0</v>
      </c>
      <c r="H54" s="122">
        <v>4228</v>
      </c>
      <c r="I54" s="122">
        <v>6420</v>
      </c>
      <c r="J54" s="122"/>
      <c r="K54" s="122">
        <v>20660</v>
      </c>
      <c r="L54" s="122">
        <v>0</v>
      </c>
      <c r="M54" s="122">
        <v>52330</v>
      </c>
      <c r="N54" s="122">
        <v>35949</v>
      </c>
      <c r="O54" s="122">
        <v>108939</v>
      </c>
      <c r="P54" s="122"/>
      <c r="Q54" s="122">
        <v>-44348</v>
      </c>
      <c r="R54" s="122"/>
      <c r="S54" s="122">
        <v>-8320</v>
      </c>
      <c r="T54" s="122"/>
      <c r="U54" s="122">
        <v>-52668</v>
      </c>
    </row>
    <row r="55" spans="1:21" ht="14.4" x14ac:dyDescent="0.25">
      <c r="A55" s="115">
        <v>146</v>
      </c>
      <c r="B55" s="116" t="s">
        <v>159</v>
      </c>
      <c r="C55" s="120">
        <v>5.4628916300340541E-4</v>
      </c>
      <c r="D55" s="121">
        <v>192249</v>
      </c>
      <c r="E55" s="122">
        <v>4931</v>
      </c>
      <c r="F55" s="122">
        <v>0</v>
      </c>
      <c r="G55" s="122">
        <v>0</v>
      </c>
      <c r="H55" s="122">
        <v>7627</v>
      </c>
      <c r="I55" s="122">
        <v>12558</v>
      </c>
      <c r="J55" s="122"/>
      <c r="K55" s="122">
        <v>46473</v>
      </c>
      <c r="L55" s="122">
        <v>0</v>
      </c>
      <c r="M55" s="122">
        <v>117711</v>
      </c>
      <c r="N55" s="122">
        <v>92457</v>
      </c>
      <c r="O55" s="122">
        <v>256641</v>
      </c>
      <c r="P55" s="122"/>
      <c r="Q55" s="122">
        <v>-99756</v>
      </c>
      <c r="R55" s="122"/>
      <c r="S55" s="122">
        <v>-20451</v>
      </c>
      <c r="T55" s="122"/>
      <c r="U55" s="122">
        <v>-120207</v>
      </c>
    </row>
    <row r="56" spans="1:21" ht="14.4" x14ac:dyDescent="0.25">
      <c r="A56" s="115">
        <v>147</v>
      </c>
      <c r="B56" s="116" t="s">
        <v>160</v>
      </c>
      <c r="C56" s="120">
        <v>4.3573984731416592E-4</v>
      </c>
      <c r="D56" s="121">
        <v>153344</v>
      </c>
      <c r="E56" s="122">
        <v>3934</v>
      </c>
      <c r="F56" s="122">
        <v>0</v>
      </c>
      <c r="G56" s="122">
        <v>0</v>
      </c>
      <c r="H56" s="122">
        <v>38425</v>
      </c>
      <c r="I56" s="122">
        <v>42359</v>
      </c>
      <c r="J56" s="122"/>
      <c r="K56" s="122">
        <v>37069</v>
      </c>
      <c r="L56" s="122">
        <v>0</v>
      </c>
      <c r="M56" s="122">
        <v>93891</v>
      </c>
      <c r="N56" s="122">
        <v>22545</v>
      </c>
      <c r="O56" s="122">
        <v>153505</v>
      </c>
      <c r="P56" s="122"/>
      <c r="Q56" s="122">
        <v>-79569</v>
      </c>
      <c r="R56" s="122"/>
      <c r="S56" s="122">
        <v>15503</v>
      </c>
      <c r="T56" s="122"/>
      <c r="U56" s="122">
        <v>-64066</v>
      </c>
    </row>
    <row r="57" spans="1:21" ht="14.4" x14ac:dyDescent="0.25">
      <c r="A57" s="115">
        <v>148</v>
      </c>
      <c r="B57" s="116" t="s">
        <v>161</v>
      </c>
      <c r="C57" s="120">
        <v>9.5184458047008677E-5</v>
      </c>
      <c r="D57" s="121">
        <v>33498</v>
      </c>
      <c r="E57" s="122">
        <v>859</v>
      </c>
      <c r="F57" s="122">
        <v>0</v>
      </c>
      <c r="G57" s="122">
        <v>0</v>
      </c>
      <c r="H57" s="122">
        <v>27438</v>
      </c>
      <c r="I57" s="122">
        <v>28297</v>
      </c>
      <c r="J57" s="122"/>
      <c r="K57" s="122">
        <v>8097</v>
      </c>
      <c r="L57" s="122">
        <v>0</v>
      </c>
      <c r="M57" s="122">
        <v>20510</v>
      </c>
      <c r="N57" s="122">
        <v>7170</v>
      </c>
      <c r="O57" s="122">
        <v>35777</v>
      </c>
      <c r="P57" s="122"/>
      <c r="Q57" s="122">
        <v>-17381</v>
      </c>
      <c r="R57" s="122"/>
      <c r="S57" s="122">
        <v>6518</v>
      </c>
      <c r="T57" s="122"/>
      <c r="U57" s="122">
        <v>-10863</v>
      </c>
    </row>
    <row r="58" spans="1:21" ht="14.4" x14ac:dyDescent="0.25">
      <c r="A58" s="115">
        <v>149</v>
      </c>
      <c r="B58" s="116" t="s">
        <v>162</v>
      </c>
      <c r="C58" s="120">
        <v>0</v>
      </c>
      <c r="D58" s="121">
        <v>0</v>
      </c>
      <c r="E58" s="122">
        <v>0</v>
      </c>
      <c r="F58" s="122">
        <v>0</v>
      </c>
      <c r="G58" s="122">
        <v>0</v>
      </c>
      <c r="H58" s="122">
        <v>0</v>
      </c>
      <c r="I58" s="122">
        <v>0</v>
      </c>
      <c r="J58" s="122"/>
      <c r="K58" s="122">
        <v>0</v>
      </c>
      <c r="L58" s="122">
        <v>0</v>
      </c>
      <c r="M58" s="122">
        <v>0</v>
      </c>
      <c r="N58" s="122">
        <v>0</v>
      </c>
      <c r="O58" s="122">
        <v>0</v>
      </c>
      <c r="P58" s="122"/>
      <c r="Q58" s="122">
        <v>0</v>
      </c>
      <c r="R58" s="122"/>
      <c r="S58" s="122">
        <v>0</v>
      </c>
      <c r="T58" s="122"/>
      <c r="U58" s="122">
        <v>0</v>
      </c>
    </row>
    <row r="59" spans="1:21" ht="14.4" x14ac:dyDescent="0.25">
      <c r="A59" s="115">
        <v>150</v>
      </c>
      <c r="B59" s="116" t="s">
        <v>163</v>
      </c>
      <c r="C59" s="120">
        <v>0</v>
      </c>
      <c r="D59" s="121">
        <v>0</v>
      </c>
      <c r="E59" s="122">
        <v>0</v>
      </c>
      <c r="F59" s="122">
        <v>0</v>
      </c>
      <c r="G59" s="122">
        <v>0</v>
      </c>
      <c r="H59" s="122">
        <v>0</v>
      </c>
      <c r="I59" s="122">
        <v>0</v>
      </c>
      <c r="J59" s="122"/>
      <c r="K59" s="122">
        <v>0</v>
      </c>
      <c r="L59" s="122">
        <v>0</v>
      </c>
      <c r="M59" s="122">
        <v>0</v>
      </c>
      <c r="N59" s="122">
        <v>0</v>
      </c>
      <c r="O59" s="122">
        <v>0</v>
      </c>
      <c r="P59" s="122"/>
      <c r="Q59" s="122">
        <v>0</v>
      </c>
      <c r="R59" s="122"/>
      <c r="S59" s="122">
        <v>0</v>
      </c>
      <c r="T59" s="122"/>
      <c r="U59" s="122">
        <v>0</v>
      </c>
    </row>
    <row r="60" spans="1:21" ht="14.4" x14ac:dyDescent="0.25">
      <c r="A60" s="115">
        <v>151</v>
      </c>
      <c r="B60" s="116" t="s">
        <v>164</v>
      </c>
      <c r="C60" s="120">
        <v>1.6155170806270804E-3</v>
      </c>
      <c r="D60" s="121">
        <v>568530</v>
      </c>
      <c r="E60" s="122">
        <v>14584</v>
      </c>
      <c r="F60" s="122">
        <v>0</v>
      </c>
      <c r="G60" s="122">
        <v>0</v>
      </c>
      <c r="H60" s="122">
        <v>74853</v>
      </c>
      <c r="I60" s="122">
        <v>89437</v>
      </c>
      <c r="J60" s="122"/>
      <c r="K60" s="122">
        <v>137434</v>
      </c>
      <c r="L60" s="122">
        <v>0</v>
      </c>
      <c r="M60" s="122">
        <v>348102</v>
      </c>
      <c r="N60" s="122">
        <v>54504</v>
      </c>
      <c r="O60" s="122">
        <v>540040</v>
      </c>
      <c r="P60" s="122"/>
      <c r="Q60" s="122">
        <v>-295004</v>
      </c>
      <c r="R60" s="122"/>
      <c r="S60" s="122">
        <v>-6422</v>
      </c>
      <c r="T60" s="122"/>
      <c r="U60" s="122">
        <v>-301426</v>
      </c>
    </row>
    <row r="61" spans="1:21" ht="14.4" x14ac:dyDescent="0.25">
      <c r="A61" s="115">
        <v>152</v>
      </c>
      <c r="B61" s="116" t="s">
        <v>165</v>
      </c>
      <c r="C61" s="120">
        <v>1.2047701783798692E-3</v>
      </c>
      <c r="D61" s="121">
        <v>423982</v>
      </c>
      <c r="E61" s="122">
        <v>10876</v>
      </c>
      <c r="F61" s="122">
        <v>0</v>
      </c>
      <c r="G61" s="122">
        <v>0</v>
      </c>
      <c r="H61" s="122">
        <v>78605</v>
      </c>
      <c r="I61" s="122">
        <v>89481</v>
      </c>
      <c r="J61" s="122"/>
      <c r="K61" s="122">
        <v>102491</v>
      </c>
      <c r="L61" s="122">
        <v>0</v>
      </c>
      <c r="M61" s="122">
        <v>259596</v>
      </c>
      <c r="N61" s="122">
        <v>23917</v>
      </c>
      <c r="O61" s="122">
        <v>386004</v>
      </c>
      <c r="P61" s="122"/>
      <c r="Q61" s="122">
        <v>-219998</v>
      </c>
      <c r="R61" s="122"/>
      <c r="S61" s="122">
        <v>31290</v>
      </c>
      <c r="T61" s="122"/>
      <c r="U61" s="122">
        <v>-188708</v>
      </c>
    </row>
    <row r="62" spans="1:21" ht="14.4" x14ac:dyDescent="0.25">
      <c r="A62" s="115">
        <v>154</v>
      </c>
      <c r="B62" s="116" t="s">
        <v>166</v>
      </c>
      <c r="C62" s="120">
        <v>1.9347939791622925E-2</v>
      </c>
      <c r="D62" s="121">
        <v>6808926</v>
      </c>
      <c r="E62" s="122">
        <v>174659</v>
      </c>
      <c r="F62" s="122">
        <v>0</v>
      </c>
      <c r="G62" s="122">
        <v>0</v>
      </c>
      <c r="H62" s="122">
        <v>477108</v>
      </c>
      <c r="I62" s="122">
        <v>651767</v>
      </c>
      <c r="J62" s="122"/>
      <c r="K62" s="122">
        <v>1645952</v>
      </c>
      <c r="L62" s="122">
        <v>0</v>
      </c>
      <c r="M62" s="122">
        <v>4168974</v>
      </c>
      <c r="N62" s="122">
        <v>394582</v>
      </c>
      <c r="O62" s="122">
        <v>6209508</v>
      </c>
      <c r="P62" s="122"/>
      <c r="Q62" s="122">
        <v>-3533049</v>
      </c>
      <c r="R62" s="122"/>
      <c r="S62" s="122">
        <v>38899</v>
      </c>
      <c r="T62" s="122"/>
      <c r="U62" s="122">
        <v>-3494150</v>
      </c>
    </row>
    <row r="63" spans="1:21" ht="14.4" x14ac:dyDescent="0.25">
      <c r="A63" s="115">
        <v>156</v>
      </c>
      <c r="B63" s="116" t="s">
        <v>167</v>
      </c>
      <c r="C63" s="120">
        <v>3.3109357632361378E-2</v>
      </c>
      <c r="D63" s="121">
        <v>11651836</v>
      </c>
      <c r="E63" s="122">
        <v>298886</v>
      </c>
      <c r="F63" s="122">
        <v>0</v>
      </c>
      <c r="G63" s="122">
        <v>0</v>
      </c>
      <c r="H63" s="122">
        <v>808648</v>
      </c>
      <c r="I63" s="122">
        <v>1107534</v>
      </c>
      <c r="J63" s="122"/>
      <c r="K63" s="122">
        <v>2816653</v>
      </c>
      <c r="L63" s="122">
        <v>0</v>
      </c>
      <c r="M63" s="122">
        <v>7134200</v>
      </c>
      <c r="N63" s="122">
        <v>273338</v>
      </c>
      <c r="O63" s="122">
        <v>10224191</v>
      </c>
      <c r="P63" s="122"/>
      <c r="Q63" s="122">
        <v>-6045964</v>
      </c>
      <c r="R63" s="122"/>
      <c r="S63" s="122">
        <v>15979</v>
      </c>
      <c r="T63" s="122"/>
      <c r="U63" s="122">
        <v>-6029985</v>
      </c>
    </row>
    <row r="64" spans="1:21" ht="14.4" x14ac:dyDescent="0.25">
      <c r="A64" s="115">
        <v>157</v>
      </c>
      <c r="B64" s="116" t="s">
        <v>168</v>
      </c>
      <c r="C64" s="120">
        <v>1.6310213910533466E-4</v>
      </c>
      <c r="D64" s="121">
        <v>57401</v>
      </c>
      <c r="E64" s="122">
        <v>1472</v>
      </c>
      <c r="F64" s="122">
        <v>0</v>
      </c>
      <c r="G64" s="122">
        <v>0</v>
      </c>
      <c r="H64" s="122">
        <v>18309</v>
      </c>
      <c r="I64" s="122">
        <v>19781</v>
      </c>
      <c r="J64" s="122"/>
      <c r="K64" s="122">
        <v>13875</v>
      </c>
      <c r="L64" s="122">
        <v>0</v>
      </c>
      <c r="M64" s="122">
        <v>35144</v>
      </c>
      <c r="N64" s="122">
        <v>9949</v>
      </c>
      <c r="O64" s="122">
        <v>58968</v>
      </c>
      <c r="P64" s="122"/>
      <c r="Q64" s="122">
        <v>-29784</v>
      </c>
      <c r="R64" s="122"/>
      <c r="S64" s="122">
        <v>2524</v>
      </c>
      <c r="T64" s="122"/>
      <c r="U64" s="122">
        <v>-27260</v>
      </c>
    </row>
    <row r="65" spans="1:21" ht="14.4" x14ac:dyDescent="0.25">
      <c r="A65" s="115">
        <v>158</v>
      </c>
      <c r="B65" s="116" t="s">
        <v>169</v>
      </c>
      <c r="C65" s="120">
        <v>0</v>
      </c>
      <c r="D65" s="121">
        <v>0</v>
      </c>
      <c r="E65" s="122">
        <v>0</v>
      </c>
      <c r="F65" s="122">
        <v>0</v>
      </c>
      <c r="G65" s="122">
        <v>0</v>
      </c>
      <c r="H65" s="122">
        <v>0</v>
      </c>
      <c r="I65" s="122">
        <v>0</v>
      </c>
      <c r="J65" s="122"/>
      <c r="K65" s="122">
        <v>0</v>
      </c>
      <c r="L65" s="122">
        <v>0</v>
      </c>
      <c r="M65" s="122">
        <v>0</v>
      </c>
      <c r="N65" s="122">
        <v>0</v>
      </c>
      <c r="O65" s="122">
        <v>0</v>
      </c>
      <c r="P65" s="122"/>
      <c r="Q65" s="122">
        <v>0</v>
      </c>
      <c r="R65" s="122"/>
      <c r="S65" s="122">
        <v>0</v>
      </c>
      <c r="T65" s="122"/>
      <c r="U65" s="122">
        <v>0</v>
      </c>
    </row>
    <row r="66" spans="1:21" ht="14.4" x14ac:dyDescent="0.25">
      <c r="A66" s="115">
        <v>160</v>
      </c>
      <c r="B66" s="116" t="s">
        <v>170</v>
      </c>
      <c r="C66" s="120">
        <v>8.950447099904924E-5</v>
      </c>
      <c r="D66" s="121">
        <v>31499</v>
      </c>
      <c r="E66" s="122">
        <v>808</v>
      </c>
      <c r="F66" s="122">
        <v>0</v>
      </c>
      <c r="G66" s="122">
        <v>0</v>
      </c>
      <c r="H66" s="122">
        <v>7225</v>
      </c>
      <c r="I66" s="122">
        <v>8033</v>
      </c>
      <c r="J66" s="122"/>
      <c r="K66" s="122">
        <v>7614</v>
      </c>
      <c r="L66" s="122">
        <v>0</v>
      </c>
      <c r="M66" s="122">
        <v>19286</v>
      </c>
      <c r="N66" s="122">
        <v>13701</v>
      </c>
      <c r="O66" s="122">
        <v>40601</v>
      </c>
      <c r="P66" s="122"/>
      <c r="Q66" s="122">
        <v>-16344</v>
      </c>
      <c r="R66" s="122"/>
      <c r="S66" s="122">
        <v>1588</v>
      </c>
      <c r="T66" s="122"/>
      <c r="U66" s="122">
        <v>-14756</v>
      </c>
    </row>
    <row r="67" spans="1:21" ht="14.4" x14ac:dyDescent="0.25">
      <c r="A67" s="115">
        <v>161</v>
      </c>
      <c r="B67" s="116" t="s">
        <v>171</v>
      </c>
      <c r="C67" s="120">
        <v>8.4024118544379373E-3</v>
      </c>
      <c r="D67" s="121">
        <v>2956975</v>
      </c>
      <c r="E67" s="122">
        <v>75851</v>
      </c>
      <c r="F67" s="122">
        <v>0</v>
      </c>
      <c r="G67" s="122">
        <v>0</v>
      </c>
      <c r="H67" s="122">
        <v>87971</v>
      </c>
      <c r="I67" s="122">
        <v>163822</v>
      </c>
      <c r="J67" s="122"/>
      <c r="K67" s="122">
        <v>714803</v>
      </c>
      <c r="L67" s="122">
        <v>0</v>
      </c>
      <c r="M67" s="122">
        <v>1810500</v>
      </c>
      <c r="N67" s="122">
        <v>431166</v>
      </c>
      <c r="O67" s="122">
        <v>2956469</v>
      </c>
      <c r="P67" s="122"/>
      <c r="Q67" s="122">
        <v>-1534330</v>
      </c>
      <c r="R67" s="122"/>
      <c r="S67" s="122">
        <v>-99786</v>
      </c>
      <c r="T67" s="122"/>
      <c r="U67" s="122">
        <v>-1634116</v>
      </c>
    </row>
    <row r="68" spans="1:21" ht="14.4" x14ac:dyDescent="0.25">
      <c r="A68" s="115">
        <v>162</v>
      </c>
      <c r="B68" s="116" t="s">
        <v>172</v>
      </c>
      <c r="C68" s="120">
        <v>1.8628219797982836E-5</v>
      </c>
      <c r="D68" s="121">
        <v>6558</v>
      </c>
      <c r="E68" s="122">
        <v>168</v>
      </c>
      <c r="F68" s="122">
        <v>0</v>
      </c>
      <c r="G68" s="122">
        <v>0</v>
      </c>
      <c r="H68" s="122">
        <v>409</v>
      </c>
      <c r="I68" s="122">
        <v>577</v>
      </c>
      <c r="J68" s="122"/>
      <c r="K68" s="122">
        <v>1585</v>
      </c>
      <c r="L68" s="122">
        <v>0</v>
      </c>
      <c r="M68" s="122">
        <v>4014</v>
      </c>
      <c r="N68" s="122">
        <v>51</v>
      </c>
      <c r="O68" s="122">
        <v>5650</v>
      </c>
      <c r="P68" s="122"/>
      <c r="Q68" s="122">
        <v>-3401</v>
      </c>
      <c r="R68" s="122"/>
      <c r="S68" s="122">
        <v>124</v>
      </c>
      <c r="T68" s="122"/>
      <c r="U68" s="122">
        <v>-3277</v>
      </c>
    </row>
    <row r="69" spans="1:21" ht="14.4" x14ac:dyDescent="0.25">
      <c r="A69" s="115">
        <v>163</v>
      </c>
      <c r="B69" s="116" t="s">
        <v>173</v>
      </c>
      <c r="C69" s="120">
        <v>0</v>
      </c>
      <c r="D69" s="121">
        <v>0</v>
      </c>
      <c r="E69" s="122">
        <v>0</v>
      </c>
      <c r="F69" s="122">
        <v>0</v>
      </c>
      <c r="G69" s="122">
        <v>0</v>
      </c>
      <c r="H69" s="122">
        <v>0</v>
      </c>
      <c r="I69" s="122">
        <v>0</v>
      </c>
      <c r="J69" s="122"/>
      <c r="K69" s="122">
        <v>0</v>
      </c>
      <c r="L69" s="122">
        <v>0</v>
      </c>
      <c r="M69" s="122">
        <v>0</v>
      </c>
      <c r="N69" s="122">
        <v>0</v>
      </c>
      <c r="O69" s="122">
        <v>0</v>
      </c>
      <c r="P69" s="122"/>
      <c r="Q69" s="122">
        <v>0</v>
      </c>
      <c r="R69" s="122"/>
      <c r="S69" s="122">
        <v>0</v>
      </c>
      <c r="T69" s="122"/>
      <c r="U69" s="122">
        <v>0</v>
      </c>
    </row>
    <row r="70" spans="1:21" ht="14.4" x14ac:dyDescent="0.25">
      <c r="A70" s="115">
        <v>164</v>
      </c>
      <c r="B70" s="116" t="s">
        <v>174</v>
      </c>
      <c r="C70" s="120">
        <v>8.0268855481490956E-5</v>
      </c>
      <c r="D70" s="121">
        <v>28248</v>
      </c>
      <c r="E70" s="122">
        <v>725</v>
      </c>
      <c r="F70" s="122">
        <v>0</v>
      </c>
      <c r="G70" s="122">
        <v>0</v>
      </c>
      <c r="H70" s="122">
        <v>49590</v>
      </c>
      <c r="I70" s="122">
        <v>50315</v>
      </c>
      <c r="J70" s="122"/>
      <c r="K70" s="122">
        <v>6829</v>
      </c>
      <c r="L70" s="122">
        <v>0</v>
      </c>
      <c r="M70" s="122">
        <v>17296</v>
      </c>
      <c r="N70" s="122">
        <v>16685</v>
      </c>
      <c r="O70" s="122">
        <v>40810</v>
      </c>
      <c r="P70" s="122"/>
      <c r="Q70" s="122">
        <v>-14658</v>
      </c>
      <c r="R70" s="122"/>
      <c r="S70" s="122">
        <v>19188</v>
      </c>
      <c r="T70" s="122"/>
      <c r="U70" s="122">
        <v>4530</v>
      </c>
    </row>
    <row r="71" spans="1:21" ht="14.4" x14ac:dyDescent="0.25">
      <c r="A71" s="115">
        <v>165</v>
      </c>
      <c r="B71" s="116" t="s">
        <v>175</v>
      </c>
      <c r="C71" s="120">
        <v>1.5277102593881755E-3</v>
      </c>
      <c r="D71" s="121">
        <v>537633</v>
      </c>
      <c r="E71" s="122">
        <v>13791</v>
      </c>
      <c r="F71" s="122">
        <v>0</v>
      </c>
      <c r="G71" s="122">
        <v>0</v>
      </c>
      <c r="H71" s="122">
        <v>396722</v>
      </c>
      <c r="I71" s="122">
        <v>410513</v>
      </c>
      <c r="J71" s="122"/>
      <c r="K71" s="122">
        <v>129964</v>
      </c>
      <c r="L71" s="122">
        <v>0</v>
      </c>
      <c r="M71" s="122">
        <v>329182</v>
      </c>
      <c r="N71" s="122">
        <v>6606</v>
      </c>
      <c r="O71" s="122">
        <v>465752</v>
      </c>
      <c r="P71" s="122"/>
      <c r="Q71" s="122">
        <v>-278968</v>
      </c>
      <c r="R71" s="122"/>
      <c r="S71" s="122">
        <v>100080</v>
      </c>
      <c r="T71" s="122"/>
      <c r="U71" s="122">
        <v>-178888</v>
      </c>
    </row>
    <row r="72" spans="1:21" ht="14.4" x14ac:dyDescent="0.25">
      <c r="A72" s="115">
        <v>166</v>
      </c>
      <c r="B72" s="116" t="s">
        <v>176</v>
      </c>
      <c r="C72" s="120">
        <v>2.5986483524711594E-4</v>
      </c>
      <c r="D72" s="121">
        <v>91451</v>
      </c>
      <c r="E72" s="122">
        <v>2346</v>
      </c>
      <c r="F72" s="122">
        <v>0</v>
      </c>
      <c r="G72" s="122">
        <v>0</v>
      </c>
      <c r="H72" s="122">
        <v>64375</v>
      </c>
      <c r="I72" s="122">
        <v>66721</v>
      </c>
      <c r="J72" s="122"/>
      <c r="K72" s="122">
        <v>22107</v>
      </c>
      <c r="L72" s="122">
        <v>0</v>
      </c>
      <c r="M72" s="122">
        <v>55994</v>
      </c>
      <c r="N72" s="122">
        <v>3946</v>
      </c>
      <c r="O72" s="122">
        <v>82047</v>
      </c>
      <c r="P72" s="122"/>
      <c r="Q72" s="122">
        <v>-47453</v>
      </c>
      <c r="R72" s="122"/>
      <c r="S72" s="122">
        <v>10923</v>
      </c>
      <c r="T72" s="122"/>
      <c r="U72" s="122">
        <v>-36530</v>
      </c>
    </row>
    <row r="73" spans="1:21" ht="14.4" x14ac:dyDescent="0.25">
      <c r="A73" s="115">
        <v>169</v>
      </c>
      <c r="B73" s="116" t="s">
        <v>177</v>
      </c>
      <c r="C73" s="120">
        <v>0</v>
      </c>
      <c r="D73" s="121">
        <v>0</v>
      </c>
      <c r="E73" s="122">
        <v>0</v>
      </c>
      <c r="F73" s="122">
        <v>0</v>
      </c>
      <c r="G73" s="122">
        <v>0</v>
      </c>
      <c r="H73" s="122">
        <v>0</v>
      </c>
      <c r="I73" s="122">
        <v>0</v>
      </c>
      <c r="J73" s="122"/>
      <c r="K73" s="122">
        <v>0</v>
      </c>
      <c r="L73" s="122">
        <v>0</v>
      </c>
      <c r="M73" s="122">
        <v>0</v>
      </c>
      <c r="N73" s="122">
        <v>0</v>
      </c>
      <c r="O73" s="122">
        <v>0</v>
      </c>
      <c r="P73" s="122"/>
      <c r="Q73" s="122">
        <v>0</v>
      </c>
      <c r="R73" s="122"/>
      <c r="S73" s="122">
        <v>0</v>
      </c>
      <c r="T73" s="122"/>
      <c r="U73" s="122">
        <v>0</v>
      </c>
    </row>
    <row r="74" spans="1:21" ht="14.4" x14ac:dyDescent="0.25">
      <c r="A74" s="115">
        <v>170</v>
      </c>
      <c r="B74" s="116" t="s">
        <v>178</v>
      </c>
      <c r="C74" s="120">
        <v>0</v>
      </c>
      <c r="D74" s="121">
        <v>0</v>
      </c>
      <c r="E74" s="122">
        <v>0</v>
      </c>
      <c r="F74" s="122">
        <v>0</v>
      </c>
      <c r="G74" s="122">
        <v>0</v>
      </c>
      <c r="H74" s="122">
        <v>0</v>
      </c>
      <c r="I74" s="122">
        <v>0</v>
      </c>
      <c r="J74" s="122"/>
      <c r="K74" s="122">
        <v>0</v>
      </c>
      <c r="L74" s="122">
        <v>0</v>
      </c>
      <c r="M74" s="122">
        <v>0</v>
      </c>
      <c r="N74" s="122">
        <v>0</v>
      </c>
      <c r="O74" s="122">
        <v>0</v>
      </c>
      <c r="P74" s="122"/>
      <c r="Q74" s="122">
        <v>0</v>
      </c>
      <c r="R74" s="122"/>
      <c r="S74" s="122">
        <v>0</v>
      </c>
      <c r="T74" s="122"/>
      <c r="U74" s="122">
        <v>0</v>
      </c>
    </row>
    <row r="75" spans="1:21" ht="14.4" x14ac:dyDescent="0.25">
      <c r="A75" s="115">
        <v>171</v>
      </c>
      <c r="B75" s="116" t="s">
        <v>179</v>
      </c>
      <c r="C75" s="120">
        <v>7.6279453699346824E-3</v>
      </c>
      <c r="D75" s="121">
        <v>2684422</v>
      </c>
      <c r="E75" s="122">
        <v>68859</v>
      </c>
      <c r="F75" s="122">
        <v>0</v>
      </c>
      <c r="G75" s="122">
        <v>0</v>
      </c>
      <c r="H75" s="122">
        <v>174806</v>
      </c>
      <c r="I75" s="122">
        <v>243665</v>
      </c>
      <c r="J75" s="122"/>
      <c r="K75" s="122">
        <v>648918</v>
      </c>
      <c r="L75" s="122">
        <v>0</v>
      </c>
      <c r="M75" s="122">
        <v>1643623</v>
      </c>
      <c r="N75" s="122">
        <v>39780</v>
      </c>
      <c r="O75" s="122">
        <v>2332321</v>
      </c>
      <c r="P75" s="122"/>
      <c r="Q75" s="122">
        <v>-1392908</v>
      </c>
      <c r="R75" s="122"/>
      <c r="S75" s="122">
        <v>46140</v>
      </c>
      <c r="T75" s="122"/>
      <c r="U75" s="122">
        <v>-1346768</v>
      </c>
    </row>
    <row r="76" spans="1:21" ht="14.4" x14ac:dyDescent="0.25">
      <c r="A76" s="115">
        <v>172</v>
      </c>
      <c r="B76" s="116" t="s">
        <v>180</v>
      </c>
      <c r="C76" s="120">
        <v>4.0811341575012951E-3</v>
      </c>
      <c r="D76" s="121">
        <v>1436230</v>
      </c>
      <c r="E76" s="122">
        <v>36841</v>
      </c>
      <c r="F76" s="122">
        <v>0</v>
      </c>
      <c r="G76" s="122">
        <v>0</v>
      </c>
      <c r="H76" s="122">
        <v>653259</v>
      </c>
      <c r="I76" s="122">
        <v>690100</v>
      </c>
      <c r="J76" s="122"/>
      <c r="K76" s="122">
        <v>347187</v>
      </c>
      <c r="L76" s="122">
        <v>0</v>
      </c>
      <c r="M76" s="122">
        <v>879378</v>
      </c>
      <c r="N76" s="122">
        <v>2548</v>
      </c>
      <c r="O76" s="122">
        <v>1229113</v>
      </c>
      <c r="P76" s="122"/>
      <c r="Q76" s="122">
        <v>-745240</v>
      </c>
      <c r="R76" s="122"/>
      <c r="S76" s="122">
        <v>168288</v>
      </c>
      <c r="T76" s="122"/>
      <c r="U76" s="122">
        <v>-576952</v>
      </c>
    </row>
    <row r="77" spans="1:21" ht="14.4" x14ac:dyDescent="0.25">
      <c r="A77" s="115">
        <v>173</v>
      </c>
      <c r="B77" s="116" t="s">
        <v>181</v>
      </c>
      <c r="C77" s="120">
        <v>0</v>
      </c>
      <c r="D77" s="121">
        <v>0</v>
      </c>
      <c r="E77" s="122">
        <v>0</v>
      </c>
      <c r="F77" s="122">
        <v>0</v>
      </c>
      <c r="G77" s="122">
        <v>0</v>
      </c>
      <c r="H77" s="122">
        <v>0</v>
      </c>
      <c r="I77" s="122">
        <v>0</v>
      </c>
      <c r="J77" s="122"/>
      <c r="K77" s="122">
        <v>0</v>
      </c>
      <c r="L77" s="122">
        <v>0</v>
      </c>
      <c r="M77" s="122">
        <v>0</v>
      </c>
      <c r="N77" s="122">
        <v>0</v>
      </c>
      <c r="O77" s="122">
        <v>0</v>
      </c>
      <c r="P77" s="122"/>
      <c r="Q77" s="122">
        <v>0</v>
      </c>
      <c r="R77" s="122"/>
      <c r="S77" s="122">
        <v>0</v>
      </c>
      <c r="T77" s="122"/>
      <c r="U77" s="122">
        <v>0</v>
      </c>
    </row>
    <row r="78" spans="1:21" ht="14.4" x14ac:dyDescent="0.25">
      <c r="A78" s="115">
        <v>174</v>
      </c>
      <c r="B78" s="116" t="s">
        <v>182</v>
      </c>
      <c r="C78" s="120">
        <v>1.671106133520738E-3</v>
      </c>
      <c r="D78" s="121">
        <v>588095</v>
      </c>
      <c r="E78" s="122">
        <v>15085</v>
      </c>
      <c r="F78" s="122">
        <v>0</v>
      </c>
      <c r="G78" s="122">
        <v>0</v>
      </c>
      <c r="H78" s="122">
        <v>282148</v>
      </c>
      <c r="I78" s="122">
        <v>297233</v>
      </c>
      <c r="J78" s="122"/>
      <c r="K78" s="122">
        <v>142163</v>
      </c>
      <c r="L78" s="122">
        <v>0</v>
      </c>
      <c r="M78" s="122">
        <v>360080</v>
      </c>
      <c r="N78" s="122">
        <v>0</v>
      </c>
      <c r="O78" s="122">
        <v>502243</v>
      </c>
      <c r="P78" s="122"/>
      <c r="Q78" s="122">
        <v>-305154</v>
      </c>
      <c r="R78" s="122"/>
      <c r="S78" s="122">
        <v>115943</v>
      </c>
      <c r="T78" s="122"/>
      <c r="U78" s="122">
        <v>-189211</v>
      </c>
    </row>
    <row r="79" spans="1:21" ht="14.4" x14ac:dyDescent="0.25">
      <c r="A79" s="115">
        <v>175</v>
      </c>
      <c r="B79" s="116" t="s">
        <v>183</v>
      </c>
      <c r="C79" s="120">
        <v>0</v>
      </c>
      <c r="D79" s="121">
        <v>0</v>
      </c>
      <c r="E79" s="122">
        <v>0</v>
      </c>
      <c r="F79" s="122">
        <v>0</v>
      </c>
      <c r="G79" s="122">
        <v>0</v>
      </c>
      <c r="H79" s="122">
        <v>0</v>
      </c>
      <c r="I79" s="122">
        <v>0</v>
      </c>
      <c r="J79" s="122"/>
      <c r="K79" s="122">
        <v>0</v>
      </c>
      <c r="L79" s="122">
        <v>0</v>
      </c>
      <c r="M79" s="122">
        <v>0</v>
      </c>
      <c r="N79" s="122">
        <v>0</v>
      </c>
      <c r="O79" s="122">
        <v>0</v>
      </c>
      <c r="P79" s="122"/>
      <c r="Q79" s="122">
        <v>0</v>
      </c>
      <c r="R79" s="122"/>
      <c r="S79" s="122">
        <v>0</v>
      </c>
      <c r="T79" s="122"/>
      <c r="U79" s="122">
        <v>0</v>
      </c>
    </row>
    <row r="80" spans="1:21" ht="14.4" x14ac:dyDescent="0.25">
      <c r="A80" s="115">
        <v>180</v>
      </c>
      <c r="B80" s="116" t="s">
        <v>184</v>
      </c>
      <c r="C80" s="120">
        <v>2.040661856540995E-4</v>
      </c>
      <c r="D80" s="121">
        <v>71814</v>
      </c>
      <c r="E80" s="122">
        <v>1842</v>
      </c>
      <c r="F80" s="122">
        <v>0</v>
      </c>
      <c r="G80" s="122">
        <v>0</v>
      </c>
      <c r="H80" s="122">
        <v>81600</v>
      </c>
      <c r="I80" s="122">
        <v>83442</v>
      </c>
      <c r="J80" s="122"/>
      <c r="K80" s="122">
        <v>17360</v>
      </c>
      <c r="L80" s="122">
        <v>0</v>
      </c>
      <c r="M80" s="122">
        <v>43971</v>
      </c>
      <c r="N80" s="122">
        <v>239</v>
      </c>
      <c r="O80" s="122">
        <v>61570</v>
      </c>
      <c r="P80" s="122"/>
      <c r="Q80" s="122">
        <v>-37264</v>
      </c>
      <c r="R80" s="122"/>
      <c r="S80" s="122">
        <v>21876</v>
      </c>
      <c r="T80" s="122"/>
      <c r="U80" s="122">
        <v>-15388</v>
      </c>
    </row>
    <row r="81" spans="1:21" ht="14.4" x14ac:dyDescent="0.25">
      <c r="A81" s="115">
        <v>181</v>
      </c>
      <c r="B81" s="116" t="s">
        <v>185</v>
      </c>
      <c r="C81" s="120">
        <v>1.6178744172099075E-3</v>
      </c>
      <c r="D81" s="121">
        <v>569362</v>
      </c>
      <c r="E81" s="122">
        <v>14605</v>
      </c>
      <c r="F81" s="122">
        <v>0</v>
      </c>
      <c r="G81" s="122">
        <v>0</v>
      </c>
      <c r="H81" s="122">
        <v>143638</v>
      </c>
      <c r="I81" s="122">
        <v>158243</v>
      </c>
      <c r="J81" s="122"/>
      <c r="K81" s="122">
        <v>137635</v>
      </c>
      <c r="L81" s="122">
        <v>0</v>
      </c>
      <c r="M81" s="122">
        <v>348610</v>
      </c>
      <c r="N81" s="122">
        <v>52612</v>
      </c>
      <c r="O81" s="122">
        <v>538857</v>
      </c>
      <c r="P81" s="122"/>
      <c r="Q81" s="122">
        <v>-295434</v>
      </c>
      <c r="R81" s="122"/>
      <c r="S81" s="122">
        <v>222</v>
      </c>
      <c r="T81" s="122"/>
      <c r="U81" s="122">
        <v>-295212</v>
      </c>
    </row>
    <row r="82" spans="1:21" ht="14.4" x14ac:dyDescent="0.25">
      <c r="A82" s="115">
        <v>182</v>
      </c>
      <c r="B82" s="116" t="s">
        <v>186</v>
      </c>
      <c r="C82" s="120">
        <v>8.7286278233011591E-3</v>
      </c>
      <c r="D82" s="121">
        <v>3071779</v>
      </c>
      <c r="E82" s="122">
        <v>78795</v>
      </c>
      <c r="F82" s="122">
        <v>0</v>
      </c>
      <c r="G82" s="122">
        <v>0</v>
      </c>
      <c r="H82" s="122">
        <v>2634976</v>
      </c>
      <c r="I82" s="122">
        <v>2713771</v>
      </c>
      <c r="J82" s="122"/>
      <c r="K82" s="122">
        <v>742555</v>
      </c>
      <c r="L82" s="122">
        <v>0</v>
      </c>
      <c r="M82" s="122">
        <v>1880791</v>
      </c>
      <c r="N82" s="122">
        <v>706130</v>
      </c>
      <c r="O82" s="122">
        <v>3329476</v>
      </c>
      <c r="P82" s="122"/>
      <c r="Q82" s="122">
        <v>-1593899</v>
      </c>
      <c r="R82" s="122"/>
      <c r="S82" s="122">
        <v>519346</v>
      </c>
      <c r="T82" s="122"/>
      <c r="U82" s="122">
        <v>-1074553</v>
      </c>
    </row>
    <row r="83" spans="1:21" ht="14.4" x14ac:dyDescent="0.25">
      <c r="A83" s="115">
        <v>183</v>
      </c>
      <c r="B83" s="116" t="s">
        <v>187</v>
      </c>
      <c r="C83" s="120">
        <v>3.7014276078778337E-5</v>
      </c>
      <c r="D83" s="121">
        <v>13027</v>
      </c>
      <c r="E83" s="122">
        <v>334</v>
      </c>
      <c r="F83" s="122">
        <v>0</v>
      </c>
      <c r="G83" s="122">
        <v>0</v>
      </c>
      <c r="H83" s="122">
        <v>572</v>
      </c>
      <c r="I83" s="122">
        <v>906</v>
      </c>
      <c r="J83" s="122"/>
      <c r="K83" s="122">
        <v>3149</v>
      </c>
      <c r="L83" s="122">
        <v>0</v>
      </c>
      <c r="M83" s="122">
        <v>7976</v>
      </c>
      <c r="N83" s="122">
        <v>6966</v>
      </c>
      <c r="O83" s="122">
        <v>18091</v>
      </c>
      <c r="P83" s="122"/>
      <c r="Q83" s="122">
        <v>-6760</v>
      </c>
      <c r="R83" s="122"/>
      <c r="S83" s="122">
        <v>-2668</v>
      </c>
      <c r="T83" s="122"/>
      <c r="U83" s="122">
        <v>-9428</v>
      </c>
    </row>
    <row r="84" spans="1:21" ht="14.4" x14ac:dyDescent="0.25">
      <c r="A84" s="115">
        <v>184</v>
      </c>
      <c r="B84" s="116" t="s">
        <v>188</v>
      </c>
      <c r="C84" s="120">
        <v>0</v>
      </c>
      <c r="D84" s="121">
        <v>0</v>
      </c>
      <c r="E84" s="122">
        <v>0</v>
      </c>
      <c r="F84" s="122">
        <v>0</v>
      </c>
      <c r="G84" s="122">
        <v>0</v>
      </c>
      <c r="H84" s="122">
        <v>124</v>
      </c>
      <c r="I84" s="122">
        <v>124</v>
      </c>
      <c r="J84" s="122"/>
      <c r="K84" s="122">
        <v>0</v>
      </c>
      <c r="L84" s="122">
        <v>0</v>
      </c>
      <c r="M84" s="122">
        <v>0</v>
      </c>
      <c r="N84" s="122">
        <v>11535</v>
      </c>
      <c r="O84" s="122">
        <v>11535</v>
      </c>
      <c r="P84" s="122"/>
      <c r="Q84" s="122">
        <v>0</v>
      </c>
      <c r="R84" s="122"/>
      <c r="S84" s="122">
        <v>-5552</v>
      </c>
      <c r="T84" s="122"/>
      <c r="U84" s="122">
        <v>-5552</v>
      </c>
    </row>
    <row r="85" spans="1:21" ht="14.4" x14ac:dyDescent="0.25">
      <c r="A85" s="115">
        <v>185</v>
      </c>
      <c r="B85" s="116" t="s">
        <v>189</v>
      </c>
      <c r="C85" s="120">
        <v>5.722156901814479E-5</v>
      </c>
      <c r="D85" s="121">
        <v>20137</v>
      </c>
      <c r="E85" s="122">
        <v>517</v>
      </c>
      <c r="F85" s="122">
        <v>0</v>
      </c>
      <c r="G85" s="122">
        <v>0</v>
      </c>
      <c r="H85" s="122">
        <v>36978</v>
      </c>
      <c r="I85" s="122">
        <v>37495</v>
      </c>
      <c r="J85" s="122"/>
      <c r="K85" s="122">
        <v>4868</v>
      </c>
      <c r="L85" s="122">
        <v>0</v>
      </c>
      <c r="M85" s="122">
        <v>12330</v>
      </c>
      <c r="N85" s="122">
        <v>17849</v>
      </c>
      <c r="O85" s="122">
        <v>35047</v>
      </c>
      <c r="P85" s="122"/>
      <c r="Q85" s="122">
        <v>-10449</v>
      </c>
      <c r="R85" s="122"/>
      <c r="S85" s="122">
        <v>1795</v>
      </c>
      <c r="T85" s="122"/>
      <c r="U85" s="122">
        <v>-8654</v>
      </c>
    </row>
    <row r="86" spans="1:21" ht="14.4" x14ac:dyDescent="0.25">
      <c r="A86" s="115">
        <v>186</v>
      </c>
      <c r="B86" s="116" t="s">
        <v>190</v>
      </c>
      <c r="C86" s="120">
        <v>5.9160547248865435E-5</v>
      </c>
      <c r="D86" s="121">
        <v>20820</v>
      </c>
      <c r="E86" s="122">
        <v>534</v>
      </c>
      <c r="F86" s="122">
        <v>0</v>
      </c>
      <c r="G86" s="122">
        <v>0</v>
      </c>
      <c r="H86" s="122">
        <v>16333</v>
      </c>
      <c r="I86" s="122">
        <v>16867</v>
      </c>
      <c r="J86" s="122"/>
      <c r="K86" s="122">
        <v>5033</v>
      </c>
      <c r="L86" s="122">
        <v>0</v>
      </c>
      <c r="M86" s="122">
        <v>12748</v>
      </c>
      <c r="N86" s="122">
        <v>4778</v>
      </c>
      <c r="O86" s="122">
        <v>22559</v>
      </c>
      <c r="P86" s="122"/>
      <c r="Q86" s="122">
        <v>-10803</v>
      </c>
      <c r="R86" s="122"/>
      <c r="S86" s="122">
        <v>2266</v>
      </c>
      <c r="T86" s="122"/>
      <c r="U86" s="122">
        <v>-8537</v>
      </c>
    </row>
    <row r="87" spans="1:21" ht="14.4" x14ac:dyDescent="0.25">
      <c r="A87" s="115">
        <v>187</v>
      </c>
      <c r="B87" s="116" t="s">
        <v>191</v>
      </c>
      <c r="C87" s="120">
        <v>4.1333972197433762E-5</v>
      </c>
      <c r="D87" s="121">
        <v>14547</v>
      </c>
      <c r="E87" s="122">
        <v>373</v>
      </c>
      <c r="F87" s="122">
        <v>0</v>
      </c>
      <c r="G87" s="122">
        <v>0</v>
      </c>
      <c r="H87" s="122">
        <v>8721</v>
      </c>
      <c r="I87" s="122">
        <v>9094</v>
      </c>
      <c r="J87" s="122"/>
      <c r="K87" s="122">
        <v>3516</v>
      </c>
      <c r="L87" s="122">
        <v>0</v>
      </c>
      <c r="M87" s="122">
        <v>8906</v>
      </c>
      <c r="N87" s="122">
        <v>22150</v>
      </c>
      <c r="O87" s="122">
        <v>34572</v>
      </c>
      <c r="P87" s="122"/>
      <c r="Q87" s="122">
        <v>-7548</v>
      </c>
      <c r="R87" s="122"/>
      <c r="S87" s="122">
        <v>-1280</v>
      </c>
      <c r="T87" s="122"/>
      <c r="U87" s="122">
        <v>-8828</v>
      </c>
    </row>
    <row r="88" spans="1:21" ht="14.4" x14ac:dyDescent="0.25">
      <c r="A88" s="115">
        <v>188</v>
      </c>
      <c r="B88" s="116" t="s">
        <v>192</v>
      </c>
      <c r="C88" s="120">
        <v>5.562662999115235E-5</v>
      </c>
      <c r="D88" s="121">
        <v>19577</v>
      </c>
      <c r="E88" s="122">
        <v>502</v>
      </c>
      <c r="F88" s="122">
        <v>0</v>
      </c>
      <c r="G88" s="122">
        <v>0</v>
      </c>
      <c r="H88" s="122">
        <v>18179</v>
      </c>
      <c r="I88" s="122">
        <v>18681</v>
      </c>
      <c r="J88" s="122"/>
      <c r="K88" s="122">
        <v>4732</v>
      </c>
      <c r="L88" s="122">
        <v>0</v>
      </c>
      <c r="M88" s="122">
        <v>11986</v>
      </c>
      <c r="N88" s="122">
        <v>4793</v>
      </c>
      <c r="O88" s="122">
        <v>21511</v>
      </c>
      <c r="P88" s="122"/>
      <c r="Q88" s="122">
        <v>-10158</v>
      </c>
      <c r="R88" s="122"/>
      <c r="S88" s="122">
        <v>-647</v>
      </c>
      <c r="T88" s="122"/>
      <c r="U88" s="122">
        <v>-10805</v>
      </c>
    </row>
    <row r="89" spans="1:21" ht="14.4" x14ac:dyDescent="0.25">
      <c r="A89" s="115">
        <v>190</v>
      </c>
      <c r="B89" s="116" t="s">
        <v>193</v>
      </c>
      <c r="C89" s="120">
        <v>5.5882154254115535E-5</v>
      </c>
      <c r="D89" s="121">
        <v>19667</v>
      </c>
      <c r="E89" s="122">
        <v>504</v>
      </c>
      <c r="F89" s="122">
        <v>0</v>
      </c>
      <c r="G89" s="122">
        <v>0</v>
      </c>
      <c r="H89" s="122">
        <v>17467</v>
      </c>
      <c r="I89" s="122">
        <v>17971</v>
      </c>
      <c r="J89" s="122"/>
      <c r="K89" s="122">
        <v>4754</v>
      </c>
      <c r="L89" s="122">
        <v>0</v>
      </c>
      <c r="M89" s="122">
        <v>12041</v>
      </c>
      <c r="N89" s="122">
        <v>95</v>
      </c>
      <c r="O89" s="122">
        <v>16890</v>
      </c>
      <c r="P89" s="122"/>
      <c r="Q89" s="122">
        <v>-10205</v>
      </c>
      <c r="R89" s="122"/>
      <c r="S89" s="122">
        <v>4145</v>
      </c>
      <c r="T89" s="122"/>
      <c r="U89" s="122">
        <v>-6060</v>
      </c>
    </row>
    <row r="90" spans="1:21" ht="14.4" x14ac:dyDescent="0.25">
      <c r="A90" s="115">
        <v>191</v>
      </c>
      <c r="B90" s="116" t="s">
        <v>194</v>
      </c>
      <c r="C90" s="120">
        <v>2.9128004029453985E-3</v>
      </c>
      <c r="D90" s="121">
        <v>1025074</v>
      </c>
      <c r="E90" s="122">
        <v>26295</v>
      </c>
      <c r="F90" s="122">
        <v>0</v>
      </c>
      <c r="G90" s="122">
        <v>0</v>
      </c>
      <c r="H90" s="122">
        <v>25875</v>
      </c>
      <c r="I90" s="122">
        <v>52170</v>
      </c>
      <c r="J90" s="122"/>
      <c r="K90" s="122">
        <v>247795</v>
      </c>
      <c r="L90" s="122">
        <v>0</v>
      </c>
      <c r="M90" s="122">
        <v>627632</v>
      </c>
      <c r="N90" s="122">
        <v>218718</v>
      </c>
      <c r="O90" s="122">
        <v>1094145</v>
      </c>
      <c r="P90" s="122"/>
      <c r="Q90" s="122">
        <v>-531895</v>
      </c>
      <c r="R90" s="122"/>
      <c r="S90" s="122">
        <v>-57635</v>
      </c>
      <c r="T90" s="122"/>
      <c r="U90" s="122">
        <v>-589530</v>
      </c>
    </row>
    <row r="91" spans="1:21" ht="14.4" x14ac:dyDescent="0.25">
      <c r="A91" s="115">
        <v>192</v>
      </c>
      <c r="B91" s="116" t="s">
        <v>195</v>
      </c>
      <c r="C91" s="120">
        <v>8.0767378308252462E-5</v>
      </c>
      <c r="D91" s="121">
        <v>28425</v>
      </c>
      <c r="E91" s="122">
        <v>729</v>
      </c>
      <c r="F91" s="122">
        <v>0</v>
      </c>
      <c r="G91" s="122">
        <v>0</v>
      </c>
      <c r="H91" s="122">
        <v>39247</v>
      </c>
      <c r="I91" s="122">
        <v>39976</v>
      </c>
      <c r="J91" s="122"/>
      <c r="K91" s="122">
        <v>6871</v>
      </c>
      <c r="L91" s="122">
        <v>0</v>
      </c>
      <c r="M91" s="122">
        <v>17403</v>
      </c>
      <c r="N91" s="122">
        <v>28256</v>
      </c>
      <c r="O91" s="122">
        <v>52530</v>
      </c>
      <c r="P91" s="122"/>
      <c r="Q91" s="122">
        <v>-14749</v>
      </c>
      <c r="R91" s="122"/>
      <c r="S91" s="122">
        <v>3840</v>
      </c>
      <c r="T91" s="122"/>
      <c r="U91" s="122">
        <v>-10909</v>
      </c>
    </row>
    <row r="92" spans="1:21" ht="14.4" x14ac:dyDescent="0.25">
      <c r="A92" s="115">
        <v>193</v>
      </c>
      <c r="B92" s="116" t="s">
        <v>196</v>
      </c>
      <c r="C92" s="120">
        <v>2.9877132694639946E-5</v>
      </c>
      <c r="D92" s="121">
        <v>10515</v>
      </c>
      <c r="E92" s="122">
        <v>270</v>
      </c>
      <c r="F92" s="122">
        <v>0</v>
      </c>
      <c r="G92" s="122">
        <v>0</v>
      </c>
      <c r="H92" s="122">
        <v>9292</v>
      </c>
      <c r="I92" s="122">
        <v>9562</v>
      </c>
      <c r="J92" s="122"/>
      <c r="K92" s="122">
        <v>2542</v>
      </c>
      <c r="L92" s="122">
        <v>0</v>
      </c>
      <c r="M92" s="122">
        <v>6438</v>
      </c>
      <c r="N92" s="122">
        <v>4189</v>
      </c>
      <c r="O92" s="122">
        <v>13169</v>
      </c>
      <c r="P92" s="122"/>
      <c r="Q92" s="122">
        <v>-5456</v>
      </c>
      <c r="R92" s="122"/>
      <c r="S92" s="122">
        <v>3615</v>
      </c>
      <c r="T92" s="122"/>
      <c r="U92" s="122">
        <v>-1841</v>
      </c>
    </row>
    <row r="93" spans="1:21" ht="14.4" x14ac:dyDescent="0.25">
      <c r="A93" s="115">
        <v>194</v>
      </c>
      <c r="B93" s="116" t="s">
        <v>197</v>
      </c>
      <c r="C93" s="120">
        <v>6.388053966143151E-3</v>
      </c>
      <c r="D93" s="121">
        <v>2248083</v>
      </c>
      <c r="E93" s="122">
        <v>57667</v>
      </c>
      <c r="F93" s="122">
        <v>0</v>
      </c>
      <c r="G93" s="122">
        <v>0</v>
      </c>
      <c r="H93" s="122">
        <v>146547</v>
      </c>
      <c r="I93" s="122">
        <v>204214</v>
      </c>
      <c r="J93" s="122"/>
      <c r="K93" s="122">
        <v>543439</v>
      </c>
      <c r="L93" s="122">
        <v>0</v>
      </c>
      <c r="M93" s="122">
        <v>1376458</v>
      </c>
      <c r="N93" s="122">
        <v>265077</v>
      </c>
      <c r="O93" s="122">
        <v>2184974</v>
      </c>
      <c r="P93" s="122"/>
      <c r="Q93" s="122">
        <v>-1166495</v>
      </c>
      <c r="R93" s="122"/>
      <c r="S93" s="122">
        <v>-11092</v>
      </c>
      <c r="T93" s="122"/>
      <c r="U93" s="122">
        <v>-1177587</v>
      </c>
    </row>
    <row r="94" spans="1:21" ht="14.4" x14ac:dyDescent="0.25">
      <c r="A94" s="115">
        <v>195</v>
      </c>
      <c r="B94" s="116" t="s">
        <v>198</v>
      </c>
      <c r="C94" s="120">
        <v>3.4003097999545503E-5</v>
      </c>
      <c r="D94" s="121">
        <v>11965</v>
      </c>
      <c r="E94" s="122">
        <v>307</v>
      </c>
      <c r="F94" s="122">
        <v>0</v>
      </c>
      <c r="G94" s="122">
        <v>0</v>
      </c>
      <c r="H94" s="122">
        <v>31434</v>
      </c>
      <c r="I94" s="122">
        <v>31741</v>
      </c>
      <c r="J94" s="122"/>
      <c r="K94" s="122">
        <v>2893</v>
      </c>
      <c r="L94" s="122">
        <v>0</v>
      </c>
      <c r="M94" s="122">
        <v>7327</v>
      </c>
      <c r="N94" s="122">
        <v>6472</v>
      </c>
      <c r="O94" s="122">
        <v>16692</v>
      </c>
      <c r="P94" s="122"/>
      <c r="Q94" s="122">
        <v>-6210</v>
      </c>
      <c r="R94" s="122"/>
      <c r="S94" s="122">
        <v>6795</v>
      </c>
      <c r="T94" s="122"/>
      <c r="U94" s="122">
        <v>585</v>
      </c>
    </row>
    <row r="95" spans="1:21" ht="14.4" x14ac:dyDescent="0.25">
      <c r="A95" s="115">
        <v>197</v>
      </c>
      <c r="B95" s="116" t="s">
        <v>199</v>
      </c>
      <c r="C95" s="120">
        <v>0</v>
      </c>
      <c r="D95" s="121">
        <v>0</v>
      </c>
      <c r="E95" s="122">
        <v>0</v>
      </c>
      <c r="F95" s="122">
        <v>0</v>
      </c>
      <c r="G95" s="122">
        <v>0</v>
      </c>
      <c r="H95" s="122">
        <v>0</v>
      </c>
      <c r="I95" s="122">
        <v>0</v>
      </c>
      <c r="J95" s="122"/>
      <c r="K95" s="122">
        <v>0</v>
      </c>
      <c r="L95" s="122">
        <v>0</v>
      </c>
      <c r="M95" s="122">
        <v>0</v>
      </c>
      <c r="N95" s="122">
        <v>0</v>
      </c>
      <c r="O95" s="122">
        <v>0</v>
      </c>
      <c r="P95" s="122"/>
      <c r="Q95" s="122">
        <v>0</v>
      </c>
      <c r="R95" s="122"/>
      <c r="S95" s="122">
        <v>0</v>
      </c>
      <c r="T95" s="122"/>
      <c r="U95" s="122">
        <v>0</v>
      </c>
    </row>
    <row r="96" spans="1:21" ht="14.4" x14ac:dyDescent="0.25">
      <c r="A96" s="115">
        <v>199</v>
      </c>
      <c r="B96" s="116" t="s">
        <v>200</v>
      </c>
      <c r="C96" s="120">
        <v>5.1474602881517771E-3</v>
      </c>
      <c r="D96" s="121">
        <v>1811491</v>
      </c>
      <c r="E96" s="122">
        <v>46467</v>
      </c>
      <c r="F96" s="122">
        <v>0</v>
      </c>
      <c r="G96" s="122">
        <v>0</v>
      </c>
      <c r="H96" s="122">
        <v>257229</v>
      </c>
      <c r="I96" s="122">
        <v>303696</v>
      </c>
      <c r="J96" s="122"/>
      <c r="K96" s="122">
        <v>437901</v>
      </c>
      <c r="L96" s="122">
        <v>0</v>
      </c>
      <c r="M96" s="122">
        <v>1109143</v>
      </c>
      <c r="N96" s="122">
        <v>17792</v>
      </c>
      <c r="O96" s="122">
        <v>1564836</v>
      </c>
      <c r="P96" s="122"/>
      <c r="Q96" s="122">
        <v>-939957</v>
      </c>
      <c r="R96" s="122"/>
      <c r="S96" s="122">
        <v>110738</v>
      </c>
      <c r="T96" s="122"/>
      <c r="U96" s="122">
        <v>-829219</v>
      </c>
    </row>
    <row r="97" spans="1:21" ht="14.4" x14ac:dyDescent="0.25">
      <c r="A97" s="115">
        <v>200</v>
      </c>
      <c r="B97" s="116" t="s">
        <v>201</v>
      </c>
      <c r="C97" s="120">
        <v>1.5593075881014564E-4</v>
      </c>
      <c r="D97" s="121">
        <v>54878</v>
      </c>
      <c r="E97" s="122">
        <v>1408</v>
      </c>
      <c r="F97" s="122">
        <v>0</v>
      </c>
      <c r="G97" s="122">
        <v>0</v>
      </c>
      <c r="H97" s="122">
        <v>8060</v>
      </c>
      <c r="I97" s="122">
        <v>9468</v>
      </c>
      <c r="J97" s="122"/>
      <c r="K97" s="122">
        <v>13265</v>
      </c>
      <c r="L97" s="122">
        <v>0</v>
      </c>
      <c r="M97" s="122">
        <v>33599</v>
      </c>
      <c r="N97" s="122">
        <v>1266</v>
      </c>
      <c r="O97" s="122">
        <v>48130</v>
      </c>
      <c r="P97" s="122"/>
      <c r="Q97" s="122">
        <v>-28473</v>
      </c>
      <c r="R97" s="122"/>
      <c r="S97" s="122">
        <v>4846</v>
      </c>
      <c r="T97" s="122"/>
      <c r="U97" s="122">
        <v>-23627</v>
      </c>
    </row>
    <row r="98" spans="1:21" ht="14.4" x14ac:dyDescent="0.25">
      <c r="A98" s="115">
        <v>201</v>
      </c>
      <c r="B98" s="116" t="s">
        <v>202</v>
      </c>
      <c r="C98" s="120">
        <v>5.6168834106134794E-3</v>
      </c>
      <c r="D98" s="121">
        <v>1976693</v>
      </c>
      <c r="E98" s="122">
        <v>50705</v>
      </c>
      <c r="F98" s="122">
        <v>0</v>
      </c>
      <c r="G98" s="122">
        <v>0</v>
      </c>
      <c r="H98" s="122">
        <v>1793212</v>
      </c>
      <c r="I98" s="122">
        <v>1843917</v>
      </c>
      <c r="J98" s="122"/>
      <c r="K98" s="122">
        <v>477835</v>
      </c>
      <c r="L98" s="122">
        <v>0</v>
      </c>
      <c r="M98" s="122">
        <v>1210291</v>
      </c>
      <c r="N98" s="122">
        <v>0</v>
      </c>
      <c r="O98" s="122">
        <v>1688126</v>
      </c>
      <c r="P98" s="122"/>
      <c r="Q98" s="122">
        <v>-1025677</v>
      </c>
      <c r="R98" s="122"/>
      <c r="S98" s="122">
        <v>533756</v>
      </c>
      <c r="T98" s="122"/>
      <c r="U98" s="122">
        <v>-491921</v>
      </c>
    </row>
    <row r="99" spans="1:21" ht="14.4" x14ac:dyDescent="0.25">
      <c r="A99" s="115">
        <v>202</v>
      </c>
      <c r="B99" s="116" t="s">
        <v>203</v>
      </c>
      <c r="C99" s="120">
        <v>1.230926343375934E-3</v>
      </c>
      <c r="D99" s="121">
        <v>433189</v>
      </c>
      <c r="E99" s="122">
        <v>11112</v>
      </c>
      <c r="F99" s="122">
        <v>0</v>
      </c>
      <c r="G99" s="122">
        <v>0</v>
      </c>
      <c r="H99" s="122">
        <v>102463</v>
      </c>
      <c r="I99" s="122">
        <v>113575</v>
      </c>
      <c r="J99" s="122"/>
      <c r="K99" s="122">
        <v>104716</v>
      </c>
      <c r="L99" s="122">
        <v>0</v>
      </c>
      <c r="M99" s="122">
        <v>265232</v>
      </c>
      <c r="N99" s="122">
        <v>16318</v>
      </c>
      <c r="O99" s="122">
        <v>386266</v>
      </c>
      <c r="P99" s="122"/>
      <c r="Q99" s="122">
        <v>-224774</v>
      </c>
      <c r="R99" s="122"/>
      <c r="S99" s="122">
        <v>2085</v>
      </c>
      <c r="T99" s="122"/>
      <c r="U99" s="122">
        <v>-222689</v>
      </c>
    </row>
    <row r="100" spans="1:21" ht="14.4" x14ac:dyDescent="0.25">
      <c r="A100" s="115">
        <v>203</v>
      </c>
      <c r="B100" s="116" t="s">
        <v>204</v>
      </c>
      <c r="C100" s="120">
        <v>1.8983765944010501E-3</v>
      </c>
      <c r="D100" s="121">
        <v>668078</v>
      </c>
      <c r="E100" s="122">
        <v>17137</v>
      </c>
      <c r="F100" s="122">
        <v>0</v>
      </c>
      <c r="G100" s="122">
        <v>0</v>
      </c>
      <c r="H100" s="122">
        <v>0</v>
      </c>
      <c r="I100" s="122">
        <v>17137</v>
      </c>
      <c r="J100" s="122"/>
      <c r="K100" s="122">
        <v>161497</v>
      </c>
      <c r="L100" s="122">
        <v>0</v>
      </c>
      <c r="M100" s="122">
        <v>409050</v>
      </c>
      <c r="N100" s="122">
        <v>607880</v>
      </c>
      <c r="O100" s="122">
        <v>1178427</v>
      </c>
      <c r="P100" s="122"/>
      <c r="Q100" s="122">
        <v>-346655</v>
      </c>
      <c r="R100" s="122"/>
      <c r="S100" s="122">
        <v>-226951</v>
      </c>
      <c r="T100" s="122"/>
      <c r="U100" s="122">
        <v>-573606</v>
      </c>
    </row>
    <row r="101" spans="1:21" ht="14.4" x14ac:dyDescent="0.25">
      <c r="A101" s="115">
        <v>204</v>
      </c>
      <c r="B101" s="116" t="s">
        <v>205</v>
      </c>
      <c r="C101" s="120">
        <v>2.2795033913004845E-2</v>
      </c>
      <c r="D101" s="121">
        <v>8022021</v>
      </c>
      <c r="E101" s="122">
        <v>205776</v>
      </c>
      <c r="F101" s="122">
        <v>0</v>
      </c>
      <c r="G101" s="122">
        <v>0</v>
      </c>
      <c r="H101" s="122">
        <v>470811</v>
      </c>
      <c r="I101" s="122">
        <v>676587</v>
      </c>
      <c r="J101" s="122"/>
      <c r="K101" s="122">
        <v>1939201</v>
      </c>
      <c r="L101" s="122">
        <v>0</v>
      </c>
      <c r="M101" s="122">
        <v>4911733</v>
      </c>
      <c r="N101" s="122">
        <v>395112</v>
      </c>
      <c r="O101" s="122">
        <v>7246046</v>
      </c>
      <c r="P101" s="122"/>
      <c r="Q101" s="122">
        <v>-4162508</v>
      </c>
      <c r="R101" s="122"/>
      <c r="S101" s="122">
        <v>277039</v>
      </c>
      <c r="T101" s="122"/>
      <c r="U101" s="122">
        <v>-3885469</v>
      </c>
    </row>
    <row r="102" spans="1:21" ht="14.4" x14ac:dyDescent="0.25">
      <c r="A102" s="115">
        <v>206</v>
      </c>
      <c r="B102" s="116" t="s">
        <v>206</v>
      </c>
      <c r="C102" s="120">
        <v>2.1154628268137184E-3</v>
      </c>
      <c r="D102" s="121">
        <v>744472</v>
      </c>
      <c r="E102" s="122">
        <v>19097</v>
      </c>
      <c r="F102" s="122">
        <v>0</v>
      </c>
      <c r="G102" s="122">
        <v>0</v>
      </c>
      <c r="H102" s="122">
        <v>0</v>
      </c>
      <c r="I102" s="122">
        <v>19097</v>
      </c>
      <c r="J102" s="122"/>
      <c r="K102" s="122">
        <v>179965</v>
      </c>
      <c r="L102" s="122">
        <v>0</v>
      </c>
      <c r="M102" s="122">
        <v>455827</v>
      </c>
      <c r="N102" s="122">
        <v>1371435</v>
      </c>
      <c r="O102" s="122">
        <v>2007227</v>
      </c>
      <c r="P102" s="122"/>
      <c r="Q102" s="122">
        <v>-386296</v>
      </c>
      <c r="R102" s="122"/>
      <c r="S102" s="122">
        <v>-619070</v>
      </c>
      <c r="T102" s="122"/>
      <c r="U102" s="122">
        <v>-1005366</v>
      </c>
    </row>
    <row r="103" spans="1:21" ht="14.4" x14ac:dyDescent="0.25">
      <c r="A103" s="115">
        <v>207</v>
      </c>
      <c r="B103" s="116" t="s">
        <v>207</v>
      </c>
      <c r="C103" s="120">
        <v>0</v>
      </c>
      <c r="D103" s="121">
        <v>0</v>
      </c>
      <c r="E103" s="122">
        <v>0</v>
      </c>
      <c r="F103" s="122">
        <v>0</v>
      </c>
      <c r="G103" s="122">
        <v>0</v>
      </c>
      <c r="H103" s="122">
        <v>0</v>
      </c>
      <c r="I103" s="122">
        <v>0</v>
      </c>
      <c r="J103" s="122"/>
      <c r="K103" s="122">
        <v>0</v>
      </c>
      <c r="L103" s="122">
        <v>0</v>
      </c>
      <c r="M103" s="122">
        <v>0</v>
      </c>
      <c r="N103" s="122">
        <v>0</v>
      </c>
      <c r="O103" s="122">
        <v>0</v>
      </c>
      <c r="P103" s="122"/>
      <c r="Q103" s="122">
        <v>0</v>
      </c>
      <c r="R103" s="122"/>
      <c r="S103" s="122">
        <v>0</v>
      </c>
      <c r="T103" s="122"/>
      <c r="U103" s="122">
        <v>0</v>
      </c>
    </row>
    <row r="104" spans="1:21" ht="14.4" x14ac:dyDescent="0.25">
      <c r="A104" s="115">
        <v>208</v>
      </c>
      <c r="B104" s="116" t="s">
        <v>208</v>
      </c>
      <c r="C104" s="120">
        <v>8.3395609857011194E-2</v>
      </c>
      <c r="D104" s="121">
        <v>29348567</v>
      </c>
      <c r="E104" s="122">
        <v>752832</v>
      </c>
      <c r="F104" s="122">
        <v>0</v>
      </c>
      <c r="G104" s="122">
        <v>0</v>
      </c>
      <c r="H104" s="122">
        <v>4401382</v>
      </c>
      <c r="I104" s="122">
        <v>5154214</v>
      </c>
      <c r="J104" s="122"/>
      <c r="K104" s="122">
        <v>7094564</v>
      </c>
      <c r="L104" s="122">
        <v>0</v>
      </c>
      <c r="M104" s="122">
        <v>17969570</v>
      </c>
      <c r="N104" s="122">
        <v>0</v>
      </c>
      <c r="O104" s="122">
        <v>25064134</v>
      </c>
      <c r="P104" s="122"/>
      <c r="Q104" s="122">
        <v>-15228532</v>
      </c>
      <c r="R104" s="122"/>
      <c r="S104" s="122">
        <v>2353759</v>
      </c>
      <c r="T104" s="122"/>
      <c r="U104" s="122">
        <v>-12874773</v>
      </c>
    </row>
    <row r="105" spans="1:21" ht="14.4" x14ac:dyDescent="0.25">
      <c r="A105" s="115">
        <v>209</v>
      </c>
      <c r="B105" s="116" t="s">
        <v>209</v>
      </c>
      <c r="C105" s="120">
        <v>0</v>
      </c>
      <c r="D105" s="121">
        <v>0</v>
      </c>
      <c r="E105" s="122">
        <v>0</v>
      </c>
      <c r="F105" s="122">
        <v>0</v>
      </c>
      <c r="G105" s="122">
        <v>0</v>
      </c>
      <c r="H105" s="122">
        <v>0</v>
      </c>
      <c r="I105" s="122">
        <v>0</v>
      </c>
      <c r="J105" s="122"/>
      <c r="K105" s="122">
        <v>0</v>
      </c>
      <c r="L105" s="122">
        <v>0</v>
      </c>
      <c r="M105" s="122">
        <v>0</v>
      </c>
      <c r="N105" s="122">
        <v>0</v>
      </c>
      <c r="O105" s="122">
        <v>0</v>
      </c>
      <c r="P105" s="122"/>
      <c r="Q105" s="122">
        <v>0</v>
      </c>
      <c r="R105" s="122"/>
      <c r="S105" s="122">
        <v>0</v>
      </c>
      <c r="T105" s="122"/>
      <c r="U105" s="122">
        <v>0</v>
      </c>
    </row>
    <row r="106" spans="1:21" ht="14.4" x14ac:dyDescent="0.25">
      <c r="A106" s="115">
        <v>211</v>
      </c>
      <c r="B106" s="116" t="s">
        <v>210</v>
      </c>
      <c r="C106" s="120">
        <v>6.5271042577121187E-3</v>
      </c>
      <c r="D106" s="121">
        <v>2297017</v>
      </c>
      <c r="E106" s="122">
        <v>58922</v>
      </c>
      <c r="F106" s="122">
        <v>0</v>
      </c>
      <c r="G106" s="122">
        <v>0</v>
      </c>
      <c r="H106" s="122">
        <v>139174</v>
      </c>
      <c r="I106" s="122">
        <v>198096</v>
      </c>
      <c r="J106" s="122"/>
      <c r="K106" s="122">
        <v>555269</v>
      </c>
      <c r="L106" s="122">
        <v>0</v>
      </c>
      <c r="M106" s="122">
        <v>1406420</v>
      </c>
      <c r="N106" s="122">
        <v>101114</v>
      </c>
      <c r="O106" s="122">
        <v>2062803</v>
      </c>
      <c r="P106" s="122"/>
      <c r="Q106" s="122">
        <v>-1191887</v>
      </c>
      <c r="R106" s="122"/>
      <c r="S106" s="122">
        <v>50200</v>
      </c>
      <c r="T106" s="122"/>
      <c r="U106" s="122">
        <v>-1141687</v>
      </c>
    </row>
    <row r="107" spans="1:21" ht="14.4" x14ac:dyDescent="0.25">
      <c r="A107" s="115">
        <v>212</v>
      </c>
      <c r="B107" s="116" t="s">
        <v>211</v>
      </c>
      <c r="C107" s="120">
        <v>6.6475021131313832E-3</v>
      </c>
      <c r="D107" s="121">
        <v>2339385</v>
      </c>
      <c r="E107" s="122">
        <v>60009</v>
      </c>
      <c r="F107" s="122">
        <v>0</v>
      </c>
      <c r="G107" s="122">
        <v>0</v>
      </c>
      <c r="H107" s="122">
        <v>334762</v>
      </c>
      <c r="I107" s="122">
        <v>394771</v>
      </c>
      <c r="J107" s="122"/>
      <c r="K107" s="122">
        <v>565511</v>
      </c>
      <c r="L107" s="122">
        <v>0</v>
      </c>
      <c r="M107" s="122">
        <v>1432363</v>
      </c>
      <c r="N107" s="122">
        <v>346013</v>
      </c>
      <c r="O107" s="122">
        <v>2343887</v>
      </c>
      <c r="P107" s="122"/>
      <c r="Q107" s="122">
        <v>-1213874</v>
      </c>
      <c r="R107" s="122"/>
      <c r="S107" s="122">
        <v>-42472</v>
      </c>
      <c r="T107" s="122"/>
      <c r="U107" s="122">
        <v>-1256346</v>
      </c>
    </row>
    <row r="108" spans="1:21" ht="14.4" x14ac:dyDescent="0.25">
      <c r="A108" s="115">
        <v>213</v>
      </c>
      <c r="B108" s="116" t="s">
        <v>212</v>
      </c>
      <c r="C108" s="120">
        <v>8.3986975671122496E-3</v>
      </c>
      <c r="D108" s="121">
        <v>2955669</v>
      </c>
      <c r="E108" s="122">
        <v>75817</v>
      </c>
      <c r="F108" s="122">
        <v>0</v>
      </c>
      <c r="G108" s="122">
        <v>0</v>
      </c>
      <c r="H108" s="122">
        <v>111528</v>
      </c>
      <c r="I108" s="122">
        <v>187345</v>
      </c>
      <c r="J108" s="122"/>
      <c r="K108" s="122">
        <v>714487</v>
      </c>
      <c r="L108" s="122">
        <v>0</v>
      </c>
      <c r="M108" s="122">
        <v>1809699</v>
      </c>
      <c r="N108" s="122">
        <v>160024</v>
      </c>
      <c r="O108" s="122">
        <v>2684210</v>
      </c>
      <c r="P108" s="122"/>
      <c r="Q108" s="122">
        <v>-1533651</v>
      </c>
      <c r="R108" s="122"/>
      <c r="S108" s="122">
        <v>10995</v>
      </c>
      <c r="T108" s="122"/>
      <c r="U108" s="122">
        <v>-1522656</v>
      </c>
    </row>
    <row r="109" spans="1:21" ht="14.4" x14ac:dyDescent="0.25">
      <c r="A109" s="115">
        <v>214</v>
      </c>
      <c r="B109" s="116" t="s">
        <v>213</v>
      </c>
      <c r="C109" s="120">
        <v>8.0766392953251498E-3</v>
      </c>
      <c r="D109" s="121">
        <v>2842330</v>
      </c>
      <c r="E109" s="122">
        <v>72910</v>
      </c>
      <c r="F109" s="122">
        <v>0</v>
      </c>
      <c r="G109" s="122">
        <v>0</v>
      </c>
      <c r="H109" s="122">
        <v>37759</v>
      </c>
      <c r="I109" s="122">
        <v>110669</v>
      </c>
      <c r="J109" s="122"/>
      <c r="K109" s="122">
        <v>687089</v>
      </c>
      <c r="L109" s="122">
        <v>0</v>
      </c>
      <c r="M109" s="122">
        <v>1740304</v>
      </c>
      <c r="N109" s="122">
        <v>540367</v>
      </c>
      <c r="O109" s="122">
        <v>2967760</v>
      </c>
      <c r="P109" s="122"/>
      <c r="Q109" s="122">
        <v>-1474843</v>
      </c>
      <c r="R109" s="122"/>
      <c r="S109" s="122">
        <v>-52091</v>
      </c>
      <c r="T109" s="122"/>
      <c r="U109" s="122">
        <v>-1526934</v>
      </c>
    </row>
    <row r="110" spans="1:21" ht="14.4" x14ac:dyDescent="0.25">
      <c r="A110" s="115">
        <v>215</v>
      </c>
      <c r="B110" s="116" t="s">
        <v>214</v>
      </c>
      <c r="C110" s="120">
        <v>6.7804624097663937E-3</v>
      </c>
      <c r="D110" s="121">
        <v>2386175</v>
      </c>
      <c r="E110" s="122">
        <v>61209</v>
      </c>
      <c r="F110" s="122">
        <v>0</v>
      </c>
      <c r="G110" s="122">
        <v>0</v>
      </c>
      <c r="H110" s="122">
        <v>19944</v>
      </c>
      <c r="I110" s="122">
        <v>81153</v>
      </c>
      <c r="J110" s="122"/>
      <c r="K110" s="122">
        <v>576822</v>
      </c>
      <c r="L110" s="122">
        <v>0</v>
      </c>
      <c r="M110" s="122">
        <v>1461012</v>
      </c>
      <c r="N110" s="122">
        <v>544495</v>
      </c>
      <c r="O110" s="122">
        <v>2582329</v>
      </c>
      <c r="P110" s="122"/>
      <c r="Q110" s="122">
        <v>-1238153</v>
      </c>
      <c r="R110" s="122"/>
      <c r="S110" s="122">
        <v>-99006</v>
      </c>
      <c r="T110" s="122"/>
      <c r="U110" s="122">
        <v>-1337159</v>
      </c>
    </row>
    <row r="111" spans="1:21" ht="14.4" x14ac:dyDescent="0.25">
      <c r="A111" s="115">
        <v>216</v>
      </c>
      <c r="B111" s="116" t="s">
        <v>215</v>
      </c>
      <c r="C111" s="120">
        <v>3.6317757855224633E-2</v>
      </c>
      <c r="D111" s="121">
        <v>12780936</v>
      </c>
      <c r="E111" s="122">
        <v>327849</v>
      </c>
      <c r="F111" s="122">
        <v>0</v>
      </c>
      <c r="G111" s="122">
        <v>0</v>
      </c>
      <c r="H111" s="122">
        <v>875732</v>
      </c>
      <c r="I111" s="122">
        <v>1203581</v>
      </c>
      <c r="J111" s="122"/>
      <c r="K111" s="122">
        <v>3089595</v>
      </c>
      <c r="L111" s="122">
        <v>0</v>
      </c>
      <c r="M111" s="122">
        <v>7825526</v>
      </c>
      <c r="N111" s="122">
        <v>184334</v>
      </c>
      <c r="O111" s="122">
        <v>11099455</v>
      </c>
      <c r="P111" s="122"/>
      <c r="Q111" s="122">
        <v>-6631838</v>
      </c>
      <c r="R111" s="122"/>
      <c r="S111" s="122">
        <v>653981</v>
      </c>
      <c r="T111" s="122"/>
      <c r="U111" s="122">
        <v>-5977857</v>
      </c>
    </row>
    <row r="112" spans="1:21" ht="14.4" x14ac:dyDescent="0.25">
      <c r="A112" s="115">
        <v>217</v>
      </c>
      <c r="B112" s="116" t="s">
        <v>216</v>
      </c>
      <c r="C112" s="120">
        <v>1.3998546861908125E-2</v>
      </c>
      <c r="D112" s="121">
        <v>4926366</v>
      </c>
      <c r="E112" s="122">
        <v>126368</v>
      </c>
      <c r="F112" s="122">
        <v>0</v>
      </c>
      <c r="G112" s="122">
        <v>0</v>
      </c>
      <c r="H112" s="122">
        <v>553709</v>
      </c>
      <c r="I112" s="122">
        <v>680077</v>
      </c>
      <c r="J112" s="122"/>
      <c r="K112" s="122">
        <v>1190873</v>
      </c>
      <c r="L112" s="122">
        <v>0</v>
      </c>
      <c r="M112" s="122">
        <v>3016320</v>
      </c>
      <c r="N112" s="122">
        <v>867137</v>
      </c>
      <c r="O112" s="122">
        <v>5074330</v>
      </c>
      <c r="P112" s="122"/>
      <c r="Q112" s="122">
        <v>-2556218</v>
      </c>
      <c r="R112" s="122"/>
      <c r="S112" s="122">
        <v>-26067</v>
      </c>
      <c r="T112" s="122"/>
      <c r="U112" s="122">
        <v>-2582285</v>
      </c>
    </row>
    <row r="113" spans="1:21" ht="14.4" x14ac:dyDescent="0.25">
      <c r="A113" s="115">
        <v>218</v>
      </c>
      <c r="B113" s="116" t="s">
        <v>217</v>
      </c>
      <c r="C113" s="120">
        <v>1.5654677269507356E-3</v>
      </c>
      <c r="D113" s="121">
        <v>550921</v>
      </c>
      <c r="E113" s="122">
        <v>14132</v>
      </c>
      <c r="F113" s="122">
        <v>0</v>
      </c>
      <c r="G113" s="122">
        <v>0</v>
      </c>
      <c r="H113" s="122">
        <v>46433</v>
      </c>
      <c r="I113" s="122">
        <v>60565</v>
      </c>
      <c r="J113" s="122"/>
      <c r="K113" s="122">
        <v>133176</v>
      </c>
      <c r="L113" s="122">
        <v>0</v>
      </c>
      <c r="M113" s="122">
        <v>337317</v>
      </c>
      <c r="N113" s="122">
        <v>21407</v>
      </c>
      <c r="O113" s="122">
        <v>491900</v>
      </c>
      <c r="P113" s="122"/>
      <c r="Q113" s="122">
        <v>-285863</v>
      </c>
      <c r="R113" s="122"/>
      <c r="S113" s="122">
        <v>-7441</v>
      </c>
      <c r="T113" s="122"/>
      <c r="U113" s="122">
        <v>-293304</v>
      </c>
    </row>
    <row r="114" spans="1:21" ht="14.4" x14ac:dyDescent="0.25">
      <c r="A114" s="115">
        <v>219</v>
      </c>
      <c r="B114" s="116" t="s">
        <v>218</v>
      </c>
      <c r="C114" s="120">
        <v>0</v>
      </c>
      <c r="D114" s="121">
        <v>0</v>
      </c>
      <c r="E114" s="122">
        <v>0</v>
      </c>
      <c r="F114" s="122">
        <v>0</v>
      </c>
      <c r="G114" s="122">
        <v>0</v>
      </c>
      <c r="H114" s="122">
        <v>0</v>
      </c>
      <c r="I114" s="122">
        <v>0</v>
      </c>
      <c r="J114" s="122"/>
      <c r="K114" s="122">
        <v>0</v>
      </c>
      <c r="L114" s="122">
        <v>0</v>
      </c>
      <c r="M114" s="122">
        <v>0</v>
      </c>
      <c r="N114" s="122">
        <v>0</v>
      </c>
      <c r="O114" s="122">
        <v>0</v>
      </c>
      <c r="P114" s="122"/>
      <c r="Q114" s="122">
        <v>0</v>
      </c>
      <c r="R114" s="122"/>
      <c r="S114" s="122">
        <v>0</v>
      </c>
      <c r="T114" s="122"/>
      <c r="U114" s="122">
        <v>0</v>
      </c>
    </row>
    <row r="115" spans="1:21" ht="14.4" x14ac:dyDescent="0.25">
      <c r="A115" s="115">
        <v>220</v>
      </c>
      <c r="B115" s="116" t="s">
        <v>219</v>
      </c>
      <c r="C115" s="120">
        <v>0</v>
      </c>
      <c r="D115" s="121">
        <v>0</v>
      </c>
      <c r="E115" s="122">
        <v>0</v>
      </c>
      <c r="F115" s="122">
        <v>0</v>
      </c>
      <c r="G115" s="122">
        <v>0</v>
      </c>
      <c r="H115" s="122">
        <v>0</v>
      </c>
      <c r="I115" s="122">
        <v>0</v>
      </c>
      <c r="J115" s="122"/>
      <c r="K115" s="122">
        <v>0</v>
      </c>
      <c r="L115" s="122">
        <v>0</v>
      </c>
      <c r="M115" s="122">
        <v>0</v>
      </c>
      <c r="N115" s="122">
        <v>0</v>
      </c>
      <c r="O115" s="122">
        <v>0</v>
      </c>
      <c r="P115" s="122"/>
      <c r="Q115" s="122">
        <v>0</v>
      </c>
      <c r="R115" s="122"/>
      <c r="S115" s="122">
        <v>0</v>
      </c>
      <c r="T115" s="122"/>
      <c r="U115" s="122">
        <v>0</v>
      </c>
    </row>
    <row r="116" spans="1:21" ht="14.4" x14ac:dyDescent="0.25">
      <c r="A116" s="115">
        <v>221</v>
      </c>
      <c r="B116" s="116" t="s">
        <v>220</v>
      </c>
      <c r="C116" s="120">
        <v>2.465508687824108E-2</v>
      </c>
      <c r="D116" s="121">
        <v>8676610</v>
      </c>
      <c r="E116" s="122">
        <v>222567</v>
      </c>
      <c r="F116" s="122">
        <v>0</v>
      </c>
      <c r="G116" s="122">
        <v>0</v>
      </c>
      <c r="H116" s="122">
        <v>136534</v>
      </c>
      <c r="I116" s="122">
        <v>359101</v>
      </c>
      <c r="J116" s="122"/>
      <c r="K116" s="122">
        <v>2097438</v>
      </c>
      <c r="L116" s="122">
        <v>0</v>
      </c>
      <c r="M116" s="122">
        <v>5312526</v>
      </c>
      <c r="N116" s="122">
        <v>520004</v>
      </c>
      <c r="O116" s="122">
        <v>7929968</v>
      </c>
      <c r="P116" s="122"/>
      <c r="Q116" s="122">
        <v>-4502166</v>
      </c>
      <c r="R116" s="122"/>
      <c r="S116" s="122">
        <v>30575</v>
      </c>
      <c r="T116" s="122"/>
      <c r="U116" s="122">
        <v>-4471591</v>
      </c>
    </row>
    <row r="117" spans="1:21" ht="14.4" x14ac:dyDescent="0.25">
      <c r="A117" s="115">
        <v>222</v>
      </c>
      <c r="B117" s="116" t="s">
        <v>221</v>
      </c>
      <c r="C117" s="120">
        <v>1.7817489744304084E-3</v>
      </c>
      <c r="D117" s="121">
        <v>627031</v>
      </c>
      <c r="E117" s="122">
        <v>16084</v>
      </c>
      <c r="F117" s="122">
        <v>0</v>
      </c>
      <c r="G117" s="122">
        <v>0</v>
      </c>
      <c r="H117" s="122">
        <v>18139</v>
      </c>
      <c r="I117" s="122">
        <v>34223</v>
      </c>
      <c r="J117" s="122"/>
      <c r="K117" s="122">
        <v>151576</v>
      </c>
      <c r="L117" s="122">
        <v>0</v>
      </c>
      <c r="M117" s="122">
        <v>383920</v>
      </c>
      <c r="N117" s="122">
        <v>96574</v>
      </c>
      <c r="O117" s="122">
        <v>632070</v>
      </c>
      <c r="P117" s="122"/>
      <c r="Q117" s="122">
        <v>-325358</v>
      </c>
      <c r="R117" s="122"/>
      <c r="S117" s="122">
        <v>-6989</v>
      </c>
      <c r="T117" s="122"/>
      <c r="U117" s="122">
        <v>-332347</v>
      </c>
    </row>
    <row r="118" spans="1:21" ht="14.4" x14ac:dyDescent="0.25">
      <c r="A118" s="115">
        <v>223</v>
      </c>
      <c r="B118" s="116" t="s">
        <v>222</v>
      </c>
      <c r="C118" s="120">
        <v>3.0443878829519403E-3</v>
      </c>
      <c r="D118" s="121">
        <v>1071380</v>
      </c>
      <c r="E118" s="122">
        <v>27482</v>
      </c>
      <c r="F118" s="122">
        <v>0</v>
      </c>
      <c r="G118" s="122">
        <v>0</v>
      </c>
      <c r="H118" s="122">
        <v>561157</v>
      </c>
      <c r="I118" s="122">
        <v>588639</v>
      </c>
      <c r="J118" s="122"/>
      <c r="K118" s="122">
        <v>258990</v>
      </c>
      <c r="L118" s="122">
        <v>0</v>
      </c>
      <c r="M118" s="122">
        <v>655986</v>
      </c>
      <c r="N118" s="122">
        <v>645</v>
      </c>
      <c r="O118" s="122">
        <v>915621</v>
      </c>
      <c r="P118" s="122"/>
      <c r="Q118" s="122">
        <v>-555923</v>
      </c>
      <c r="R118" s="122"/>
      <c r="S118" s="122">
        <v>180785</v>
      </c>
      <c r="T118" s="122"/>
      <c r="U118" s="122">
        <v>-375138</v>
      </c>
    </row>
    <row r="119" spans="1:21" ht="14.4" x14ac:dyDescent="0.25">
      <c r="A119" s="115">
        <v>226</v>
      </c>
      <c r="B119" s="116" t="s">
        <v>223</v>
      </c>
      <c r="C119" s="120">
        <v>1.1899664720602243E-4</v>
      </c>
      <c r="D119" s="121">
        <v>41878</v>
      </c>
      <c r="E119" s="122">
        <v>1074</v>
      </c>
      <c r="F119" s="122">
        <v>0</v>
      </c>
      <c r="G119" s="122">
        <v>0</v>
      </c>
      <c r="H119" s="122">
        <v>5386</v>
      </c>
      <c r="I119" s="122">
        <v>6460</v>
      </c>
      <c r="J119" s="122"/>
      <c r="K119" s="122">
        <v>10123</v>
      </c>
      <c r="L119" s="122">
        <v>0</v>
      </c>
      <c r="M119" s="122">
        <v>25641</v>
      </c>
      <c r="N119" s="122">
        <v>12078</v>
      </c>
      <c r="O119" s="122">
        <v>47842</v>
      </c>
      <c r="P119" s="122"/>
      <c r="Q119" s="122">
        <v>-21730</v>
      </c>
      <c r="R119" s="122"/>
      <c r="S119" s="122">
        <v>-671</v>
      </c>
      <c r="T119" s="122"/>
      <c r="U119" s="122">
        <v>-22401</v>
      </c>
    </row>
    <row r="120" spans="1:21" ht="14.4" x14ac:dyDescent="0.25">
      <c r="A120" s="115">
        <v>229</v>
      </c>
      <c r="B120" s="116" t="s">
        <v>224</v>
      </c>
      <c r="C120" s="120">
        <v>9.1218086850395688E-3</v>
      </c>
      <c r="D120" s="121">
        <v>3210146</v>
      </c>
      <c r="E120" s="122">
        <v>82345</v>
      </c>
      <c r="F120" s="122">
        <v>0</v>
      </c>
      <c r="G120" s="122">
        <v>0</v>
      </c>
      <c r="H120" s="122">
        <v>10848</v>
      </c>
      <c r="I120" s="122">
        <v>93193</v>
      </c>
      <c r="J120" s="122"/>
      <c r="K120" s="122">
        <v>776003</v>
      </c>
      <c r="L120" s="122">
        <v>0</v>
      </c>
      <c r="M120" s="122">
        <v>1965511</v>
      </c>
      <c r="N120" s="122">
        <v>236063</v>
      </c>
      <c r="O120" s="122">
        <v>2977577</v>
      </c>
      <c r="P120" s="122"/>
      <c r="Q120" s="122">
        <v>-1665697</v>
      </c>
      <c r="R120" s="122"/>
      <c r="S120" s="122">
        <v>-184314</v>
      </c>
      <c r="T120" s="122"/>
      <c r="U120" s="122">
        <v>-1850011</v>
      </c>
    </row>
    <row r="121" spans="1:21" ht="14.4" x14ac:dyDescent="0.25">
      <c r="A121" s="115">
        <v>230</v>
      </c>
      <c r="B121" s="116" t="s">
        <v>225</v>
      </c>
      <c r="C121" s="120">
        <v>0</v>
      </c>
      <c r="D121" s="121">
        <v>0</v>
      </c>
      <c r="E121" s="122">
        <v>0</v>
      </c>
      <c r="F121" s="122">
        <v>0</v>
      </c>
      <c r="G121" s="122">
        <v>0</v>
      </c>
      <c r="H121" s="122">
        <v>0</v>
      </c>
      <c r="I121" s="122">
        <v>0</v>
      </c>
      <c r="J121" s="122"/>
      <c r="K121" s="122">
        <v>0</v>
      </c>
      <c r="L121" s="122">
        <v>0</v>
      </c>
      <c r="M121" s="122">
        <v>0</v>
      </c>
      <c r="N121" s="122">
        <v>0</v>
      </c>
      <c r="O121" s="122">
        <v>0</v>
      </c>
      <c r="P121" s="122"/>
      <c r="Q121" s="122">
        <v>0</v>
      </c>
      <c r="R121" s="122"/>
      <c r="S121" s="122">
        <v>0</v>
      </c>
      <c r="T121" s="122"/>
      <c r="U121" s="122">
        <v>0</v>
      </c>
    </row>
    <row r="122" spans="1:21" ht="14.4" x14ac:dyDescent="0.25">
      <c r="A122" s="115">
        <v>231</v>
      </c>
      <c r="B122" s="116" t="s">
        <v>226</v>
      </c>
      <c r="C122" s="120">
        <v>0</v>
      </c>
      <c r="D122" s="121">
        <v>0</v>
      </c>
      <c r="E122" s="122">
        <v>0</v>
      </c>
      <c r="F122" s="122">
        <v>0</v>
      </c>
      <c r="G122" s="122">
        <v>0</v>
      </c>
      <c r="H122" s="122">
        <v>0</v>
      </c>
      <c r="I122" s="122">
        <v>0</v>
      </c>
      <c r="J122" s="122"/>
      <c r="K122" s="122">
        <v>0</v>
      </c>
      <c r="L122" s="122">
        <v>0</v>
      </c>
      <c r="M122" s="122">
        <v>0</v>
      </c>
      <c r="N122" s="122">
        <v>0</v>
      </c>
      <c r="O122" s="122">
        <v>0</v>
      </c>
      <c r="P122" s="122"/>
      <c r="Q122" s="122">
        <v>0</v>
      </c>
      <c r="R122" s="122"/>
      <c r="S122" s="122">
        <v>0</v>
      </c>
      <c r="T122" s="122"/>
      <c r="U122" s="122">
        <v>0</v>
      </c>
    </row>
    <row r="123" spans="1:21" ht="14.4" x14ac:dyDescent="0.25">
      <c r="A123" s="115">
        <v>232</v>
      </c>
      <c r="B123" s="116" t="s">
        <v>227</v>
      </c>
      <c r="C123" s="120">
        <v>0</v>
      </c>
      <c r="D123" s="121">
        <v>0</v>
      </c>
      <c r="E123" s="122">
        <v>0</v>
      </c>
      <c r="F123" s="122">
        <v>0</v>
      </c>
      <c r="G123" s="122">
        <v>0</v>
      </c>
      <c r="H123" s="122">
        <v>0</v>
      </c>
      <c r="I123" s="122">
        <v>0</v>
      </c>
      <c r="J123" s="122"/>
      <c r="K123" s="122">
        <v>0</v>
      </c>
      <c r="L123" s="122">
        <v>0</v>
      </c>
      <c r="M123" s="122">
        <v>0</v>
      </c>
      <c r="N123" s="122">
        <v>0</v>
      </c>
      <c r="O123" s="122">
        <v>0</v>
      </c>
      <c r="P123" s="122"/>
      <c r="Q123" s="122">
        <v>0</v>
      </c>
      <c r="R123" s="122"/>
      <c r="S123" s="122">
        <v>0</v>
      </c>
      <c r="T123" s="122"/>
      <c r="U123" s="122">
        <v>0</v>
      </c>
    </row>
    <row r="124" spans="1:21" ht="14.4" x14ac:dyDescent="0.25">
      <c r="A124" s="115">
        <v>233</v>
      </c>
      <c r="B124" s="116" t="s">
        <v>228</v>
      </c>
      <c r="C124" s="120">
        <v>8.2204493525767631E-5</v>
      </c>
      <c r="D124" s="121">
        <v>28927</v>
      </c>
      <c r="E124" s="122">
        <v>742</v>
      </c>
      <c r="F124" s="122">
        <v>0</v>
      </c>
      <c r="G124" s="122">
        <v>0</v>
      </c>
      <c r="H124" s="122">
        <v>8933</v>
      </c>
      <c r="I124" s="122">
        <v>9675</v>
      </c>
      <c r="J124" s="122"/>
      <c r="K124" s="122">
        <v>6993</v>
      </c>
      <c r="L124" s="122">
        <v>0</v>
      </c>
      <c r="M124" s="122">
        <v>17713</v>
      </c>
      <c r="N124" s="122">
        <v>16026</v>
      </c>
      <c r="O124" s="122">
        <v>40732</v>
      </c>
      <c r="P124" s="122"/>
      <c r="Q124" s="122">
        <v>-15011</v>
      </c>
      <c r="R124" s="122"/>
      <c r="S124" s="122">
        <v>-3249</v>
      </c>
      <c r="T124" s="122"/>
      <c r="U124" s="122">
        <v>-18260</v>
      </c>
    </row>
    <row r="125" spans="1:21" ht="14.4" x14ac:dyDescent="0.25">
      <c r="A125" s="115">
        <v>234</v>
      </c>
      <c r="B125" s="116" t="s">
        <v>229</v>
      </c>
      <c r="C125" s="120">
        <v>8.0728548640841391E-4</v>
      </c>
      <c r="D125" s="121">
        <v>284099</v>
      </c>
      <c r="E125" s="122">
        <v>7288</v>
      </c>
      <c r="F125" s="122">
        <v>0</v>
      </c>
      <c r="G125" s="122">
        <v>0</v>
      </c>
      <c r="H125" s="122">
        <v>66375</v>
      </c>
      <c r="I125" s="122">
        <v>73663</v>
      </c>
      <c r="J125" s="122"/>
      <c r="K125" s="122">
        <v>68677</v>
      </c>
      <c r="L125" s="122">
        <v>0</v>
      </c>
      <c r="M125" s="122">
        <v>173949</v>
      </c>
      <c r="N125" s="122">
        <v>66415</v>
      </c>
      <c r="O125" s="122">
        <v>309041</v>
      </c>
      <c r="P125" s="122"/>
      <c r="Q125" s="122">
        <v>-147415</v>
      </c>
      <c r="R125" s="122"/>
      <c r="S125" s="122">
        <v>8648</v>
      </c>
      <c r="T125" s="122"/>
      <c r="U125" s="122">
        <v>-138767</v>
      </c>
    </row>
    <row r="126" spans="1:21" ht="14.4" x14ac:dyDescent="0.25">
      <c r="A126" s="115">
        <v>236</v>
      </c>
      <c r="B126" s="116" t="s">
        <v>230</v>
      </c>
      <c r="C126" s="120">
        <v>7.266417367509187E-2</v>
      </c>
      <c r="D126" s="121">
        <v>25571964</v>
      </c>
      <c r="E126" s="122">
        <v>655957</v>
      </c>
      <c r="F126" s="122">
        <v>0</v>
      </c>
      <c r="G126" s="122">
        <v>0</v>
      </c>
      <c r="H126" s="122">
        <v>3624170</v>
      </c>
      <c r="I126" s="122">
        <v>4280127</v>
      </c>
      <c r="J126" s="122"/>
      <c r="K126" s="122">
        <v>6181628</v>
      </c>
      <c r="L126" s="122">
        <v>0</v>
      </c>
      <c r="M126" s="122">
        <v>15657227</v>
      </c>
      <c r="N126" s="122">
        <v>0</v>
      </c>
      <c r="O126" s="122">
        <v>21838855</v>
      </c>
      <c r="P126" s="122"/>
      <c r="Q126" s="122">
        <v>-13268908</v>
      </c>
      <c r="R126" s="122"/>
      <c r="S126" s="122">
        <v>1789980</v>
      </c>
      <c r="T126" s="122"/>
      <c r="U126" s="122">
        <v>-11478928</v>
      </c>
    </row>
    <row r="127" spans="1:21" ht="14.4" x14ac:dyDescent="0.25">
      <c r="A127" s="115">
        <v>238</v>
      </c>
      <c r="B127" s="116" t="s">
        <v>231</v>
      </c>
      <c r="C127" s="120">
        <v>2.233503345650156E-3</v>
      </c>
      <c r="D127" s="121">
        <v>786015</v>
      </c>
      <c r="E127" s="122">
        <v>20162</v>
      </c>
      <c r="F127" s="122">
        <v>0</v>
      </c>
      <c r="G127" s="122">
        <v>0</v>
      </c>
      <c r="H127" s="122">
        <v>112532</v>
      </c>
      <c r="I127" s="122">
        <v>132694</v>
      </c>
      <c r="J127" s="122"/>
      <c r="K127" s="122">
        <v>190007</v>
      </c>
      <c r="L127" s="122">
        <v>0</v>
      </c>
      <c r="M127" s="122">
        <v>481261</v>
      </c>
      <c r="N127" s="122">
        <v>70338</v>
      </c>
      <c r="O127" s="122">
        <v>741606</v>
      </c>
      <c r="P127" s="122"/>
      <c r="Q127" s="122">
        <v>-407851</v>
      </c>
      <c r="R127" s="122"/>
      <c r="S127" s="122">
        <v>87294</v>
      </c>
      <c r="T127" s="122"/>
      <c r="U127" s="122">
        <v>-320557</v>
      </c>
    </row>
    <row r="128" spans="1:21" ht="14.4" x14ac:dyDescent="0.25">
      <c r="A128" s="115">
        <v>239</v>
      </c>
      <c r="B128" s="116" t="s">
        <v>232</v>
      </c>
      <c r="C128" s="120">
        <v>2.89643432441659E-4</v>
      </c>
      <c r="D128" s="121">
        <v>101932</v>
      </c>
      <c r="E128" s="122">
        <v>2615</v>
      </c>
      <c r="F128" s="122">
        <v>0</v>
      </c>
      <c r="G128" s="122">
        <v>0</v>
      </c>
      <c r="H128" s="122">
        <v>15171</v>
      </c>
      <c r="I128" s="122">
        <v>17786</v>
      </c>
      <c r="J128" s="122"/>
      <c r="K128" s="122">
        <v>24640</v>
      </c>
      <c r="L128" s="122">
        <v>0</v>
      </c>
      <c r="M128" s="122">
        <v>62411</v>
      </c>
      <c r="N128" s="122">
        <v>56303</v>
      </c>
      <c r="O128" s="122">
        <v>143354</v>
      </c>
      <c r="P128" s="122"/>
      <c r="Q128" s="122">
        <v>-52890</v>
      </c>
      <c r="R128" s="122"/>
      <c r="S128" s="122">
        <v>-2202</v>
      </c>
      <c r="T128" s="122"/>
      <c r="U128" s="122">
        <v>-55092</v>
      </c>
    </row>
    <row r="129" spans="1:21" ht="14.4" x14ac:dyDescent="0.25">
      <c r="A129" s="115">
        <v>241</v>
      </c>
      <c r="B129" s="116" t="s">
        <v>233</v>
      </c>
      <c r="C129" s="120">
        <v>1.1831600071340381E-3</v>
      </c>
      <c r="D129" s="121">
        <v>416379</v>
      </c>
      <c r="E129" s="122">
        <v>10681</v>
      </c>
      <c r="F129" s="122">
        <v>0</v>
      </c>
      <c r="G129" s="122">
        <v>0</v>
      </c>
      <c r="H129" s="122">
        <v>40497</v>
      </c>
      <c r="I129" s="122">
        <v>51178</v>
      </c>
      <c r="J129" s="122"/>
      <c r="K129" s="122">
        <v>100653</v>
      </c>
      <c r="L129" s="122">
        <v>0</v>
      </c>
      <c r="M129" s="122">
        <v>254940</v>
      </c>
      <c r="N129" s="122">
        <v>101818</v>
      </c>
      <c r="O129" s="122">
        <v>457411</v>
      </c>
      <c r="P129" s="122"/>
      <c r="Q129" s="122">
        <v>-216051</v>
      </c>
      <c r="R129" s="122"/>
      <c r="S129" s="122">
        <v>-14296</v>
      </c>
      <c r="T129" s="122"/>
      <c r="U129" s="122">
        <v>-230347</v>
      </c>
    </row>
    <row r="130" spans="1:21" ht="14.4" x14ac:dyDescent="0.25">
      <c r="A130" s="115">
        <v>242</v>
      </c>
      <c r="B130" s="116" t="s">
        <v>234</v>
      </c>
      <c r="C130" s="120">
        <v>9.7725755398236983E-3</v>
      </c>
      <c r="D130" s="121">
        <v>3439169</v>
      </c>
      <c r="E130" s="122">
        <v>88219</v>
      </c>
      <c r="F130" s="122">
        <v>0</v>
      </c>
      <c r="G130" s="122">
        <v>0</v>
      </c>
      <c r="H130" s="122">
        <v>154479</v>
      </c>
      <c r="I130" s="122">
        <v>242698</v>
      </c>
      <c r="J130" s="122"/>
      <c r="K130" s="122">
        <v>831365</v>
      </c>
      <c r="L130" s="122">
        <v>0</v>
      </c>
      <c r="M130" s="122">
        <v>2105734</v>
      </c>
      <c r="N130" s="122">
        <v>96145</v>
      </c>
      <c r="O130" s="122">
        <v>3033244</v>
      </c>
      <c r="P130" s="122"/>
      <c r="Q130" s="122">
        <v>-1784530</v>
      </c>
      <c r="R130" s="122"/>
      <c r="S130" s="122">
        <v>154484</v>
      </c>
      <c r="T130" s="122"/>
      <c r="U130" s="122">
        <v>-1630046</v>
      </c>
    </row>
    <row r="131" spans="1:21" ht="14.4" x14ac:dyDescent="0.25">
      <c r="A131" s="115">
        <v>245</v>
      </c>
      <c r="B131" s="116" t="s">
        <v>235</v>
      </c>
      <c r="C131" s="120">
        <v>5.031573354525085E-4</v>
      </c>
      <c r="D131" s="121">
        <v>177071</v>
      </c>
      <c r="E131" s="122">
        <v>4542</v>
      </c>
      <c r="F131" s="122">
        <v>0</v>
      </c>
      <c r="G131" s="122">
        <v>0</v>
      </c>
      <c r="H131" s="122">
        <v>31792</v>
      </c>
      <c r="I131" s="122">
        <v>36334</v>
      </c>
      <c r="J131" s="122"/>
      <c r="K131" s="122">
        <v>42804</v>
      </c>
      <c r="L131" s="122">
        <v>0</v>
      </c>
      <c r="M131" s="122">
        <v>108417</v>
      </c>
      <c r="N131" s="122">
        <v>37706</v>
      </c>
      <c r="O131" s="122">
        <v>188927</v>
      </c>
      <c r="P131" s="122"/>
      <c r="Q131" s="122">
        <v>-91879</v>
      </c>
      <c r="R131" s="122"/>
      <c r="S131" s="122">
        <v>16814</v>
      </c>
      <c r="T131" s="122"/>
      <c r="U131" s="122">
        <v>-75065</v>
      </c>
    </row>
    <row r="132" spans="1:21" ht="14.4" x14ac:dyDescent="0.25">
      <c r="A132" s="115">
        <v>246</v>
      </c>
      <c r="B132" s="116" t="s">
        <v>236</v>
      </c>
      <c r="C132" s="120">
        <v>0</v>
      </c>
      <c r="D132" s="121">
        <v>0</v>
      </c>
      <c r="E132" s="122">
        <v>0</v>
      </c>
      <c r="F132" s="122">
        <v>0</v>
      </c>
      <c r="G132" s="122">
        <v>0</v>
      </c>
      <c r="H132" s="122">
        <v>0</v>
      </c>
      <c r="I132" s="122">
        <v>0</v>
      </c>
      <c r="J132" s="122"/>
      <c r="K132" s="122">
        <v>0</v>
      </c>
      <c r="L132" s="122">
        <v>0</v>
      </c>
      <c r="M132" s="122">
        <v>0</v>
      </c>
      <c r="N132" s="122">
        <v>0</v>
      </c>
      <c r="O132" s="122">
        <v>0</v>
      </c>
      <c r="P132" s="122"/>
      <c r="Q132" s="122">
        <v>0</v>
      </c>
      <c r="R132" s="122"/>
      <c r="S132" s="122">
        <v>-59</v>
      </c>
      <c r="T132" s="122"/>
      <c r="U132" s="122">
        <v>-59</v>
      </c>
    </row>
    <row r="133" spans="1:21" ht="14.4" x14ac:dyDescent="0.25">
      <c r="A133" s="115">
        <v>247</v>
      </c>
      <c r="B133" s="116" t="s">
        <v>237</v>
      </c>
      <c r="C133" s="120">
        <v>4.6897499469791375E-2</v>
      </c>
      <c r="D133" s="121">
        <v>16504159</v>
      </c>
      <c r="E133" s="122">
        <v>423355</v>
      </c>
      <c r="F133" s="122">
        <v>0</v>
      </c>
      <c r="G133" s="122">
        <v>0</v>
      </c>
      <c r="H133" s="122">
        <v>4601486</v>
      </c>
      <c r="I133" s="122">
        <v>5024841</v>
      </c>
      <c r="J133" s="122"/>
      <c r="K133" s="122">
        <v>3989626</v>
      </c>
      <c r="L133" s="122">
        <v>0</v>
      </c>
      <c r="M133" s="122">
        <v>10105183</v>
      </c>
      <c r="N133" s="122">
        <v>0</v>
      </c>
      <c r="O133" s="122">
        <v>14094809</v>
      </c>
      <c r="P133" s="122"/>
      <c r="Q133" s="122">
        <v>-8563760</v>
      </c>
      <c r="R133" s="122"/>
      <c r="S133" s="122">
        <v>1636755</v>
      </c>
      <c r="T133" s="122"/>
      <c r="U133" s="122">
        <v>-6927005</v>
      </c>
    </row>
    <row r="134" spans="1:21" ht="14.4" x14ac:dyDescent="0.25">
      <c r="A134" s="115">
        <v>261</v>
      </c>
      <c r="B134" s="116" t="s">
        <v>238</v>
      </c>
      <c r="C134" s="120">
        <v>2.4467091164615501E-3</v>
      </c>
      <c r="D134" s="121">
        <v>861049</v>
      </c>
      <c r="E134" s="122">
        <v>22087</v>
      </c>
      <c r="F134" s="122">
        <v>0</v>
      </c>
      <c r="G134" s="122">
        <v>0</v>
      </c>
      <c r="H134" s="122">
        <v>170885</v>
      </c>
      <c r="I134" s="122">
        <v>192972</v>
      </c>
      <c r="J134" s="122"/>
      <c r="K134" s="122">
        <v>208144</v>
      </c>
      <c r="L134" s="122">
        <v>0</v>
      </c>
      <c r="M134" s="122">
        <v>527202</v>
      </c>
      <c r="N134" s="122">
        <v>164274</v>
      </c>
      <c r="O134" s="122">
        <v>899620</v>
      </c>
      <c r="P134" s="122"/>
      <c r="Q134" s="122">
        <v>-446783</v>
      </c>
      <c r="R134" s="122"/>
      <c r="S134" s="122">
        <v>-12828</v>
      </c>
      <c r="T134" s="122"/>
      <c r="U134" s="122">
        <v>-459611</v>
      </c>
    </row>
    <row r="135" spans="1:21" ht="14.4" x14ac:dyDescent="0.25">
      <c r="A135" s="115">
        <v>262</v>
      </c>
      <c r="B135" s="116" t="s">
        <v>239</v>
      </c>
      <c r="C135" s="120">
        <v>9.1935174777117937E-3</v>
      </c>
      <c r="D135" s="121">
        <v>3235382</v>
      </c>
      <c r="E135" s="122">
        <v>82992</v>
      </c>
      <c r="F135" s="122">
        <v>0</v>
      </c>
      <c r="G135" s="122">
        <v>0</v>
      </c>
      <c r="H135" s="122">
        <v>609292</v>
      </c>
      <c r="I135" s="122">
        <v>692284</v>
      </c>
      <c r="J135" s="122"/>
      <c r="K135" s="122">
        <v>782104</v>
      </c>
      <c r="L135" s="122">
        <v>0</v>
      </c>
      <c r="M135" s="122">
        <v>1980962</v>
      </c>
      <c r="N135" s="122">
        <v>398145</v>
      </c>
      <c r="O135" s="122">
        <v>3161211</v>
      </c>
      <c r="P135" s="122"/>
      <c r="Q135" s="122">
        <v>-1678790</v>
      </c>
      <c r="R135" s="122"/>
      <c r="S135" s="122">
        <v>-19969</v>
      </c>
      <c r="T135" s="122"/>
      <c r="U135" s="122">
        <v>-1698759</v>
      </c>
    </row>
    <row r="136" spans="1:21" ht="14.4" x14ac:dyDescent="0.25">
      <c r="A136" s="115">
        <v>263</v>
      </c>
      <c r="B136" s="116" t="s">
        <v>240</v>
      </c>
      <c r="C136" s="120">
        <v>1.5353918531626798E-4</v>
      </c>
      <c r="D136" s="121">
        <v>54033</v>
      </c>
      <c r="E136" s="122">
        <v>1386</v>
      </c>
      <c r="F136" s="122">
        <v>0</v>
      </c>
      <c r="G136" s="122">
        <v>0</v>
      </c>
      <c r="H136" s="122">
        <v>7744</v>
      </c>
      <c r="I136" s="122">
        <v>9130</v>
      </c>
      <c r="J136" s="122"/>
      <c r="K136" s="122">
        <v>13062</v>
      </c>
      <c r="L136" s="122">
        <v>0</v>
      </c>
      <c r="M136" s="122">
        <v>33084</v>
      </c>
      <c r="N136" s="122">
        <v>50502</v>
      </c>
      <c r="O136" s="122">
        <v>96648</v>
      </c>
      <c r="P136" s="122"/>
      <c r="Q136" s="122">
        <v>-28037</v>
      </c>
      <c r="R136" s="122"/>
      <c r="S136" s="122">
        <v>-15497</v>
      </c>
      <c r="T136" s="122"/>
      <c r="U136" s="122">
        <v>-43534</v>
      </c>
    </row>
    <row r="137" spans="1:21" ht="14.4" x14ac:dyDescent="0.25">
      <c r="A137" s="115">
        <v>268</v>
      </c>
      <c r="B137" s="116" t="s">
        <v>241</v>
      </c>
      <c r="C137" s="120">
        <v>3.4395344444126215E-3</v>
      </c>
      <c r="D137" s="121">
        <v>1210441</v>
      </c>
      <c r="E137" s="122">
        <v>31050</v>
      </c>
      <c r="F137" s="122">
        <v>0</v>
      </c>
      <c r="G137" s="122">
        <v>0</v>
      </c>
      <c r="H137" s="122">
        <v>132938</v>
      </c>
      <c r="I137" s="122">
        <v>163988</v>
      </c>
      <c r="J137" s="122"/>
      <c r="K137" s="122">
        <v>292605</v>
      </c>
      <c r="L137" s="122">
        <v>0</v>
      </c>
      <c r="M137" s="122">
        <v>741130</v>
      </c>
      <c r="N137" s="122">
        <v>13165</v>
      </c>
      <c r="O137" s="122">
        <v>1046900</v>
      </c>
      <c r="P137" s="122"/>
      <c r="Q137" s="122">
        <v>-628080</v>
      </c>
      <c r="R137" s="122"/>
      <c r="S137" s="122">
        <v>11043</v>
      </c>
      <c r="T137" s="122"/>
      <c r="U137" s="122">
        <v>-617037</v>
      </c>
    </row>
    <row r="138" spans="1:21" ht="14.4" x14ac:dyDescent="0.25">
      <c r="A138" s="115">
        <v>270</v>
      </c>
      <c r="B138" s="116" t="s">
        <v>242</v>
      </c>
      <c r="C138" s="120">
        <v>1.0214774472673879E-3</v>
      </c>
      <c r="D138" s="121">
        <v>359479</v>
      </c>
      <c r="E138" s="122">
        <v>9221</v>
      </c>
      <c r="F138" s="122">
        <v>0</v>
      </c>
      <c r="G138" s="122">
        <v>0</v>
      </c>
      <c r="H138" s="122">
        <v>234201</v>
      </c>
      <c r="I138" s="122">
        <v>243422</v>
      </c>
      <c r="J138" s="122"/>
      <c r="K138" s="122">
        <v>86898</v>
      </c>
      <c r="L138" s="122">
        <v>0</v>
      </c>
      <c r="M138" s="122">
        <v>220102</v>
      </c>
      <c r="N138" s="122">
        <v>52033</v>
      </c>
      <c r="O138" s="122">
        <v>359033</v>
      </c>
      <c r="P138" s="122"/>
      <c r="Q138" s="122">
        <v>-186529</v>
      </c>
      <c r="R138" s="122"/>
      <c r="S138" s="122">
        <v>264088</v>
      </c>
      <c r="T138" s="122"/>
      <c r="U138" s="122">
        <v>77559</v>
      </c>
    </row>
    <row r="139" spans="1:21" ht="14.4" x14ac:dyDescent="0.25">
      <c r="A139" s="115">
        <v>275</v>
      </c>
      <c r="B139" s="116" t="s">
        <v>243</v>
      </c>
      <c r="C139" s="120">
        <v>1.485357530325333E-3</v>
      </c>
      <c r="D139" s="121">
        <v>522731</v>
      </c>
      <c r="E139" s="122">
        <v>13409</v>
      </c>
      <c r="F139" s="122">
        <v>0</v>
      </c>
      <c r="G139" s="122">
        <v>0</v>
      </c>
      <c r="H139" s="122">
        <v>74250</v>
      </c>
      <c r="I139" s="122">
        <v>87659</v>
      </c>
      <c r="J139" s="122"/>
      <c r="K139" s="122">
        <v>126361</v>
      </c>
      <c r="L139" s="122">
        <v>0</v>
      </c>
      <c r="M139" s="122">
        <v>320056</v>
      </c>
      <c r="N139" s="122">
        <v>21926</v>
      </c>
      <c r="O139" s="122">
        <v>468343</v>
      </c>
      <c r="P139" s="122"/>
      <c r="Q139" s="122">
        <v>-271234</v>
      </c>
      <c r="R139" s="122"/>
      <c r="S139" s="122">
        <v>-7394</v>
      </c>
      <c r="T139" s="122"/>
      <c r="U139" s="122">
        <v>-278628</v>
      </c>
    </row>
    <row r="140" spans="1:21" ht="14.4" x14ac:dyDescent="0.25">
      <c r="A140" s="115">
        <v>276</v>
      </c>
      <c r="B140" s="116" t="s">
        <v>244</v>
      </c>
      <c r="C140" s="120">
        <v>1.7001231682060576E-3</v>
      </c>
      <c r="D140" s="121">
        <v>598308</v>
      </c>
      <c r="E140" s="122">
        <v>15347</v>
      </c>
      <c r="F140" s="122">
        <v>0</v>
      </c>
      <c r="G140" s="122">
        <v>0</v>
      </c>
      <c r="H140" s="122">
        <v>5976</v>
      </c>
      <c r="I140" s="122">
        <v>21323</v>
      </c>
      <c r="J140" s="122"/>
      <c r="K140" s="122">
        <v>144632</v>
      </c>
      <c r="L140" s="122">
        <v>0</v>
      </c>
      <c r="M140" s="122">
        <v>366332</v>
      </c>
      <c r="N140" s="122">
        <v>185648</v>
      </c>
      <c r="O140" s="122">
        <v>696612</v>
      </c>
      <c r="P140" s="122"/>
      <c r="Q140" s="122">
        <v>-310451</v>
      </c>
      <c r="R140" s="122"/>
      <c r="S140" s="122">
        <v>-107689</v>
      </c>
      <c r="T140" s="122"/>
      <c r="U140" s="122">
        <v>-418140</v>
      </c>
    </row>
    <row r="141" spans="1:21" ht="14.4" x14ac:dyDescent="0.25">
      <c r="A141" s="115">
        <v>277</v>
      </c>
      <c r="B141" s="116" t="s">
        <v>245</v>
      </c>
      <c r="C141" s="120">
        <v>6.6379608705542019E-4</v>
      </c>
      <c r="D141" s="121">
        <v>233603</v>
      </c>
      <c r="E141" s="122">
        <v>5992</v>
      </c>
      <c r="F141" s="122">
        <v>0</v>
      </c>
      <c r="G141" s="122">
        <v>0</v>
      </c>
      <c r="H141" s="122">
        <v>2201</v>
      </c>
      <c r="I141" s="122">
        <v>8193</v>
      </c>
      <c r="J141" s="122"/>
      <c r="K141" s="122">
        <v>56470</v>
      </c>
      <c r="L141" s="122">
        <v>0</v>
      </c>
      <c r="M141" s="122">
        <v>143031</v>
      </c>
      <c r="N141" s="122">
        <v>63083</v>
      </c>
      <c r="O141" s="122">
        <v>262584</v>
      </c>
      <c r="P141" s="122"/>
      <c r="Q141" s="122">
        <v>-121214</v>
      </c>
      <c r="R141" s="122"/>
      <c r="S141" s="122">
        <v>-15245</v>
      </c>
      <c r="T141" s="122"/>
      <c r="U141" s="122">
        <v>-136459</v>
      </c>
    </row>
    <row r="142" spans="1:21" ht="14.4" x14ac:dyDescent="0.25">
      <c r="A142" s="115">
        <v>278</v>
      </c>
      <c r="B142" s="116" t="s">
        <v>246</v>
      </c>
      <c r="C142" s="120">
        <v>1.2837397013346586E-3</v>
      </c>
      <c r="D142" s="121">
        <v>451773</v>
      </c>
      <c r="E142" s="122">
        <v>11589</v>
      </c>
      <c r="F142" s="122">
        <v>0</v>
      </c>
      <c r="G142" s="122">
        <v>0</v>
      </c>
      <c r="H142" s="122">
        <v>129991</v>
      </c>
      <c r="I142" s="122">
        <v>141580</v>
      </c>
      <c r="J142" s="122"/>
      <c r="K142" s="122">
        <v>109209</v>
      </c>
      <c r="L142" s="122">
        <v>0</v>
      </c>
      <c r="M142" s="122">
        <v>276612</v>
      </c>
      <c r="N142" s="122">
        <v>29438</v>
      </c>
      <c r="O142" s="122">
        <v>415259</v>
      </c>
      <c r="P142" s="122"/>
      <c r="Q142" s="122">
        <v>-234418</v>
      </c>
      <c r="R142" s="122"/>
      <c r="S142" s="122">
        <v>44880</v>
      </c>
      <c r="T142" s="122"/>
      <c r="U142" s="122">
        <v>-189538</v>
      </c>
    </row>
    <row r="143" spans="1:21" ht="14.4" x14ac:dyDescent="0.25">
      <c r="A143" s="115">
        <v>279</v>
      </c>
      <c r="B143" s="116" t="s">
        <v>247</v>
      </c>
      <c r="C143" s="120">
        <v>1.3159800159384023E-3</v>
      </c>
      <c r="D143" s="121">
        <v>463119</v>
      </c>
      <c r="E143" s="122">
        <v>11880</v>
      </c>
      <c r="F143" s="122">
        <v>0</v>
      </c>
      <c r="G143" s="122">
        <v>0</v>
      </c>
      <c r="H143" s="122">
        <v>61572</v>
      </c>
      <c r="I143" s="122">
        <v>73452</v>
      </c>
      <c r="J143" s="122"/>
      <c r="K143" s="122">
        <v>111952</v>
      </c>
      <c r="L143" s="122">
        <v>0</v>
      </c>
      <c r="M143" s="122">
        <v>283559</v>
      </c>
      <c r="N143" s="122">
        <v>113053</v>
      </c>
      <c r="O143" s="122">
        <v>508564</v>
      </c>
      <c r="P143" s="122"/>
      <c r="Q143" s="122">
        <v>-240306</v>
      </c>
      <c r="R143" s="122"/>
      <c r="S143" s="122">
        <v>-77565</v>
      </c>
      <c r="T143" s="122"/>
      <c r="U143" s="122">
        <v>-317871</v>
      </c>
    </row>
    <row r="144" spans="1:21" ht="14.4" x14ac:dyDescent="0.25">
      <c r="A144" s="115">
        <v>280</v>
      </c>
      <c r="B144" s="116" t="s">
        <v>248</v>
      </c>
      <c r="C144" s="120">
        <v>1.5310527839626492E-2</v>
      </c>
      <c r="D144" s="121">
        <v>5388078</v>
      </c>
      <c r="E144" s="122">
        <v>138212</v>
      </c>
      <c r="F144" s="122">
        <v>0</v>
      </c>
      <c r="G144" s="122">
        <v>0</v>
      </c>
      <c r="H144" s="122">
        <v>15036</v>
      </c>
      <c r="I144" s="122">
        <v>153248</v>
      </c>
      <c r="J144" s="122"/>
      <c r="K144" s="122">
        <v>1302485</v>
      </c>
      <c r="L144" s="122">
        <v>0</v>
      </c>
      <c r="M144" s="122">
        <v>3299018</v>
      </c>
      <c r="N144" s="122">
        <v>486114</v>
      </c>
      <c r="O144" s="122">
        <v>5087617</v>
      </c>
      <c r="P144" s="122"/>
      <c r="Q144" s="122">
        <v>-2795793</v>
      </c>
      <c r="R144" s="122"/>
      <c r="S144" s="122">
        <v>-419161</v>
      </c>
      <c r="T144" s="122"/>
      <c r="U144" s="122">
        <v>-3214954</v>
      </c>
    </row>
    <row r="145" spans="1:21" ht="14.4" x14ac:dyDescent="0.25">
      <c r="A145" s="115">
        <v>282</v>
      </c>
      <c r="B145" s="116" t="s">
        <v>249</v>
      </c>
      <c r="C145" s="120">
        <v>2.1052084544307512E-3</v>
      </c>
      <c r="D145" s="121">
        <v>740863</v>
      </c>
      <c r="E145" s="122">
        <v>19004</v>
      </c>
      <c r="F145" s="122">
        <v>0</v>
      </c>
      <c r="G145" s="122">
        <v>0</v>
      </c>
      <c r="H145" s="122">
        <v>67304</v>
      </c>
      <c r="I145" s="122">
        <v>86308</v>
      </c>
      <c r="J145" s="122"/>
      <c r="K145" s="122">
        <v>179093</v>
      </c>
      <c r="L145" s="122">
        <v>0</v>
      </c>
      <c r="M145" s="122">
        <v>453617</v>
      </c>
      <c r="N145" s="122">
        <v>106384</v>
      </c>
      <c r="O145" s="122">
        <v>739094</v>
      </c>
      <c r="P145" s="122"/>
      <c r="Q145" s="122">
        <v>-384423</v>
      </c>
      <c r="R145" s="122"/>
      <c r="S145" s="122">
        <v>39633</v>
      </c>
      <c r="T145" s="122"/>
      <c r="U145" s="122">
        <v>-344790</v>
      </c>
    </row>
    <row r="146" spans="1:21" ht="14.4" x14ac:dyDescent="0.25">
      <c r="A146" s="115">
        <v>283</v>
      </c>
      <c r="B146" s="116" t="s">
        <v>250</v>
      </c>
      <c r="C146" s="120">
        <v>3.6410353668777568E-3</v>
      </c>
      <c r="D146" s="121">
        <v>1281353</v>
      </c>
      <c r="E146" s="122">
        <v>32869</v>
      </c>
      <c r="F146" s="122">
        <v>0</v>
      </c>
      <c r="G146" s="122">
        <v>0</v>
      </c>
      <c r="H146" s="122">
        <v>0</v>
      </c>
      <c r="I146" s="122">
        <v>32869</v>
      </c>
      <c r="J146" s="122"/>
      <c r="K146" s="122">
        <v>309747</v>
      </c>
      <c r="L146" s="122">
        <v>0</v>
      </c>
      <c r="M146" s="122">
        <v>784548</v>
      </c>
      <c r="N146" s="122">
        <v>519605</v>
      </c>
      <c r="O146" s="122">
        <v>1613900</v>
      </c>
      <c r="P146" s="122"/>
      <c r="Q146" s="122">
        <v>-664875</v>
      </c>
      <c r="R146" s="122"/>
      <c r="S146" s="122">
        <v>-296528</v>
      </c>
      <c r="T146" s="122"/>
      <c r="U146" s="122">
        <v>-961403</v>
      </c>
    </row>
    <row r="147" spans="1:21" ht="14.4" x14ac:dyDescent="0.25">
      <c r="A147" s="115">
        <v>284</v>
      </c>
      <c r="B147" s="116" t="s">
        <v>251</v>
      </c>
      <c r="C147" s="120">
        <v>5.5037922130403828E-4</v>
      </c>
      <c r="D147" s="121">
        <v>193690</v>
      </c>
      <c r="E147" s="122">
        <v>4968</v>
      </c>
      <c r="F147" s="122">
        <v>0</v>
      </c>
      <c r="G147" s="122">
        <v>0</v>
      </c>
      <c r="H147" s="122">
        <v>38684</v>
      </c>
      <c r="I147" s="122">
        <v>43652</v>
      </c>
      <c r="J147" s="122"/>
      <c r="K147" s="122">
        <v>46821</v>
      </c>
      <c r="L147" s="122">
        <v>0</v>
      </c>
      <c r="M147" s="122">
        <v>118592</v>
      </c>
      <c r="N147" s="122">
        <v>49380</v>
      </c>
      <c r="O147" s="122">
        <v>214793</v>
      </c>
      <c r="P147" s="122"/>
      <c r="Q147" s="122">
        <v>-100503</v>
      </c>
      <c r="R147" s="122"/>
      <c r="S147" s="122">
        <v>-19029</v>
      </c>
      <c r="T147" s="122"/>
      <c r="U147" s="122">
        <v>-119532</v>
      </c>
    </row>
    <row r="148" spans="1:21" ht="14.4" x14ac:dyDescent="0.25">
      <c r="A148" s="115">
        <v>285</v>
      </c>
      <c r="B148" s="116" t="s">
        <v>252</v>
      </c>
      <c r="C148" s="120">
        <v>2.1923046510037027E-3</v>
      </c>
      <c r="D148" s="121">
        <v>771517</v>
      </c>
      <c r="E148" s="122">
        <v>19790</v>
      </c>
      <c r="F148" s="122">
        <v>0</v>
      </c>
      <c r="G148" s="122">
        <v>0</v>
      </c>
      <c r="H148" s="122">
        <v>132402</v>
      </c>
      <c r="I148" s="122">
        <v>152192</v>
      </c>
      <c r="J148" s="122"/>
      <c r="K148" s="122">
        <v>186502</v>
      </c>
      <c r="L148" s="122">
        <v>0</v>
      </c>
      <c r="M148" s="122">
        <v>472384</v>
      </c>
      <c r="N148" s="122">
        <v>5410</v>
      </c>
      <c r="O148" s="122">
        <v>664296</v>
      </c>
      <c r="P148" s="122"/>
      <c r="Q148" s="122">
        <v>-400328</v>
      </c>
      <c r="R148" s="122"/>
      <c r="S148" s="122">
        <v>45918</v>
      </c>
      <c r="T148" s="122"/>
      <c r="U148" s="122">
        <v>-354410</v>
      </c>
    </row>
    <row r="149" spans="1:21" ht="14.4" x14ac:dyDescent="0.25">
      <c r="A149" s="115">
        <v>286</v>
      </c>
      <c r="B149" s="116" t="s">
        <v>253</v>
      </c>
      <c r="C149" s="120">
        <v>2.6195637649366462E-3</v>
      </c>
      <c r="D149" s="121">
        <v>921878</v>
      </c>
      <c r="E149" s="122">
        <v>23647</v>
      </c>
      <c r="F149" s="122">
        <v>0</v>
      </c>
      <c r="G149" s="122">
        <v>0</v>
      </c>
      <c r="H149" s="122">
        <v>29373</v>
      </c>
      <c r="I149" s="122">
        <v>53020</v>
      </c>
      <c r="J149" s="122"/>
      <c r="K149" s="122">
        <v>222849</v>
      </c>
      <c r="L149" s="122">
        <v>0</v>
      </c>
      <c r="M149" s="122">
        <v>564447</v>
      </c>
      <c r="N149" s="122">
        <v>105617</v>
      </c>
      <c r="O149" s="122">
        <v>892913</v>
      </c>
      <c r="P149" s="122"/>
      <c r="Q149" s="122">
        <v>-478348</v>
      </c>
      <c r="R149" s="122"/>
      <c r="S149" s="122">
        <v>-60519</v>
      </c>
      <c r="T149" s="122"/>
      <c r="U149" s="122">
        <v>-538867</v>
      </c>
    </row>
    <row r="150" spans="1:21" ht="14.4" x14ac:dyDescent="0.25">
      <c r="A150" s="115">
        <v>287</v>
      </c>
      <c r="B150" s="116" t="s">
        <v>254</v>
      </c>
      <c r="C150" s="120">
        <v>7.608009467143888E-4</v>
      </c>
      <c r="D150" s="121">
        <v>267742</v>
      </c>
      <c r="E150" s="122">
        <v>6868</v>
      </c>
      <c r="F150" s="122">
        <v>0</v>
      </c>
      <c r="G150" s="122">
        <v>0</v>
      </c>
      <c r="H150" s="122">
        <v>58171</v>
      </c>
      <c r="I150" s="122">
        <v>65039</v>
      </c>
      <c r="J150" s="122"/>
      <c r="K150" s="122">
        <v>64722</v>
      </c>
      <c r="L150" s="122">
        <v>0</v>
      </c>
      <c r="M150" s="122">
        <v>163933</v>
      </c>
      <c r="N150" s="122">
        <v>69096</v>
      </c>
      <c r="O150" s="122">
        <v>297751</v>
      </c>
      <c r="P150" s="122"/>
      <c r="Q150" s="122">
        <v>-138926</v>
      </c>
      <c r="R150" s="122"/>
      <c r="S150" s="122">
        <v>-21038</v>
      </c>
      <c r="T150" s="122"/>
      <c r="U150" s="122">
        <v>-159964</v>
      </c>
    </row>
    <row r="151" spans="1:21" ht="14.4" x14ac:dyDescent="0.25">
      <c r="A151" s="115">
        <v>288</v>
      </c>
      <c r="B151" s="116" t="s">
        <v>255</v>
      </c>
      <c r="C151" s="120">
        <v>1.1852626545005131E-3</v>
      </c>
      <c r="D151" s="121">
        <v>417118</v>
      </c>
      <c r="E151" s="122">
        <v>10700</v>
      </c>
      <c r="F151" s="122">
        <v>0</v>
      </c>
      <c r="G151" s="122">
        <v>0</v>
      </c>
      <c r="H151" s="122">
        <v>100702</v>
      </c>
      <c r="I151" s="122">
        <v>111402</v>
      </c>
      <c r="J151" s="122"/>
      <c r="K151" s="122">
        <v>100832</v>
      </c>
      <c r="L151" s="122">
        <v>0</v>
      </c>
      <c r="M151" s="122">
        <v>255393</v>
      </c>
      <c r="N151" s="122">
        <v>188515</v>
      </c>
      <c r="O151" s="122">
        <v>544740</v>
      </c>
      <c r="P151" s="122"/>
      <c r="Q151" s="122">
        <v>-216436</v>
      </c>
      <c r="R151" s="122"/>
      <c r="S151" s="122">
        <v>-46578</v>
      </c>
      <c r="T151" s="122"/>
      <c r="U151" s="122">
        <v>-263014</v>
      </c>
    </row>
    <row r="152" spans="1:21" ht="14.4" x14ac:dyDescent="0.25">
      <c r="A152" s="115">
        <v>290</v>
      </c>
      <c r="B152" s="116" t="s">
        <v>256</v>
      </c>
      <c r="C152" s="120">
        <v>3.1782834317912608E-3</v>
      </c>
      <c r="D152" s="121">
        <v>1118499</v>
      </c>
      <c r="E152" s="122">
        <v>28691</v>
      </c>
      <c r="F152" s="122">
        <v>0</v>
      </c>
      <c r="G152" s="122">
        <v>0</v>
      </c>
      <c r="H152" s="122">
        <v>137639</v>
      </c>
      <c r="I152" s="122">
        <v>166330</v>
      </c>
      <c r="J152" s="122"/>
      <c r="K152" s="122">
        <v>270380</v>
      </c>
      <c r="L152" s="122">
        <v>0</v>
      </c>
      <c r="M152" s="122">
        <v>684837</v>
      </c>
      <c r="N152" s="122">
        <v>10281</v>
      </c>
      <c r="O152" s="122">
        <v>965498</v>
      </c>
      <c r="P152" s="122"/>
      <c r="Q152" s="122">
        <v>-580373</v>
      </c>
      <c r="R152" s="122"/>
      <c r="S152" s="122">
        <v>-13075</v>
      </c>
      <c r="T152" s="122"/>
      <c r="U152" s="122">
        <v>-593448</v>
      </c>
    </row>
    <row r="153" spans="1:21" ht="14.4" x14ac:dyDescent="0.25">
      <c r="A153" s="115">
        <v>291</v>
      </c>
      <c r="B153" s="116" t="s">
        <v>257</v>
      </c>
      <c r="C153" s="120">
        <v>2.2786751920717036E-3</v>
      </c>
      <c r="D153" s="121">
        <v>801910</v>
      </c>
      <c r="E153" s="122">
        <v>20570</v>
      </c>
      <c r="F153" s="122">
        <v>0</v>
      </c>
      <c r="G153" s="122">
        <v>0</v>
      </c>
      <c r="H153" s="122">
        <v>197642</v>
      </c>
      <c r="I153" s="122">
        <v>218212</v>
      </c>
      <c r="J153" s="122"/>
      <c r="K153" s="122">
        <v>193850</v>
      </c>
      <c r="L153" s="122">
        <v>0</v>
      </c>
      <c r="M153" s="122">
        <v>490995</v>
      </c>
      <c r="N153" s="122">
        <v>15485</v>
      </c>
      <c r="O153" s="122">
        <v>700330</v>
      </c>
      <c r="P153" s="122"/>
      <c r="Q153" s="122">
        <v>-416099</v>
      </c>
      <c r="R153" s="122"/>
      <c r="S153" s="122">
        <v>31352</v>
      </c>
      <c r="T153" s="122"/>
      <c r="U153" s="122">
        <v>-384747</v>
      </c>
    </row>
    <row r="154" spans="1:21" ht="14.4" x14ac:dyDescent="0.25">
      <c r="A154" s="115">
        <v>292</v>
      </c>
      <c r="B154" s="116" t="s">
        <v>258</v>
      </c>
      <c r="C154" s="120">
        <v>1.9064389694301662E-3</v>
      </c>
      <c r="D154" s="121">
        <v>670912</v>
      </c>
      <c r="E154" s="122">
        <v>17210</v>
      </c>
      <c r="F154" s="122">
        <v>0</v>
      </c>
      <c r="G154" s="122">
        <v>0</v>
      </c>
      <c r="H154" s="122">
        <v>244883</v>
      </c>
      <c r="I154" s="122">
        <v>262093</v>
      </c>
      <c r="J154" s="122"/>
      <c r="K154" s="122">
        <v>162183</v>
      </c>
      <c r="L154" s="122">
        <v>0</v>
      </c>
      <c r="M154" s="122">
        <v>410788</v>
      </c>
      <c r="N154" s="122">
        <v>10196</v>
      </c>
      <c r="O154" s="122">
        <v>583167</v>
      </c>
      <c r="P154" s="122"/>
      <c r="Q154" s="122">
        <v>-348127</v>
      </c>
      <c r="R154" s="122"/>
      <c r="S154" s="122">
        <v>55066</v>
      </c>
      <c r="T154" s="122"/>
      <c r="U154" s="122">
        <v>-293061</v>
      </c>
    </row>
    <row r="155" spans="1:21" ht="14.4" x14ac:dyDescent="0.25">
      <c r="A155" s="115">
        <v>293</v>
      </c>
      <c r="B155" s="116" t="s">
        <v>259</v>
      </c>
      <c r="C155" s="120">
        <v>2.2926630578524107E-3</v>
      </c>
      <c r="D155" s="121">
        <v>806833</v>
      </c>
      <c r="E155" s="122">
        <v>20696</v>
      </c>
      <c r="F155" s="122">
        <v>0</v>
      </c>
      <c r="G155" s="122">
        <v>0</v>
      </c>
      <c r="H155" s="122">
        <v>0</v>
      </c>
      <c r="I155" s="122">
        <v>20696</v>
      </c>
      <c r="J155" s="122"/>
      <c r="K155" s="122">
        <v>195040</v>
      </c>
      <c r="L155" s="122">
        <v>0</v>
      </c>
      <c r="M155" s="122">
        <v>494009</v>
      </c>
      <c r="N155" s="122">
        <v>980829</v>
      </c>
      <c r="O155" s="122">
        <v>1669878</v>
      </c>
      <c r="P155" s="122"/>
      <c r="Q155" s="122">
        <v>-418654</v>
      </c>
      <c r="R155" s="122"/>
      <c r="S155" s="122">
        <v>-385337</v>
      </c>
      <c r="T155" s="122"/>
      <c r="U155" s="122">
        <v>-803991</v>
      </c>
    </row>
    <row r="156" spans="1:21" ht="14.4" x14ac:dyDescent="0.25">
      <c r="A156" s="115">
        <v>294</v>
      </c>
      <c r="B156" s="116" t="s">
        <v>260</v>
      </c>
      <c r="C156" s="120">
        <v>1.862139746717104E-3</v>
      </c>
      <c r="D156" s="121">
        <v>655324</v>
      </c>
      <c r="E156" s="122">
        <v>16810</v>
      </c>
      <c r="F156" s="122">
        <v>0</v>
      </c>
      <c r="G156" s="122">
        <v>0</v>
      </c>
      <c r="H156" s="122">
        <v>277287</v>
      </c>
      <c r="I156" s="122">
        <v>294097</v>
      </c>
      <c r="J156" s="122"/>
      <c r="K156" s="122">
        <v>158414</v>
      </c>
      <c r="L156" s="122">
        <v>0</v>
      </c>
      <c r="M156" s="122">
        <v>401242</v>
      </c>
      <c r="N156" s="122">
        <v>7465</v>
      </c>
      <c r="O156" s="122">
        <v>567121</v>
      </c>
      <c r="P156" s="122"/>
      <c r="Q156" s="122">
        <v>-340038</v>
      </c>
      <c r="R156" s="122"/>
      <c r="S156" s="122">
        <v>60434</v>
      </c>
      <c r="T156" s="122"/>
      <c r="U156" s="122">
        <v>-279604</v>
      </c>
    </row>
    <row r="157" spans="1:21" ht="14.4" x14ac:dyDescent="0.25">
      <c r="A157" s="115">
        <v>295</v>
      </c>
      <c r="B157" s="116" t="s">
        <v>261</v>
      </c>
      <c r="C157" s="120">
        <v>7.5760589137141583E-3</v>
      </c>
      <c r="D157" s="121">
        <v>2666166</v>
      </c>
      <c r="E157" s="122">
        <v>68391</v>
      </c>
      <c r="F157" s="122">
        <v>0</v>
      </c>
      <c r="G157" s="122">
        <v>0</v>
      </c>
      <c r="H157" s="122">
        <v>0</v>
      </c>
      <c r="I157" s="122">
        <v>68391</v>
      </c>
      <c r="J157" s="122"/>
      <c r="K157" s="122">
        <v>644504</v>
      </c>
      <c r="L157" s="122">
        <v>0</v>
      </c>
      <c r="M157" s="122">
        <v>1632442</v>
      </c>
      <c r="N157" s="122">
        <v>996048</v>
      </c>
      <c r="O157" s="122">
        <v>3272994</v>
      </c>
      <c r="P157" s="122"/>
      <c r="Q157" s="122">
        <v>-1383432</v>
      </c>
      <c r="R157" s="122"/>
      <c r="S157" s="122">
        <v>-644276</v>
      </c>
      <c r="T157" s="122"/>
      <c r="U157" s="122">
        <v>-2027708</v>
      </c>
    </row>
    <row r="158" spans="1:21" ht="14.4" x14ac:dyDescent="0.25">
      <c r="A158" s="115">
        <v>296</v>
      </c>
      <c r="B158" s="116" t="s">
        <v>262</v>
      </c>
      <c r="C158" s="120">
        <v>1.2813865399848865E-3</v>
      </c>
      <c r="D158" s="121">
        <v>450947</v>
      </c>
      <c r="E158" s="122">
        <v>11567</v>
      </c>
      <c r="F158" s="122">
        <v>0</v>
      </c>
      <c r="G158" s="122">
        <v>0</v>
      </c>
      <c r="H158" s="122">
        <v>14130</v>
      </c>
      <c r="I158" s="122">
        <v>25697</v>
      </c>
      <c r="J158" s="122"/>
      <c r="K158" s="122">
        <v>109009</v>
      </c>
      <c r="L158" s="122">
        <v>0</v>
      </c>
      <c r="M158" s="122">
        <v>276105</v>
      </c>
      <c r="N158" s="122">
        <v>79666</v>
      </c>
      <c r="O158" s="122">
        <v>464780</v>
      </c>
      <c r="P158" s="122"/>
      <c r="Q158" s="122">
        <v>-233989</v>
      </c>
      <c r="R158" s="122"/>
      <c r="S158" s="122">
        <v>-19201</v>
      </c>
      <c r="T158" s="122"/>
      <c r="U158" s="122">
        <v>-253190</v>
      </c>
    </row>
    <row r="159" spans="1:21" ht="14.4" x14ac:dyDescent="0.25">
      <c r="A159" s="115">
        <v>297</v>
      </c>
      <c r="B159" s="116" t="s">
        <v>263</v>
      </c>
      <c r="C159" s="120">
        <v>2.7536279931913866E-3</v>
      </c>
      <c r="D159" s="121">
        <v>969056</v>
      </c>
      <c r="E159" s="122">
        <v>24858</v>
      </c>
      <c r="F159" s="122">
        <v>0</v>
      </c>
      <c r="G159" s="122">
        <v>0</v>
      </c>
      <c r="H159" s="122">
        <v>277344</v>
      </c>
      <c r="I159" s="122">
        <v>302202</v>
      </c>
      <c r="J159" s="122"/>
      <c r="K159" s="122">
        <v>234254</v>
      </c>
      <c r="L159" s="122">
        <v>0</v>
      </c>
      <c r="M159" s="122">
        <v>593335</v>
      </c>
      <c r="N159" s="122">
        <v>4247</v>
      </c>
      <c r="O159" s="122">
        <v>831836</v>
      </c>
      <c r="P159" s="122"/>
      <c r="Q159" s="122">
        <v>-502829</v>
      </c>
      <c r="R159" s="122"/>
      <c r="S159" s="122">
        <v>64705</v>
      </c>
      <c r="T159" s="122"/>
      <c r="U159" s="122">
        <v>-438124</v>
      </c>
    </row>
    <row r="160" spans="1:21" ht="14.4" x14ac:dyDescent="0.25">
      <c r="A160" s="115">
        <v>298</v>
      </c>
      <c r="B160" s="116" t="s">
        <v>264</v>
      </c>
      <c r="C160" s="120">
        <v>2.5013052989347399E-3</v>
      </c>
      <c r="D160" s="121">
        <v>880260</v>
      </c>
      <c r="E160" s="122">
        <v>22580</v>
      </c>
      <c r="F160" s="122">
        <v>0</v>
      </c>
      <c r="G160" s="122">
        <v>0</v>
      </c>
      <c r="H160" s="122">
        <v>77200</v>
      </c>
      <c r="I160" s="122">
        <v>99780</v>
      </c>
      <c r="J160" s="122"/>
      <c r="K160" s="122">
        <v>212789</v>
      </c>
      <c r="L160" s="122">
        <v>0</v>
      </c>
      <c r="M160" s="122">
        <v>538966</v>
      </c>
      <c r="N160" s="122">
        <v>80054</v>
      </c>
      <c r="O160" s="122">
        <v>831809</v>
      </c>
      <c r="P160" s="122"/>
      <c r="Q160" s="122">
        <v>-456753</v>
      </c>
      <c r="R160" s="122"/>
      <c r="S160" s="122">
        <v>-37007</v>
      </c>
      <c r="T160" s="122"/>
      <c r="U160" s="122">
        <v>-493760</v>
      </c>
    </row>
    <row r="161" spans="1:21" ht="14.4" x14ac:dyDescent="0.25">
      <c r="A161" s="115">
        <v>299</v>
      </c>
      <c r="B161" s="116" t="s">
        <v>265</v>
      </c>
      <c r="C161" s="120">
        <v>1.6262541099512E-3</v>
      </c>
      <c r="D161" s="121">
        <v>572308</v>
      </c>
      <c r="E161" s="122">
        <v>14681</v>
      </c>
      <c r="F161" s="122">
        <v>0</v>
      </c>
      <c r="G161" s="122">
        <v>0</v>
      </c>
      <c r="H161" s="122">
        <v>117179</v>
      </c>
      <c r="I161" s="122">
        <v>131860</v>
      </c>
      <c r="J161" s="122"/>
      <c r="K161" s="122">
        <v>138347</v>
      </c>
      <c r="L161" s="122">
        <v>0</v>
      </c>
      <c r="M161" s="122">
        <v>350415</v>
      </c>
      <c r="N161" s="122">
        <v>10588</v>
      </c>
      <c r="O161" s="122">
        <v>499350</v>
      </c>
      <c r="P161" s="122"/>
      <c r="Q161" s="122">
        <v>-296964</v>
      </c>
      <c r="R161" s="122"/>
      <c r="S161" s="122">
        <v>38848</v>
      </c>
      <c r="T161" s="122"/>
      <c r="U161" s="122">
        <v>-258116</v>
      </c>
    </row>
    <row r="162" spans="1:21" ht="14.4" x14ac:dyDescent="0.25">
      <c r="A162" s="115">
        <v>301</v>
      </c>
      <c r="B162" s="116" t="s">
        <v>266</v>
      </c>
      <c r="C162" s="120">
        <v>5.2371351086594681E-3</v>
      </c>
      <c r="D162" s="121">
        <v>1843052</v>
      </c>
      <c r="E162" s="122">
        <v>47277</v>
      </c>
      <c r="F162" s="122">
        <v>0</v>
      </c>
      <c r="G162" s="122">
        <v>0</v>
      </c>
      <c r="H162" s="122">
        <v>218848</v>
      </c>
      <c r="I162" s="122">
        <v>266125</v>
      </c>
      <c r="J162" s="122"/>
      <c r="K162" s="122">
        <v>445529</v>
      </c>
      <c r="L162" s="122">
        <v>0</v>
      </c>
      <c r="M162" s="122">
        <v>1128465</v>
      </c>
      <c r="N162" s="122">
        <v>18652</v>
      </c>
      <c r="O162" s="122">
        <v>1592646</v>
      </c>
      <c r="P162" s="122"/>
      <c r="Q162" s="122">
        <v>-956332</v>
      </c>
      <c r="R162" s="122"/>
      <c r="S162" s="122">
        <v>33354</v>
      </c>
      <c r="T162" s="122"/>
      <c r="U162" s="122">
        <v>-922978</v>
      </c>
    </row>
    <row r="163" spans="1:21" ht="14.4" x14ac:dyDescent="0.25">
      <c r="A163" s="115">
        <v>305</v>
      </c>
      <c r="B163" s="116" t="s">
        <v>267</v>
      </c>
      <c r="C163" s="120">
        <v>0</v>
      </c>
      <c r="D163" s="121">
        <v>0</v>
      </c>
      <c r="E163" s="122">
        <v>0</v>
      </c>
      <c r="F163" s="122">
        <v>0</v>
      </c>
      <c r="G163" s="122">
        <v>0</v>
      </c>
      <c r="H163" s="122">
        <v>0</v>
      </c>
      <c r="I163" s="122">
        <v>0</v>
      </c>
      <c r="J163" s="122"/>
      <c r="K163" s="122">
        <v>0</v>
      </c>
      <c r="L163" s="122">
        <v>0</v>
      </c>
      <c r="M163" s="122">
        <v>0</v>
      </c>
      <c r="N163" s="122">
        <v>0</v>
      </c>
      <c r="O163" s="122">
        <v>0</v>
      </c>
      <c r="P163" s="122"/>
      <c r="Q163" s="122">
        <v>0</v>
      </c>
      <c r="R163" s="122"/>
      <c r="S163" s="122">
        <v>0</v>
      </c>
      <c r="T163" s="122"/>
      <c r="U163" s="122">
        <v>0</v>
      </c>
    </row>
    <row r="164" spans="1:21" ht="14.4" x14ac:dyDescent="0.25">
      <c r="A164" s="115">
        <v>310</v>
      </c>
      <c r="B164" s="116" t="s">
        <v>268</v>
      </c>
      <c r="C164" s="120">
        <v>1.8175273815249206E-3</v>
      </c>
      <c r="D164" s="121">
        <v>639621</v>
      </c>
      <c r="E164" s="122">
        <v>16407</v>
      </c>
      <c r="F164" s="122">
        <v>0</v>
      </c>
      <c r="G164" s="122">
        <v>0</v>
      </c>
      <c r="H164" s="122">
        <v>406432</v>
      </c>
      <c r="I164" s="122">
        <v>422839</v>
      </c>
      <c r="J164" s="122"/>
      <c r="K164" s="122">
        <v>154619</v>
      </c>
      <c r="L164" s="122">
        <v>0</v>
      </c>
      <c r="M164" s="122">
        <v>391630</v>
      </c>
      <c r="N164" s="122">
        <v>22554</v>
      </c>
      <c r="O164" s="122">
        <v>568803</v>
      </c>
      <c r="P164" s="122"/>
      <c r="Q164" s="122">
        <v>-331891</v>
      </c>
      <c r="R164" s="122"/>
      <c r="S164" s="122">
        <v>131021</v>
      </c>
      <c r="T164" s="122"/>
      <c r="U164" s="122">
        <v>-200870</v>
      </c>
    </row>
    <row r="165" spans="1:21" ht="14.4" x14ac:dyDescent="0.25">
      <c r="A165" s="115">
        <v>311</v>
      </c>
      <c r="B165" s="116" t="s">
        <v>269</v>
      </c>
      <c r="C165" s="120">
        <v>0</v>
      </c>
      <c r="D165" s="121">
        <v>0</v>
      </c>
      <c r="E165" s="122">
        <v>0</v>
      </c>
      <c r="F165" s="122">
        <v>0</v>
      </c>
      <c r="G165" s="122">
        <v>0</v>
      </c>
      <c r="H165" s="122">
        <v>0</v>
      </c>
      <c r="I165" s="122">
        <v>0</v>
      </c>
      <c r="J165" s="122"/>
      <c r="K165" s="122">
        <v>0</v>
      </c>
      <c r="L165" s="122">
        <v>0</v>
      </c>
      <c r="M165" s="122">
        <v>0</v>
      </c>
      <c r="N165" s="122">
        <v>0</v>
      </c>
      <c r="O165" s="122">
        <v>0</v>
      </c>
      <c r="P165" s="122"/>
      <c r="Q165" s="122">
        <v>0</v>
      </c>
      <c r="R165" s="122"/>
      <c r="S165" s="122">
        <v>0</v>
      </c>
      <c r="T165" s="122"/>
      <c r="U165" s="122">
        <v>0</v>
      </c>
    </row>
    <row r="166" spans="1:21" ht="14.4" x14ac:dyDescent="0.25">
      <c r="A166" s="115">
        <v>319</v>
      </c>
      <c r="B166" s="116" t="s">
        <v>270</v>
      </c>
      <c r="C166" s="120">
        <v>0</v>
      </c>
      <c r="D166" s="121">
        <v>0</v>
      </c>
      <c r="E166" s="122">
        <v>0</v>
      </c>
      <c r="F166" s="122">
        <v>0</v>
      </c>
      <c r="G166" s="122">
        <v>0</v>
      </c>
      <c r="H166" s="122">
        <v>0</v>
      </c>
      <c r="I166" s="122">
        <v>0</v>
      </c>
      <c r="J166" s="122"/>
      <c r="K166" s="122">
        <v>0</v>
      </c>
      <c r="L166" s="122">
        <v>0</v>
      </c>
      <c r="M166" s="122">
        <v>0</v>
      </c>
      <c r="N166" s="122">
        <v>0</v>
      </c>
      <c r="O166" s="122">
        <v>0</v>
      </c>
      <c r="P166" s="122"/>
      <c r="Q166" s="122">
        <v>0</v>
      </c>
      <c r="R166" s="122"/>
      <c r="S166" s="122">
        <v>0</v>
      </c>
      <c r="T166" s="122"/>
      <c r="U166" s="122">
        <v>0</v>
      </c>
    </row>
    <row r="167" spans="1:21" ht="14.4" x14ac:dyDescent="0.25">
      <c r="A167" s="115">
        <v>320</v>
      </c>
      <c r="B167" s="116" t="s">
        <v>271</v>
      </c>
      <c r="C167" s="120">
        <v>8.8666251210936672E-4</v>
      </c>
      <c r="D167" s="121">
        <v>312034</v>
      </c>
      <c r="E167" s="122">
        <v>8004</v>
      </c>
      <c r="F167" s="122">
        <v>0</v>
      </c>
      <c r="G167" s="122">
        <v>0</v>
      </c>
      <c r="H167" s="122">
        <v>68043</v>
      </c>
      <c r="I167" s="122">
        <v>76047</v>
      </c>
      <c r="J167" s="122"/>
      <c r="K167" s="122">
        <v>75429</v>
      </c>
      <c r="L167" s="122">
        <v>0</v>
      </c>
      <c r="M167" s="122">
        <v>191053</v>
      </c>
      <c r="N167" s="122">
        <v>10818</v>
      </c>
      <c r="O167" s="122">
        <v>277300</v>
      </c>
      <c r="P167" s="122"/>
      <c r="Q167" s="122">
        <v>-161911</v>
      </c>
      <c r="R167" s="122"/>
      <c r="S167" s="122">
        <v>34970</v>
      </c>
      <c r="T167" s="122"/>
      <c r="U167" s="122">
        <v>-126941</v>
      </c>
    </row>
    <row r="168" spans="1:21" ht="14.4" x14ac:dyDescent="0.25">
      <c r="A168" s="115">
        <v>325</v>
      </c>
      <c r="B168" s="116" t="s">
        <v>272</v>
      </c>
      <c r="C168" s="120">
        <v>0</v>
      </c>
      <c r="D168" s="121">
        <v>0</v>
      </c>
      <c r="E168" s="122">
        <v>0</v>
      </c>
      <c r="F168" s="122">
        <v>0</v>
      </c>
      <c r="G168" s="122">
        <v>0</v>
      </c>
      <c r="H168" s="122">
        <v>0</v>
      </c>
      <c r="I168" s="122">
        <v>0</v>
      </c>
      <c r="J168" s="122"/>
      <c r="K168" s="122">
        <v>0</v>
      </c>
      <c r="L168" s="122">
        <v>0</v>
      </c>
      <c r="M168" s="122">
        <v>0</v>
      </c>
      <c r="N168" s="122">
        <v>0</v>
      </c>
      <c r="O168" s="122">
        <v>0</v>
      </c>
      <c r="P168" s="122"/>
      <c r="Q168" s="122">
        <v>0</v>
      </c>
      <c r="R168" s="122"/>
      <c r="S168" s="122">
        <v>0</v>
      </c>
      <c r="T168" s="122"/>
      <c r="U168" s="122">
        <v>0</v>
      </c>
    </row>
    <row r="169" spans="1:21" ht="14.4" x14ac:dyDescent="0.25">
      <c r="A169" s="115">
        <v>326</v>
      </c>
      <c r="B169" s="116" t="s">
        <v>273</v>
      </c>
      <c r="C169" s="120">
        <v>0</v>
      </c>
      <c r="D169" s="121">
        <v>0</v>
      </c>
      <c r="E169" s="122">
        <v>0</v>
      </c>
      <c r="F169" s="122">
        <v>0</v>
      </c>
      <c r="G169" s="122">
        <v>0</v>
      </c>
      <c r="H169" s="122">
        <v>0</v>
      </c>
      <c r="I169" s="122">
        <v>0</v>
      </c>
      <c r="J169" s="122"/>
      <c r="K169" s="122">
        <v>0</v>
      </c>
      <c r="L169" s="122">
        <v>0</v>
      </c>
      <c r="M169" s="122">
        <v>0</v>
      </c>
      <c r="N169" s="122">
        <v>0</v>
      </c>
      <c r="O169" s="122">
        <v>0</v>
      </c>
      <c r="P169" s="122"/>
      <c r="Q169" s="122">
        <v>0</v>
      </c>
      <c r="R169" s="122"/>
      <c r="S169" s="122">
        <v>0</v>
      </c>
      <c r="T169" s="122"/>
      <c r="U169" s="122">
        <v>0</v>
      </c>
    </row>
    <row r="170" spans="1:21" ht="14.4" x14ac:dyDescent="0.25">
      <c r="A170" s="115">
        <v>330</v>
      </c>
      <c r="B170" s="116" t="s">
        <v>274</v>
      </c>
      <c r="C170" s="120">
        <v>9.9053228995729068E-6</v>
      </c>
      <c r="D170" s="121">
        <v>3485</v>
      </c>
      <c r="E170" s="122">
        <v>89</v>
      </c>
      <c r="F170" s="122">
        <v>0</v>
      </c>
      <c r="G170" s="122">
        <v>0</v>
      </c>
      <c r="H170" s="122">
        <v>4499</v>
      </c>
      <c r="I170" s="122">
        <v>4588</v>
      </c>
      <c r="J170" s="122"/>
      <c r="K170" s="122">
        <v>843</v>
      </c>
      <c r="L170" s="122">
        <v>0</v>
      </c>
      <c r="M170" s="122">
        <v>2134</v>
      </c>
      <c r="N170" s="122">
        <v>2491</v>
      </c>
      <c r="O170" s="122">
        <v>5468</v>
      </c>
      <c r="P170" s="122"/>
      <c r="Q170" s="122">
        <v>-1809</v>
      </c>
      <c r="R170" s="122"/>
      <c r="S170" s="122">
        <v>-500</v>
      </c>
      <c r="T170" s="122"/>
      <c r="U170" s="122">
        <v>-2309</v>
      </c>
    </row>
    <row r="171" spans="1:21" ht="14.4" x14ac:dyDescent="0.25">
      <c r="A171" s="115">
        <v>350</v>
      </c>
      <c r="B171" s="116" t="s">
        <v>275</v>
      </c>
      <c r="C171" s="120">
        <v>4.4625976451942808E-4</v>
      </c>
      <c r="D171" s="121">
        <v>157048</v>
      </c>
      <c r="E171" s="122">
        <v>4028</v>
      </c>
      <c r="F171" s="122">
        <v>0</v>
      </c>
      <c r="G171" s="122">
        <v>0</v>
      </c>
      <c r="H171" s="122">
        <v>82961</v>
      </c>
      <c r="I171" s="122">
        <v>86989</v>
      </c>
      <c r="J171" s="122"/>
      <c r="K171" s="122">
        <v>37964</v>
      </c>
      <c r="L171" s="122">
        <v>0</v>
      </c>
      <c r="M171" s="122">
        <v>96157</v>
      </c>
      <c r="N171" s="122">
        <v>4363</v>
      </c>
      <c r="O171" s="122">
        <v>138484</v>
      </c>
      <c r="P171" s="122"/>
      <c r="Q171" s="122">
        <v>-81490</v>
      </c>
      <c r="R171" s="122"/>
      <c r="S171" s="122">
        <v>30207</v>
      </c>
      <c r="T171" s="122"/>
      <c r="U171" s="122">
        <v>-51283</v>
      </c>
    </row>
    <row r="172" spans="1:21" ht="14.4" x14ac:dyDescent="0.25">
      <c r="A172" s="115">
        <v>360</v>
      </c>
      <c r="B172" s="116" t="s">
        <v>276</v>
      </c>
      <c r="C172" s="120">
        <v>2.2612978720969849E-4</v>
      </c>
      <c r="D172" s="121">
        <v>79583</v>
      </c>
      <c r="E172" s="122">
        <v>2041</v>
      </c>
      <c r="F172" s="122">
        <v>0</v>
      </c>
      <c r="G172" s="122">
        <v>0</v>
      </c>
      <c r="H172" s="122">
        <v>10694</v>
      </c>
      <c r="I172" s="122">
        <v>12735</v>
      </c>
      <c r="J172" s="122"/>
      <c r="K172" s="122">
        <v>19237</v>
      </c>
      <c r="L172" s="122">
        <v>0</v>
      </c>
      <c r="M172" s="122">
        <v>48725</v>
      </c>
      <c r="N172" s="122">
        <v>41260</v>
      </c>
      <c r="O172" s="122">
        <v>109222</v>
      </c>
      <c r="P172" s="122"/>
      <c r="Q172" s="122">
        <v>-41293</v>
      </c>
      <c r="R172" s="122"/>
      <c r="S172" s="122">
        <v>3060</v>
      </c>
      <c r="T172" s="122"/>
      <c r="U172" s="122">
        <v>-38233</v>
      </c>
    </row>
    <row r="173" spans="1:21" ht="14.4" x14ac:dyDescent="0.25">
      <c r="A173" s="115">
        <v>400</v>
      </c>
      <c r="B173" s="116" t="s">
        <v>277</v>
      </c>
      <c r="C173" s="120">
        <v>2.3352913522968801E-5</v>
      </c>
      <c r="D173" s="121">
        <v>8216</v>
      </c>
      <c r="E173" s="122">
        <v>211</v>
      </c>
      <c r="F173" s="122">
        <v>0</v>
      </c>
      <c r="G173" s="122">
        <v>0</v>
      </c>
      <c r="H173" s="122">
        <v>26934</v>
      </c>
      <c r="I173" s="122">
        <v>27145</v>
      </c>
      <c r="J173" s="122"/>
      <c r="K173" s="122">
        <v>1987</v>
      </c>
      <c r="L173" s="122">
        <v>0</v>
      </c>
      <c r="M173" s="122">
        <v>5032</v>
      </c>
      <c r="N173" s="122">
        <v>47588</v>
      </c>
      <c r="O173" s="122">
        <v>54607</v>
      </c>
      <c r="P173" s="122"/>
      <c r="Q173" s="122">
        <v>-4265</v>
      </c>
      <c r="R173" s="122"/>
      <c r="S173" s="122">
        <v>1041</v>
      </c>
      <c r="T173" s="122"/>
      <c r="U173" s="122">
        <v>-3224</v>
      </c>
    </row>
    <row r="174" spans="1:21" ht="14.4" x14ac:dyDescent="0.25">
      <c r="A174" s="115">
        <v>402</v>
      </c>
      <c r="B174" s="116" t="s">
        <v>278</v>
      </c>
      <c r="C174" s="120">
        <v>1.7647507656170798E-3</v>
      </c>
      <c r="D174" s="121">
        <v>621053</v>
      </c>
      <c r="E174" s="122">
        <v>15931</v>
      </c>
      <c r="F174" s="122">
        <v>0</v>
      </c>
      <c r="G174" s="122">
        <v>0</v>
      </c>
      <c r="H174" s="122">
        <v>67851</v>
      </c>
      <c r="I174" s="122">
        <v>83782</v>
      </c>
      <c r="J174" s="122"/>
      <c r="K174" s="122">
        <v>150129</v>
      </c>
      <c r="L174" s="122">
        <v>0</v>
      </c>
      <c r="M174" s="122">
        <v>380258</v>
      </c>
      <c r="N174" s="122">
        <v>43482</v>
      </c>
      <c r="O174" s="122">
        <v>573869</v>
      </c>
      <c r="P174" s="122"/>
      <c r="Q174" s="122">
        <v>-322254</v>
      </c>
      <c r="R174" s="122"/>
      <c r="S174" s="122">
        <v>1158</v>
      </c>
      <c r="T174" s="122"/>
      <c r="U174" s="122">
        <v>-321096</v>
      </c>
    </row>
    <row r="175" spans="1:21" ht="14.4" x14ac:dyDescent="0.25">
      <c r="A175" s="115">
        <v>403</v>
      </c>
      <c r="B175" s="116" t="s">
        <v>279</v>
      </c>
      <c r="C175" s="120">
        <v>5.2189636593576979E-3</v>
      </c>
      <c r="D175" s="121">
        <v>1836656</v>
      </c>
      <c r="E175" s="122">
        <v>47113</v>
      </c>
      <c r="F175" s="122">
        <v>0</v>
      </c>
      <c r="G175" s="122">
        <v>0</v>
      </c>
      <c r="H175" s="122">
        <v>87645</v>
      </c>
      <c r="I175" s="122">
        <v>134758</v>
      </c>
      <c r="J175" s="122"/>
      <c r="K175" s="122">
        <v>443983</v>
      </c>
      <c r="L175" s="122">
        <v>0</v>
      </c>
      <c r="M175" s="122">
        <v>1124550</v>
      </c>
      <c r="N175" s="122">
        <v>146718</v>
      </c>
      <c r="O175" s="122">
        <v>1715251</v>
      </c>
      <c r="P175" s="122"/>
      <c r="Q175" s="122">
        <v>-953014</v>
      </c>
      <c r="R175" s="122"/>
      <c r="S175" s="122">
        <v>-7808</v>
      </c>
      <c r="T175" s="122"/>
      <c r="U175" s="122">
        <v>-960822</v>
      </c>
    </row>
    <row r="176" spans="1:21" ht="14.4" x14ac:dyDescent="0.25">
      <c r="A176" s="115">
        <v>405</v>
      </c>
      <c r="B176" s="116" t="s">
        <v>280</v>
      </c>
      <c r="C176" s="120">
        <v>5.2922749064764134E-5</v>
      </c>
      <c r="D176" s="121">
        <v>18627</v>
      </c>
      <c r="E176" s="122">
        <v>478</v>
      </c>
      <c r="F176" s="122">
        <v>0</v>
      </c>
      <c r="G176" s="122">
        <v>0</v>
      </c>
      <c r="H176" s="122">
        <v>15780</v>
      </c>
      <c r="I176" s="122">
        <v>16258</v>
      </c>
      <c r="J176" s="122"/>
      <c r="K176" s="122">
        <v>4502</v>
      </c>
      <c r="L176" s="122">
        <v>0</v>
      </c>
      <c r="M176" s="122">
        <v>11403</v>
      </c>
      <c r="N176" s="122">
        <v>0</v>
      </c>
      <c r="O176" s="122">
        <v>15905</v>
      </c>
      <c r="P176" s="122"/>
      <c r="Q176" s="122">
        <v>-9665</v>
      </c>
      <c r="R176" s="122"/>
      <c r="S176" s="122">
        <v>6253</v>
      </c>
      <c r="T176" s="122"/>
      <c r="U176" s="122">
        <v>-3412</v>
      </c>
    </row>
    <row r="177" spans="1:21" ht="14.4" x14ac:dyDescent="0.25">
      <c r="A177" s="115">
        <v>407</v>
      </c>
      <c r="B177" s="116" t="s">
        <v>281</v>
      </c>
      <c r="C177" s="120">
        <v>0</v>
      </c>
      <c r="D177" s="121">
        <v>0</v>
      </c>
      <c r="E177" s="122">
        <v>0</v>
      </c>
      <c r="F177" s="122">
        <v>0</v>
      </c>
      <c r="G177" s="122">
        <v>0</v>
      </c>
      <c r="H177" s="122">
        <v>1</v>
      </c>
      <c r="I177" s="122">
        <v>1</v>
      </c>
      <c r="J177" s="122"/>
      <c r="K177" s="122">
        <v>0</v>
      </c>
      <c r="L177" s="122">
        <v>0</v>
      </c>
      <c r="M177" s="122">
        <v>0</v>
      </c>
      <c r="N177" s="122">
        <v>17872</v>
      </c>
      <c r="O177" s="122">
        <v>17872</v>
      </c>
      <c r="P177" s="122"/>
      <c r="Q177" s="122">
        <v>0</v>
      </c>
      <c r="R177" s="122"/>
      <c r="S177" s="122">
        <v>-10768</v>
      </c>
      <c r="T177" s="122"/>
      <c r="U177" s="122">
        <v>-10768</v>
      </c>
    </row>
    <row r="178" spans="1:21" ht="14.4" x14ac:dyDescent="0.25">
      <c r="A178" s="115">
        <v>408</v>
      </c>
      <c r="B178" s="116" t="s">
        <v>282</v>
      </c>
      <c r="C178" s="120">
        <v>0</v>
      </c>
      <c r="D178" s="121">
        <v>0</v>
      </c>
      <c r="E178" s="122">
        <v>0</v>
      </c>
      <c r="F178" s="122">
        <v>0</v>
      </c>
      <c r="G178" s="122">
        <v>0</v>
      </c>
      <c r="H178" s="122">
        <v>0</v>
      </c>
      <c r="I178" s="122">
        <v>0</v>
      </c>
      <c r="J178" s="122"/>
      <c r="K178" s="122">
        <v>0</v>
      </c>
      <c r="L178" s="122">
        <v>0</v>
      </c>
      <c r="M178" s="122">
        <v>0</v>
      </c>
      <c r="N178" s="122">
        <v>0</v>
      </c>
      <c r="O178" s="122">
        <v>0</v>
      </c>
      <c r="P178" s="122"/>
      <c r="Q178" s="122">
        <v>0</v>
      </c>
      <c r="R178" s="122"/>
      <c r="S178" s="122">
        <v>0</v>
      </c>
      <c r="T178" s="122"/>
      <c r="U178" s="122">
        <v>0</v>
      </c>
    </row>
    <row r="179" spans="1:21" ht="14.4" x14ac:dyDescent="0.25">
      <c r="A179" s="115">
        <v>409</v>
      </c>
      <c r="B179" s="116" t="s">
        <v>283</v>
      </c>
      <c r="C179" s="120">
        <v>2.0736027752513604E-3</v>
      </c>
      <c r="D179" s="121">
        <v>729743</v>
      </c>
      <c r="E179" s="122">
        <v>18719</v>
      </c>
      <c r="F179" s="122">
        <v>0</v>
      </c>
      <c r="G179" s="122">
        <v>0</v>
      </c>
      <c r="H179" s="122">
        <v>9268</v>
      </c>
      <c r="I179" s="122">
        <v>27987</v>
      </c>
      <c r="J179" s="122"/>
      <c r="K179" s="122">
        <v>176404</v>
      </c>
      <c r="L179" s="122">
        <v>0</v>
      </c>
      <c r="M179" s="122">
        <v>446807</v>
      </c>
      <c r="N179" s="122">
        <v>88957</v>
      </c>
      <c r="O179" s="122">
        <v>712168</v>
      </c>
      <c r="P179" s="122"/>
      <c r="Q179" s="122">
        <v>-378652</v>
      </c>
      <c r="R179" s="122"/>
      <c r="S179" s="122">
        <v>-58973</v>
      </c>
      <c r="T179" s="122"/>
      <c r="U179" s="122">
        <v>-437625</v>
      </c>
    </row>
    <row r="180" spans="1:21" ht="14.4" x14ac:dyDescent="0.25">
      <c r="A180" s="115">
        <v>411</v>
      </c>
      <c r="B180" s="116" t="s">
        <v>284</v>
      </c>
      <c r="C180" s="120">
        <v>2.7845288930311014E-3</v>
      </c>
      <c r="D180" s="121">
        <v>979933</v>
      </c>
      <c r="E180" s="122">
        <v>25137</v>
      </c>
      <c r="F180" s="122">
        <v>0</v>
      </c>
      <c r="G180" s="122">
        <v>0</v>
      </c>
      <c r="H180" s="122">
        <v>63465</v>
      </c>
      <c r="I180" s="122">
        <v>88602</v>
      </c>
      <c r="J180" s="122"/>
      <c r="K180" s="122">
        <v>236883</v>
      </c>
      <c r="L180" s="122">
        <v>0</v>
      </c>
      <c r="M180" s="122">
        <v>599993</v>
      </c>
      <c r="N180" s="122">
        <v>134351</v>
      </c>
      <c r="O180" s="122">
        <v>971227</v>
      </c>
      <c r="P180" s="122"/>
      <c r="Q180" s="122">
        <v>-508471</v>
      </c>
      <c r="R180" s="122"/>
      <c r="S180" s="122">
        <v>-16367</v>
      </c>
      <c r="T180" s="122"/>
      <c r="U180" s="122">
        <v>-524838</v>
      </c>
    </row>
    <row r="181" spans="1:21" ht="14.4" x14ac:dyDescent="0.25">
      <c r="A181" s="115">
        <v>413</v>
      </c>
      <c r="B181" s="116" t="s">
        <v>285</v>
      </c>
      <c r="C181" s="120">
        <v>8.5134672083734357E-5</v>
      </c>
      <c r="D181" s="121">
        <v>29961</v>
      </c>
      <c r="E181" s="122">
        <v>769</v>
      </c>
      <c r="F181" s="122">
        <v>0</v>
      </c>
      <c r="G181" s="122">
        <v>0</v>
      </c>
      <c r="H181" s="122">
        <v>11220</v>
      </c>
      <c r="I181" s="122">
        <v>11989</v>
      </c>
      <c r="J181" s="122"/>
      <c r="K181" s="122">
        <v>7243</v>
      </c>
      <c r="L181" s="122">
        <v>0</v>
      </c>
      <c r="M181" s="122">
        <v>18344</v>
      </c>
      <c r="N181" s="122">
        <v>21061</v>
      </c>
      <c r="O181" s="122">
        <v>46648</v>
      </c>
      <c r="P181" s="122"/>
      <c r="Q181" s="122">
        <v>-15546</v>
      </c>
      <c r="R181" s="122"/>
      <c r="S181" s="122">
        <v>-501</v>
      </c>
      <c r="T181" s="122"/>
      <c r="U181" s="122">
        <v>-16047</v>
      </c>
    </row>
    <row r="182" spans="1:21" ht="14.4" x14ac:dyDescent="0.25">
      <c r="A182" s="115">
        <v>417</v>
      </c>
      <c r="B182" s="116" t="s">
        <v>286</v>
      </c>
      <c r="C182" s="120">
        <v>4.4298387666451114E-5</v>
      </c>
      <c r="D182" s="121">
        <v>15589</v>
      </c>
      <c r="E182" s="122">
        <v>400</v>
      </c>
      <c r="F182" s="122">
        <v>0</v>
      </c>
      <c r="G182" s="122">
        <v>0</v>
      </c>
      <c r="H182" s="122">
        <v>10482</v>
      </c>
      <c r="I182" s="122">
        <v>10882</v>
      </c>
      <c r="J182" s="122"/>
      <c r="K182" s="122">
        <v>3769</v>
      </c>
      <c r="L182" s="122">
        <v>0</v>
      </c>
      <c r="M182" s="122">
        <v>9545</v>
      </c>
      <c r="N182" s="122">
        <v>9200</v>
      </c>
      <c r="O182" s="122">
        <v>22514</v>
      </c>
      <c r="P182" s="122"/>
      <c r="Q182" s="122">
        <v>-8089</v>
      </c>
      <c r="R182" s="122"/>
      <c r="S182" s="122">
        <v>-846</v>
      </c>
      <c r="T182" s="122"/>
      <c r="U182" s="122">
        <v>-8935</v>
      </c>
    </row>
    <row r="183" spans="1:21" ht="14.4" x14ac:dyDescent="0.25">
      <c r="A183" s="115">
        <v>423</v>
      </c>
      <c r="B183" s="116" t="s">
        <v>287</v>
      </c>
      <c r="C183" s="120">
        <v>4.8793026050109116E-4</v>
      </c>
      <c r="D183" s="121">
        <v>171712</v>
      </c>
      <c r="E183" s="122">
        <v>4405</v>
      </c>
      <c r="F183" s="122">
        <v>0</v>
      </c>
      <c r="G183" s="122">
        <v>0</v>
      </c>
      <c r="H183" s="122">
        <v>62393</v>
      </c>
      <c r="I183" s="122">
        <v>66798</v>
      </c>
      <c r="J183" s="122"/>
      <c r="K183" s="122">
        <v>41509</v>
      </c>
      <c r="L183" s="122">
        <v>0</v>
      </c>
      <c r="M183" s="122">
        <v>105136</v>
      </c>
      <c r="N183" s="122">
        <v>13013</v>
      </c>
      <c r="O183" s="122">
        <v>159658</v>
      </c>
      <c r="P183" s="122"/>
      <c r="Q183" s="122">
        <v>-89099</v>
      </c>
      <c r="R183" s="122"/>
      <c r="S183" s="122">
        <v>27996</v>
      </c>
      <c r="T183" s="122"/>
      <c r="U183" s="122">
        <v>-61103</v>
      </c>
    </row>
    <row r="184" spans="1:21" ht="14.4" x14ac:dyDescent="0.25">
      <c r="A184" s="115">
        <v>425</v>
      </c>
      <c r="B184" s="116" t="s">
        <v>288</v>
      </c>
      <c r="C184" s="120">
        <v>1.5176972154757847E-3</v>
      </c>
      <c r="D184" s="121">
        <v>534111</v>
      </c>
      <c r="E184" s="122">
        <v>13701</v>
      </c>
      <c r="F184" s="122">
        <v>0</v>
      </c>
      <c r="G184" s="122">
        <v>0</v>
      </c>
      <c r="H184" s="122">
        <v>97980</v>
      </c>
      <c r="I184" s="122">
        <v>111681</v>
      </c>
      <c r="J184" s="122"/>
      <c r="K184" s="122">
        <v>129112</v>
      </c>
      <c r="L184" s="122">
        <v>0</v>
      </c>
      <c r="M184" s="122">
        <v>327024</v>
      </c>
      <c r="N184" s="122">
        <v>51975</v>
      </c>
      <c r="O184" s="122">
        <v>508111</v>
      </c>
      <c r="P184" s="122"/>
      <c r="Q184" s="122">
        <v>-277140</v>
      </c>
      <c r="R184" s="122"/>
      <c r="S184" s="122">
        <v>74154</v>
      </c>
      <c r="T184" s="122"/>
      <c r="U184" s="122">
        <v>-202986</v>
      </c>
    </row>
    <row r="185" spans="1:21" ht="14.4" x14ac:dyDescent="0.25">
      <c r="A185" s="115">
        <v>440</v>
      </c>
      <c r="B185" s="116" t="s">
        <v>289</v>
      </c>
      <c r="C185" s="120">
        <v>9.2474589836419666E-3</v>
      </c>
      <c r="D185" s="121">
        <v>3254364</v>
      </c>
      <c r="E185" s="122">
        <v>83479</v>
      </c>
      <c r="F185" s="122">
        <v>0</v>
      </c>
      <c r="G185" s="122">
        <v>0</v>
      </c>
      <c r="H185" s="122">
        <v>300721</v>
      </c>
      <c r="I185" s="122">
        <v>384200</v>
      </c>
      <c r="J185" s="122"/>
      <c r="K185" s="122">
        <v>786692</v>
      </c>
      <c r="L185" s="122">
        <v>0</v>
      </c>
      <c r="M185" s="122">
        <v>1992585</v>
      </c>
      <c r="N185" s="122">
        <v>71021</v>
      </c>
      <c r="O185" s="122">
        <v>2850298</v>
      </c>
      <c r="P185" s="122"/>
      <c r="Q185" s="122">
        <v>-1688640</v>
      </c>
      <c r="R185" s="122"/>
      <c r="S185" s="122">
        <v>7269</v>
      </c>
      <c r="T185" s="122"/>
      <c r="U185" s="122">
        <v>-1681371</v>
      </c>
    </row>
    <row r="186" spans="1:21" ht="14.4" x14ac:dyDescent="0.25">
      <c r="A186" s="115">
        <v>450</v>
      </c>
      <c r="B186" s="116" t="s">
        <v>290</v>
      </c>
      <c r="C186" s="120">
        <v>0</v>
      </c>
      <c r="D186" s="121">
        <v>0</v>
      </c>
      <c r="E186" s="122">
        <v>0</v>
      </c>
      <c r="F186" s="122">
        <v>0</v>
      </c>
      <c r="G186" s="122">
        <v>0</v>
      </c>
      <c r="H186" s="122">
        <v>0</v>
      </c>
      <c r="I186" s="122">
        <v>0</v>
      </c>
      <c r="J186" s="122"/>
      <c r="K186" s="122">
        <v>0</v>
      </c>
      <c r="L186" s="122">
        <v>0</v>
      </c>
      <c r="M186" s="122">
        <v>0</v>
      </c>
      <c r="N186" s="122">
        <v>0</v>
      </c>
      <c r="O186" s="122">
        <v>0</v>
      </c>
      <c r="P186" s="122"/>
      <c r="Q186" s="122">
        <v>0</v>
      </c>
      <c r="R186" s="122"/>
      <c r="S186" s="122">
        <v>0</v>
      </c>
      <c r="T186" s="122"/>
      <c r="U186" s="122">
        <v>0</v>
      </c>
    </row>
    <row r="187" spans="1:21" ht="14.4" x14ac:dyDescent="0.25">
      <c r="A187" s="115">
        <v>451</v>
      </c>
      <c r="B187" s="116" t="s">
        <v>291</v>
      </c>
      <c r="C187" s="120">
        <v>0</v>
      </c>
      <c r="D187" s="121">
        <v>0</v>
      </c>
      <c r="E187" s="122">
        <v>0</v>
      </c>
      <c r="F187" s="122">
        <v>0</v>
      </c>
      <c r="G187" s="122">
        <v>0</v>
      </c>
      <c r="H187" s="122">
        <v>0</v>
      </c>
      <c r="I187" s="122">
        <v>0</v>
      </c>
      <c r="J187" s="122"/>
      <c r="K187" s="122">
        <v>0</v>
      </c>
      <c r="L187" s="122">
        <v>0</v>
      </c>
      <c r="M187" s="122">
        <v>0</v>
      </c>
      <c r="N187" s="122">
        <v>0</v>
      </c>
      <c r="O187" s="122">
        <v>0</v>
      </c>
      <c r="P187" s="122"/>
      <c r="Q187" s="122">
        <v>0</v>
      </c>
      <c r="R187" s="122"/>
      <c r="S187" s="122">
        <v>0</v>
      </c>
      <c r="T187" s="122"/>
      <c r="U187" s="122">
        <v>0</v>
      </c>
    </row>
    <row r="188" spans="1:21" ht="14.4" x14ac:dyDescent="0.25">
      <c r="A188" s="115">
        <v>452</v>
      </c>
      <c r="B188" s="116" t="s">
        <v>292</v>
      </c>
      <c r="C188" s="120">
        <v>0</v>
      </c>
      <c r="D188" s="121">
        <v>0</v>
      </c>
      <c r="E188" s="122">
        <v>0</v>
      </c>
      <c r="F188" s="122">
        <v>0</v>
      </c>
      <c r="G188" s="122">
        <v>0</v>
      </c>
      <c r="H188" s="122">
        <v>0</v>
      </c>
      <c r="I188" s="122">
        <v>0</v>
      </c>
      <c r="J188" s="122"/>
      <c r="K188" s="122">
        <v>0</v>
      </c>
      <c r="L188" s="122">
        <v>0</v>
      </c>
      <c r="M188" s="122">
        <v>0</v>
      </c>
      <c r="N188" s="122">
        <v>0</v>
      </c>
      <c r="O188" s="122">
        <v>0</v>
      </c>
      <c r="P188" s="122"/>
      <c r="Q188" s="122">
        <v>0</v>
      </c>
      <c r="R188" s="122"/>
      <c r="S188" s="122">
        <v>0</v>
      </c>
      <c r="T188" s="122"/>
      <c r="U188" s="122">
        <v>0</v>
      </c>
    </row>
    <row r="189" spans="1:21" ht="14.4" x14ac:dyDescent="0.25">
      <c r="A189" s="115">
        <v>453</v>
      </c>
      <c r="B189" s="116" t="s">
        <v>293</v>
      </c>
      <c r="C189" s="120">
        <v>0</v>
      </c>
      <c r="D189" s="121">
        <v>0</v>
      </c>
      <c r="E189" s="122">
        <v>0</v>
      </c>
      <c r="F189" s="122">
        <v>0</v>
      </c>
      <c r="G189" s="122">
        <v>0</v>
      </c>
      <c r="H189" s="122">
        <v>0</v>
      </c>
      <c r="I189" s="122">
        <v>0</v>
      </c>
      <c r="J189" s="122"/>
      <c r="K189" s="122">
        <v>0</v>
      </c>
      <c r="L189" s="122">
        <v>0</v>
      </c>
      <c r="M189" s="122">
        <v>0</v>
      </c>
      <c r="N189" s="122">
        <v>0</v>
      </c>
      <c r="O189" s="122">
        <v>0</v>
      </c>
      <c r="P189" s="122"/>
      <c r="Q189" s="122">
        <v>0</v>
      </c>
      <c r="R189" s="122"/>
      <c r="S189" s="122">
        <v>0</v>
      </c>
      <c r="T189" s="122"/>
      <c r="U189" s="122">
        <v>0</v>
      </c>
    </row>
    <row r="190" spans="1:21" ht="14.4" x14ac:dyDescent="0.25">
      <c r="A190" s="115">
        <v>454</v>
      </c>
      <c r="B190" s="116" t="s">
        <v>294</v>
      </c>
      <c r="C190" s="120">
        <v>3.6046457056639999E-5</v>
      </c>
      <c r="D190" s="121">
        <v>12686</v>
      </c>
      <c r="E190" s="122">
        <v>325</v>
      </c>
      <c r="F190" s="122">
        <v>0</v>
      </c>
      <c r="G190" s="122">
        <v>0</v>
      </c>
      <c r="H190" s="122">
        <v>5898</v>
      </c>
      <c r="I190" s="122">
        <v>6223</v>
      </c>
      <c r="J190" s="122"/>
      <c r="K190" s="122">
        <v>3067</v>
      </c>
      <c r="L190" s="122">
        <v>0</v>
      </c>
      <c r="M190" s="122">
        <v>7767</v>
      </c>
      <c r="N190" s="122">
        <v>7554</v>
      </c>
      <c r="O190" s="122">
        <v>18388</v>
      </c>
      <c r="P190" s="122"/>
      <c r="Q190" s="122">
        <v>-6582</v>
      </c>
      <c r="R190" s="122"/>
      <c r="S190" s="122">
        <v>3069</v>
      </c>
      <c r="T190" s="122"/>
      <c r="U190" s="122">
        <v>-3513</v>
      </c>
    </row>
    <row r="191" spans="1:21" ht="14.4" x14ac:dyDescent="0.25">
      <c r="A191" s="115">
        <v>501</v>
      </c>
      <c r="B191" s="116" t="s">
        <v>295</v>
      </c>
      <c r="C191" s="120">
        <v>8.7652363502316574E-2</v>
      </c>
      <c r="D191" s="121">
        <v>30846570</v>
      </c>
      <c r="E191" s="122">
        <v>791264</v>
      </c>
      <c r="F191" s="122">
        <v>0</v>
      </c>
      <c r="G191" s="122">
        <v>0</v>
      </c>
      <c r="H191" s="122">
        <v>141897</v>
      </c>
      <c r="I191" s="122">
        <v>933161</v>
      </c>
      <c r="J191" s="122"/>
      <c r="K191" s="122">
        <v>7456693</v>
      </c>
      <c r="L191" s="122">
        <v>0</v>
      </c>
      <c r="M191" s="122">
        <v>18886784</v>
      </c>
      <c r="N191" s="122">
        <v>1633646</v>
      </c>
      <c r="O191" s="122">
        <v>27977123</v>
      </c>
      <c r="P191" s="122"/>
      <c r="Q191" s="122">
        <v>-16005859</v>
      </c>
      <c r="R191" s="122"/>
      <c r="S191" s="122">
        <v>-205468</v>
      </c>
      <c r="T191" s="122"/>
      <c r="U191" s="122">
        <v>-16211327</v>
      </c>
    </row>
    <row r="192" spans="1:21" ht="14.4" x14ac:dyDescent="0.25">
      <c r="A192" s="115">
        <v>502</v>
      </c>
      <c r="B192" s="116" t="s">
        <v>296</v>
      </c>
      <c r="C192" s="120">
        <v>0</v>
      </c>
      <c r="D192" s="121">
        <v>0</v>
      </c>
      <c r="E192" s="122">
        <v>0</v>
      </c>
      <c r="F192" s="122">
        <v>0</v>
      </c>
      <c r="G192" s="122">
        <v>0</v>
      </c>
      <c r="H192" s="122">
        <v>0</v>
      </c>
      <c r="I192" s="122">
        <v>0</v>
      </c>
      <c r="J192" s="122"/>
      <c r="K192" s="122">
        <v>0</v>
      </c>
      <c r="L192" s="122">
        <v>0</v>
      </c>
      <c r="M192" s="122">
        <v>0</v>
      </c>
      <c r="N192" s="122">
        <v>0</v>
      </c>
      <c r="O192" s="122">
        <v>0</v>
      </c>
      <c r="P192" s="122"/>
      <c r="Q192" s="122">
        <v>0</v>
      </c>
      <c r="R192" s="122"/>
      <c r="S192" s="122">
        <v>0</v>
      </c>
      <c r="T192" s="122"/>
      <c r="U192" s="122">
        <v>0</v>
      </c>
    </row>
    <row r="193" spans="1:21" ht="14.4" x14ac:dyDescent="0.25">
      <c r="A193" s="115">
        <v>505</v>
      </c>
      <c r="B193" s="116" t="s">
        <v>297</v>
      </c>
      <c r="C193" s="120">
        <v>6.8253286291283192E-4</v>
      </c>
      <c r="D193" s="121">
        <v>240196</v>
      </c>
      <c r="E193" s="122">
        <v>6161</v>
      </c>
      <c r="F193" s="122">
        <v>0</v>
      </c>
      <c r="G193" s="122">
        <v>0</v>
      </c>
      <c r="H193" s="122">
        <v>85498</v>
      </c>
      <c r="I193" s="122">
        <v>91659</v>
      </c>
      <c r="J193" s="122"/>
      <c r="K193" s="122">
        <v>58064</v>
      </c>
      <c r="L193" s="122">
        <v>0</v>
      </c>
      <c r="M193" s="122">
        <v>147068</v>
      </c>
      <c r="N193" s="122">
        <v>70683</v>
      </c>
      <c r="O193" s="122">
        <v>275815</v>
      </c>
      <c r="P193" s="122"/>
      <c r="Q193" s="122">
        <v>-124634</v>
      </c>
      <c r="R193" s="122"/>
      <c r="S193" s="122">
        <v>27191</v>
      </c>
      <c r="T193" s="122"/>
      <c r="U193" s="122">
        <v>-97443</v>
      </c>
    </row>
    <row r="194" spans="1:21" ht="14.4" x14ac:dyDescent="0.25">
      <c r="A194" s="115">
        <v>506</v>
      </c>
      <c r="B194" s="116" t="s">
        <v>298</v>
      </c>
      <c r="C194" s="120">
        <v>2.5638352592589528E-4</v>
      </c>
      <c r="D194" s="121">
        <v>90224</v>
      </c>
      <c r="E194" s="122">
        <v>2314</v>
      </c>
      <c r="F194" s="122">
        <v>0</v>
      </c>
      <c r="G194" s="122">
        <v>0</v>
      </c>
      <c r="H194" s="122">
        <v>11203</v>
      </c>
      <c r="I194" s="122">
        <v>13517</v>
      </c>
      <c r="J194" s="122"/>
      <c r="K194" s="122">
        <v>21811</v>
      </c>
      <c r="L194" s="122">
        <v>0</v>
      </c>
      <c r="M194" s="122">
        <v>55244</v>
      </c>
      <c r="N194" s="122">
        <v>4677</v>
      </c>
      <c r="O194" s="122">
        <v>81732</v>
      </c>
      <c r="P194" s="122"/>
      <c r="Q194" s="122">
        <v>-46817</v>
      </c>
      <c r="R194" s="122"/>
      <c r="S194" s="122">
        <v>-447</v>
      </c>
      <c r="T194" s="122"/>
      <c r="U194" s="122">
        <v>-47264</v>
      </c>
    </row>
    <row r="195" spans="1:21" ht="14.4" x14ac:dyDescent="0.25">
      <c r="A195" s="115">
        <v>507</v>
      </c>
      <c r="B195" s="116" t="s">
        <v>299</v>
      </c>
      <c r="C195" s="120">
        <v>0</v>
      </c>
      <c r="D195" s="121">
        <v>0</v>
      </c>
      <c r="E195" s="122">
        <v>0</v>
      </c>
      <c r="F195" s="122">
        <v>0</v>
      </c>
      <c r="G195" s="122">
        <v>0</v>
      </c>
      <c r="H195" s="122">
        <v>0</v>
      </c>
      <c r="I195" s="122">
        <v>0</v>
      </c>
      <c r="J195" s="122"/>
      <c r="K195" s="122">
        <v>0</v>
      </c>
      <c r="L195" s="122">
        <v>0</v>
      </c>
      <c r="M195" s="122">
        <v>0</v>
      </c>
      <c r="N195" s="122">
        <v>0</v>
      </c>
      <c r="O195" s="122">
        <v>0</v>
      </c>
      <c r="P195" s="122"/>
      <c r="Q195" s="122">
        <v>0</v>
      </c>
      <c r="R195" s="122"/>
      <c r="S195" s="122">
        <v>0</v>
      </c>
      <c r="T195" s="122"/>
      <c r="U195" s="122">
        <v>0</v>
      </c>
    </row>
    <row r="196" spans="1:21" ht="14.4" x14ac:dyDescent="0.25">
      <c r="A196" s="115">
        <v>522</v>
      </c>
      <c r="B196" s="116" t="s">
        <v>300</v>
      </c>
      <c r="C196" s="120">
        <v>3.7972492064890288E-4</v>
      </c>
      <c r="D196" s="121">
        <v>133633</v>
      </c>
      <c r="E196" s="122">
        <v>3428</v>
      </c>
      <c r="F196" s="122">
        <v>0</v>
      </c>
      <c r="G196" s="122">
        <v>0</v>
      </c>
      <c r="H196" s="122">
        <v>274180</v>
      </c>
      <c r="I196" s="122">
        <v>277608</v>
      </c>
      <c r="J196" s="122"/>
      <c r="K196" s="122">
        <v>32304</v>
      </c>
      <c r="L196" s="122">
        <v>0</v>
      </c>
      <c r="M196" s="122">
        <v>81821</v>
      </c>
      <c r="N196" s="122">
        <v>0</v>
      </c>
      <c r="O196" s="122">
        <v>114125</v>
      </c>
      <c r="P196" s="122"/>
      <c r="Q196" s="122">
        <v>-69340</v>
      </c>
      <c r="R196" s="122"/>
      <c r="S196" s="122">
        <v>63107</v>
      </c>
      <c r="T196" s="122"/>
      <c r="U196" s="122">
        <v>-6233</v>
      </c>
    </row>
    <row r="197" spans="1:21" ht="14.4" x14ac:dyDescent="0.25">
      <c r="A197" s="115">
        <v>601</v>
      </c>
      <c r="B197" s="116" t="s">
        <v>301</v>
      </c>
      <c r="C197" s="120">
        <v>3.2379280555605176E-2</v>
      </c>
      <c r="D197" s="121">
        <v>11394907</v>
      </c>
      <c r="E197" s="122">
        <v>292296</v>
      </c>
      <c r="F197" s="122">
        <v>0</v>
      </c>
      <c r="G197" s="122">
        <v>0</v>
      </c>
      <c r="H197" s="122">
        <v>0</v>
      </c>
      <c r="I197" s="122">
        <v>292296</v>
      </c>
      <c r="J197" s="122"/>
      <c r="K197" s="122">
        <v>2754544</v>
      </c>
      <c r="L197" s="122">
        <v>0</v>
      </c>
      <c r="M197" s="122">
        <v>6976887</v>
      </c>
      <c r="N197" s="122">
        <v>955393</v>
      </c>
      <c r="O197" s="122">
        <v>10686824</v>
      </c>
      <c r="P197" s="122"/>
      <c r="Q197" s="122">
        <v>-5912649</v>
      </c>
      <c r="R197" s="122"/>
      <c r="S197" s="122">
        <v>-351555</v>
      </c>
      <c r="T197" s="122"/>
      <c r="U197" s="122">
        <v>-6264204</v>
      </c>
    </row>
    <row r="198" spans="1:21" ht="14.4" x14ac:dyDescent="0.25">
      <c r="A198" s="115">
        <v>602</v>
      </c>
      <c r="B198" s="116" t="s">
        <v>302</v>
      </c>
      <c r="C198" s="120">
        <v>5.4549503367635312E-3</v>
      </c>
      <c r="D198" s="121">
        <v>1919709</v>
      </c>
      <c r="E198" s="122">
        <v>49243</v>
      </c>
      <c r="F198" s="122">
        <v>0</v>
      </c>
      <c r="G198" s="122">
        <v>0</v>
      </c>
      <c r="H198" s="122">
        <v>619121</v>
      </c>
      <c r="I198" s="122">
        <v>668364</v>
      </c>
      <c r="J198" s="122"/>
      <c r="K198" s="122">
        <v>464059</v>
      </c>
      <c r="L198" s="122">
        <v>0</v>
      </c>
      <c r="M198" s="122">
        <v>1175399</v>
      </c>
      <c r="N198" s="122">
        <v>119721</v>
      </c>
      <c r="O198" s="122">
        <v>1759179</v>
      </c>
      <c r="P198" s="122"/>
      <c r="Q198" s="122">
        <v>-996106</v>
      </c>
      <c r="R198" s="122"/>
      <c r="S198" s="122">
        <v>262396</v>
      </c>
      <c r="T198" s="122"/>
      <c r="U198" s="122">
        <v>-733710</v>
      </c>
    </row>
    <row r="199" spans="1:21" ht="14.4" x14ac:dyDescent="0.25">
      <c r="A199" s="115">
        <v>606</v>
      </c>
      <c r="B199" s="116" t="s">
        <v>303</v>
      </c>
      <c r="C199" s="120">
        <v>9.4593245046427195E-5</v>
      </c>
      <c r="D199" s="121">
        <v>33290</v>
      </c>
      <c r="E199" s="122">
        <v>854</v>
      </c>
      <c r="F199" s="122">
        <v>0</v>
      </c>
      <c r="G199" s="122">
        <v>0</v>
      </c>
      <c r="H199" s="122">
        <v>6016</v>
      </c>
      <c r="I199" s="122">
        <v>6870</v>
      </c>
      <c r="J199" s="122"/>
      <c r="K199" s="122">
        <v>8047</v>
      </c>
      <c r="L199" s="122">
        <v>0</v>
      </c>
      <c r="M199" s="122">
        <v>20382</v>
      </c>
      <c r="N199" s="122">
        <v>11446</v>
      </c>
      <c r="O199" s="122">
        <v>39875</v>
      </c>
      <c r="P199" s="122"/>
      <c r="Q199" s="122">
        <v>-17273</v>
      </c>
      <c r="R199" s="122"/>
      <c r="S199" s="122">
        <v>1541</v>
      </c>
      <c r="T199" s="122"/>
      <c r="U199" s="122">
        <v>-15732</v>
      </c>
    </row>
    <row r="200" spans="1:21" ht="14.4" x14ac:dyDescent="0.25">
      <c r="A200" s="115">
        <v>701</v>
      </c>
      <c r="B200" s="116" t="s">
        <v>304</v>
      </c>
      <c r="C200" s="120">
        <v>4.3475641292040207E-3</v>
      </c>
      <c r="D200" s="121">
        <v>1529996</v>
      </c>
      <c r="E200" s="122">
        <v>39247</v>
      </c>
      <c r="F200" s="122">
        <v>0</v>
      </c>
      <c r="G200" s="122">
        <v>0</v>
      </c>
      <c r="H200" s="122">
        <v>386985</v>
      </c>
      <c r="I200" s="122">
        <v>426232</v>
      </c>
      <c r="J200" s="122"/>
      <c r="K200" s="122">
        <v>369852</v>
      </c>
      <c r="L200" s="122">
        <v>0</v>
      </c>
      <c r="M200" s="122">
        <v>936786</v>
      </c>
      <c r="N200" s="122">
        <v>0</v>
      </c>
      <c r="O200" s="122">
        <v>1306638</v>
      </c>
      <c r="P200" s="122"/>
      <c r="Q200" s="122">
        <v>-793891</v>
      </c>
      <c r="R200" s="122"/>
      <c r="S200" s="122">
        <v>155067</v>
      </c>
      <c r="T200" s="122"/>
      <c r="U200" s="122">
        <v>-638824</v>
      </c>
    </row>
    <row r="201" spans="1:21" ht="14.4" x14ac:dyDescent="0.25">
      <c r="A201" s="115">
        <v>702</v>
      </c>
      <c r="B201" s="116" t="s">
        <v>305</v>
      </c>
      <c r="C201" s="120">
        <v>2.3457770325910916E-3</v>
      </c>
      <c r="D201" s="121">
        <v>825528</v>
      </c>
      <c r="E201" s="122">
        <v>21176</v>
      </c>
      <c r="F201" s="122">
        <v>0</v>
      </c>
      <c r="G201" s="122">
        <v>0</v>
      </c>
      <c r="H201" s="122">
        <v>2110</v>
      </c>
      <c r="I201" s="122">
        <v>23286</v>
      </c>
      <c r="J201" s="122"/>
      <c r="K201" s="122">
        <v>199558</v>
      </c>
      <c r="L201" s="122">
        <v>0</v>
      </c>
      <c r="M201" s="122">
        <v>505454</v>
      </c>
      <c r="N201" s="122">
        <v>123089</v>
      </c>
      <c r="O201" s="122">
        <v>828101</v>
      </c>
      <c r="P201" s="122"/>
      <c r="Q201" s="122">
        <v>-428352</v>
      </c>
      <c r="R201" s="122"/>
      <c r="S201" s="122">
        <v>-28042</v>
      </c>
      <c r="T201" s="122"/>
      <c r="U201" s="122">
        <v>-456394</v>
      </c>
    </row>
    <row r="202" spans="1:21" ht="14.4" x14ac:dyDescent="0.25">
      <c r="A202" s="115">
        <v>703</v>
      </c>
      <c r="B202" s="116" t="s">
        <v>306</v>
      </c>
      <c r="C202" s="120">
        <v>6.6126481026352385E-3</v>
      </c>
      <c r="D202" s="121">
        <v>2327121</v>
      </c>
      <c r="E202" s="122">
        <v>59694</v>
      </c>
      <c r="F202" s="122">
        <v>0</v>
      </c>
      <c r="G202" s="122">
        <v>0</v>
      </c>
      <c r="H202" s="122">
        <v>39710</v>
      </c>
      <c r="I202" s="122">
        <v>99404</v>
      </c>
      <c r="J202" s="122"/>
      <c r="K202" s="122">
        <v>562546</v>
      </c>
      <c r="L202" s="122">
        <v>0</v>
      </c>
      <c r="M202" s="122">
        <v>1424853</v>
      </c>
      <c r="N202" s="122">
        <v>751703</v>
      </c>
      <c r="O202" s="122">
        <v>2739102</v>
      </c>
      <c r="P202" s="122"/>
      <c r="Q202" s="122">
        <v>-1207509</v>
      </c>
      <c r="R202" s="122"/>
      <c r="S202" s="122">
        <v>-256703</v>
      </c>
      <c r="T202" s="122"/>
      <c r="U202" s="122">
        <v>-1464212</v>
      </c>
    </row>
    <row r="203" spans="1:21" ht="14.4" x14ac:dyDescent="0.25">
      <c r="A203" s="115">
        <v>704</v>
      </c>
      <c r="B203" s="116" t="s">
        <v>307</v>
      </c>
      <c r="C203" s="120">
        <v>5.5015893600805898E-3</v>
      </c>
      <c r="D203" s="121">
        <v>1936117</v>
      </c>
      <c r="E203" s="122">
        <v>49664</v>
      </c>
      <c r="F203" s="122">
        <v>0</v>
      </c>
      <c r="G203" s="122">
        <v>0</v>
      </c>
      <c r="H203" s="122">
        <v>116967</v>
      </c>
      <c r="I203" s="122">
        <v>166631</v>
      </c>
      <c r="J203" s="122"/>
      <c r="K203" s="122">
        <v>468027</v>
      </c>
      <c r="L203" s="122">
        <v>0</v>
      </c>
      <c r="M203" s="122">
        <v>1185448</v>
      </c>
      <c r="N203" s="122">
        <v>722956</v>
      </c>
      <c r="O203" s="122">
        <v>2376431</v>
      </c>
      <c r="P203" s="122"/>
      <c r="Q203" s="122">
        <v>-1004622</v>
      </c>
      <c r="R203" s="122"/>
      <c r="S203" s="122">
        <v>-350347</v>
      </c>
      <c r="T203" s="122"/>
      <c r="U203" s="122">
        <v>-1354969</v>
      </c>
    </row>
    <row r="204" spans="1:21" ht="14.4" x14ac:dyDescent="0.25">
      <c r="A204" s="115">
        <v>705</v>
      </c>
      <c r="B204" s="116" t="s">
        <v>308</v>
      </c>
      <c r="C204" s="120">
        <v>5.1538066423953074E-3</v>
      </c>
      <c r="D204" s="121">
        <v>1813725</v>
      </c>
      <c r="E204" s="122">
        <v>46525</v>
      </c>
      <c r="F204" s="122">
        <v>0</v>
      </c>
      <c r="G204" s="122">
        <v>0</v>
      </c>
      <c r="H204" s="122">
        <v>65693</v>
      </c>
      <c r="I204" s="122">
        <v>112218</v>
      </c>
      <c r="J204" s="122"/>
      <c r="K204" s="122">
        <v>438440</v>
      </c>
      <c r="L204" s="122">
        <v>0</v>
      </c>
      <c r="M204" s="122">
        <v>1110510</v>
      </c>
      <c r="N204" s="122">
        <v>129718</v>
      </c>
      <c r="O204" s="122">
        <v>1678668</v>
      </c>
      <c r="P204" s="122"/>
      <c r="Q204" s="122">
        <v>-941115</v>
      </c>
      <c r="R204" s="122"/>
      <c r="S204" s="122">
        <v>-39340</v>
      </c>
      <c r="T204" s="122"/>
      <c r="U204" s="122">
        <v>-980455</v>
      </c>
    </row>
    <row r="205" spans="1:21" ht="14.4" x14ac:dyDescent="0.25">
      <c r="A205" s="115">
        <v>706</v>
      </c>
      <c r="B205" s="116" t="s">
        <v>309</v>
      </c>
      <c r="C205" s="120">
        <v>6.2839754266424798E-3</v>
      </c>
      <c r="D205" s="121">
        <v>2211454</v>
      </c>
      <c r="E205" s="122">
        <v>56727</v>
      </c>
      <c r="F205" s="122">
        <v>0</v>
      </c>
      <c r="G205" s="122">
        <v>0</v>
      </c>
      <c r="H205" s="122">
        <v>32389</v>
      </c>
      <c r="I205" s="122">
        <v>89116</v>
      </c>
      <c r="J205" s="122"/>
      <c r="K205" s="122">
        <v>534585</v>
      </c>
      <c r="L205" s="122">
        <v>0</v>
      </c>
      <c r="M205" s="122">
        <v>1354032</v>
      </c>
      <c r="N205" s="122">
        <v>479088</v>
      </c>
      <c r="O205" s="122">
        <v>2367705</v>
      </c>
      <c r="P205" s="122"/>
      <c r="Q205" s="122">
        <v>-1147491</v>
      </c>
      <c r="R205" s="122"/>
      <c r="S205" s="122">
        <v>-74550</v>
      </c>
      <c r="T205" s="122"/>
      <c r="U205" s="122">
        <v>-1222041</v>
      </c>
    </row>
    <row r="206" spans="1:21" ht="14.4" x14ac:dyDescent="0.25">
      <c r="A206" s="115">
        <v>707</v>
      </c>
      <c r="B206" s="116" t="s">
        <v>310</v>
      </c>
      <c r="C206" s="120">
        <v>7.1045765663097536E-6</v>
      </c>
      <c r="D206" s="121">
        <v>2503</v>
      </c>
      <c r="E206" s="122">
        <v>64</v>
      </c>
      <c r="F206" s="122">
        <v>0</v>
      </c>
      <c r="G206" s="122">
        <v>0</v>
      </c>
      <c r="H206" s="122">
        <v>0</v>
      </c>
      <c r="I206" s="122">
        <v>64</v>
      </c>
      <c r="J206" s="122"/>
      <c r="K206" s="122">
        <v>604</v>
      </c>
      <c r="L206" s="122">
        <v>0</v>
      </c>
      <c r="M206" s="122">
        <v>1531</v>
      </c>
      <c r="N206" s="122">
        <v>2810095</v>
      </c>
      <c r="O206" s="122">
        <v>2812230</v>
      </c>
      <c r="P206" s="122"/>
      <c r="Q206" s="122">
        <v>-1297</v>
      </c>
      <c r="R206" s="122"/>
      <c r="S206" s="122">
        <v>-1833132</v>
      </c>
      <c r="T206" s="122"/>
      <c r="U206" s="122">
        <v>-1834429</v>
      </c>
    </row>
    <row r="207" spans="1:21" ht="14.4" x14ac:dyDescent="0.25">
      <c r="A207" s="115">
        <v>708</v>
      </c>
      <c r="B207" s="116" t="s">
        <v>311</v>
      </c>
      <c r="C207" s="120">
        <v>9.3216670708208852E-4</v>
      </c>
      <c r="D207" s="121">
        <v>328050</v>
      </c>
      <c r="E207" s="122">
        <v>8415</v>
      </c>
      <c r="F207" s="122">
        <v>0</v>
      </c>
      <c r="G207" s="122">
        <v>0</v>
      </c>
      <c r="H207" s="122">
        <v>63078</v>
      </c>
      <c r="I207" s="122">
        <v>71493</v>
      </c>
      <c r="J207" s="122"/>
      <c r="K207" s="122">
        <v>79301</v>
      </c>
      <c r="L207" s="122">
        <v>0</v>
      </c>
      <c r="M207" s="122">
        <v>200858</v>
      </c>
      <c r="N207" s="122">
        <v>367452</v>
      </c>
      <c r="O207" s="122">
        <v>647611</v>
      </c>
      <c r="P207" s="122"/>
      <c r="Q207" s="122">
        <v>-170219</v>
      </c>
      <c r="R207" s="122"/>
      <c r="S207" s="122">
        <v>-26716</v>
      </c>
      <c r="T207" s="122"/>
      <c r="U207" s="122">
        <v>-196935</v>
      </c>
    </row>
    <row r="208" spans="1:21" ht="14.4" x14ac:dyDescent="0.25">
      <c r="A208" s="115">
        <v>709</v>
      </c>
      <c r="B208" s="116" t="s">
        <v>312</v>
      </c>
      <c r="C208" s="120">
        <v>0</v>
      </c>
      <c r="D208" s="121">
        <v>0</v>
      </c>
      <c r="E208" s="122">
        <v>0</v>
      </c>
      <c r="F208" s="122">
        <v>0</v>
      </c>
      <c r="G208" s="122">
        <v>0</v>
      </c>
      <c r="H208" s="122">
        <v>0</v>
      </c>
      <c r="I208" s="122">
        <v>0</v>
      </c>
      <c r="J208" s="122"/>
      <c r="K208" s="122">
        <v>0</v>
      </c>
      <c r="L208" s="122">
        <v>0</v>
      </c>
      <c r="M208" s="122">
        <v>0</v>
      </c>
      <c r="N208" s="122">
        <v>0</v>
      </c>
      <c r="O208" s="122">
        <v>0</v>
      </c>
      <c r="P208" s="122"/>
      <c r="Q208" s="122">
        <v>0</v>
      </c>
      <c r="R208" s="122"/>
      <c r="S208" s="122">
        <v>0</v>
      </c>
      <c r="T208" s="122"/>
      <c r="U208" s="122">
        <v>0</v>
      </c>
    </row>
    <row r="209" spans="1:21" ht="14.4" x14ac:dyDescent="0.25">
      <c r="A209" s="115">
        <v>711</v>
      </c>
      <c r="B209" s="116" t="s">
        <v>313</v>
      </c>
      <c r="C209" s="120">
        <v>1.760634820871506E-3</v>
      </c>
      <c r="D209" s="121">
        <v>619600</v>
      </c>
      <c r="E209" s="122">
        <v>15894</v>
      </c>
      <c r="F209" s="122">
        <v>0</v>
      </c>
      <c r="G209" s="122">
        <v>0</v>
      </c>
      <c r="H209" s="122">
        <v>40303</v>
      </c>
      <c r="I209" s="122">
        <v>56197</v>
      </c>
      <c r="J209" s="122"/>
      <c r="K209" s="122">
        <v>149779</v>
      </c>
      <c r="L209" s="122">
        <v>0</v>
      </c>
      <c r="M209" s="122">
        <v>379371</v>
      </c>
      <c r="N209" s="122">
        <v>337503</v>
      </c>
      <c r="O209" s="122">
        <v>866653</v>
      </c>
      <c r="P209" s="122"/>
      <c r="Q209" s="122">
        <v>-321503</v>
      </c>
      <c r="R209" s="122"/>
      <c r="S209" s="122">
        <v>-30840</v>
      </c>
      <c r="T209" s="122"/>
      <c r="U209" s="122">
        <v>-352343</v>
      </c>
    </row>
    <row r="210" spans="1:21" ht="14.4" x14ac:dyDescent="0.25">
      <c r="A210" s="115">
        <v>716</v>
      </c>
      <c r="B210" s="116" t="s">
        <v>314</v>
      </c>
      <c r="C210" s="120">
        <v>2.4377465611857855E-3</v>
      </c>
      <c r="D210" s="121">
        <v>857889</v>
      </c>
      <c r="E210" s="122">
        <v>22006</v>
      </c>
      <c r="F210" s="122">
        <v>0</v>
      </c>
      <c r="G210" s="122">
        <v>0</v>
      </c>
      <c r="H210" s="122">
        <v>421889</v>
      </c>
      <c r="I210" s="122">
        <v>443895</v>
      </c>
      <c r="J210" s="122"/>
      <c r="K210" s="122">
        <v>207382</v>
      </c>
      <c r="L210" s="122">
        <v>0</v>
      </c>
      <c r="M210" s="122">
        <v>525271</v>
      </c>
      <c r="N210" s="122">
        <v>680669</v>
      </c>
      <c r="O210" s="122">
        <v>1413322</v>
      </c>
      <c r="P210" s="122"/>
      <c r="Q210" s="122">
        <v>-445147</v>
      </c>
      <c r="R210" s="122"/>
      <c r="S210" s="122">
        <v>-48486</v>
      </c>
      <c r="T210" s="122"/>
      <c r="U210" s="122">
        <v>-493633</v>
      </c>
    </row>
    <row r="211" spans="1:21" ht="14.4" x14ac:dyDescent="0.25">
      <c r="A211" s="115">
        <v>717</v>
      </c>
      <c r="B211" s="116" t="s">
        <v>315</v>
      </c>
      <c r="C211" s="120">
        <v>0</v>
      </c>
      <c r="D211" s="121">
        <v>0</v>
      </c>
      <c r="E211" s="122">
        <v>0</v>
      </c>
      <c r="F211" s="122">
        <v>0</v>
      </c>
      <c r="G211" s="122">
        <v>0</v>
      </c>
      <c r="H211" s="122">
        <v>0</v>
      </c>
      <c r="I211" s="122">
        <v>0</v>
      </c>
      <c r="J211" s="122"/>
      <c r="K211" s="122">
        <v>0</v>
      </c>
      <c r="L211" s="122">
        <v>0</v>
      </c>
      <c r="M211" s="122">
        <v>0</v>
      </c>
      <c r="N211" s="122">
        <v>0</v>
      </c>
      <c r="O211" s="122">
        <v>0</v>
      </c>
      <c r="P211" s="122"/>
      <c r="Q211" s="122">
        <v>0</v>
      </c>
      <c r="R211" s="122"/>
      <c r="S211" s="122">
        <v>0</v>
      </c>
      <c r="T211" s="122"/>
      <c r="U211" s="122">
        <v>0</v>
      </c>
    </row>
    <row r="212" spans="1:21" ht="14.4" x14ac:dyDescent="0.25">
      <c r="A212" s="115">
        <v>718</v>
      </c>
      <c r="B212" s="116" t="s">
        <v>316</v>
      </c>
      <c r="C212" s="120">
        <v>3.0530623471469128E-3</v>
      </c>
      <c r="D212" s="121">
        <v>1074432</v>
      </c>
      <c r="E212" s="122">
        <v>27561</v>
      </c>
      <c r="F212" s="122">
        <v>0</v>
      </c>
      <c r="G212" s="122">
        <v>0</v>
      </c>
      <c r="H212" s="122">
        <v>73738</v>
      </c>
      <c r="I212" s="122">
        <v>101299</v>
      </c>
      <c r="J212" s="122"/>
      <c r="K212" s="122">
        <v>259728</v>
      </c>
      <c r="L212" s="122">
        <v>0</v>
      </c>
      <c r="M212" s="122">
        <v>657855</v>
      </c>
      <c r="N212" s="122">
        <v>25910</v>
      </c>
      <c r="O212" s="122">
        <v>943493</v>
      </c>
      <c r="P212" s="122"/>
      <c r="Q212" s="122">
        <v>-557506</v>
      </c>
      <c r="R212" s="122"/>
      <c r="S212" s="122">
        <v>9055</v>
      </c>
      <c r="T212" s="122"/>
      <c r="U212" s="122">
        <v>-548451</v>
      </c>
    </row>
    <row r="213" spans="1:21" ht="14.4" x14ac:dyDescent="0.25">
      <c r="A213" s="115">
        <v>719</v>
      </c>
      <c r="B213" s="116" t="s">
        <v>317</v>
      </c>
      <c r="C213" s="120">
        <v>0</v>
      </c>
      <c r="D213" s="121">
        <v>0</v>
      </c>
      <c r="E213" s="122">
        <v>0</v>
      </c>
      <c r="F213" s="122">
        <v>0</v>
      </c>
      <c r="G213" s="122">
        <v>0</v>
      </c>
      <c r="H213" s="122">
        <v>0</v>
      </c>
      <c r="I213" s="122">
        <v>0</v>
      </c>
      <c r="J213" s="122"/>
      <c r="K213" s="122">
        <v>0</v>
      </c>
      <c r="L213" s="122">
        <v>0</v>
      </c>
      <c r="M213" s="122">
        <v>0</v>
      </c>
      <c r="N213" s="122">
        <v>0</v>
      </c>
      <c r="O213" s="122">
        <v>0</v>
      </c>
      <c r="P213" s="122"/>
      <c r="Q213" s="122">
        <v>0</v>
      </c>
      <c r="R213" s="122"/>
      <c r="S213" s="122">
        <v>0</v>
      </c>
      <c r="T213" s="122"/>
      <c r="U213" s="122">
        <v>0</v>
      </c>
    </row>
    <row r="214" spans="1:21" ht="14.4" x14ac:dyDescent="0.25">
      <c r="A214" s="115">
        <v>720</v>
      </c>
      <c r="B214" s="116" t="s">
        <v>318</v>
      </c>
      <c r="C214" s="120">
        <v>6.0008178012283869E-3</v>
      </c>
      <c r="D214" s="121">
        <v>2111806</v>
      </c>
      <c r="E214" s="122">
        <v>54171</v>
      </c>
      <c r="F214" s="122">
        <v>0</v>
      </c>
      <c r="G214" s="122">
        <v>0</v>
      </c>
      <c r="H214" s="122">
        <v>799540</v>
      </c>
      <c r="I214" s="122">
        <v>853711</v>
      </c>
      <c r="J214" s="122"/>
      <c r="K214" s="122">
        <v>510497</v>
      </c>
      <c r="L214" s="122">
        <v>0</v>
      </c>
      <c r="M214" s="122">
        <v>1293019</v>
      </c>
      <c r="N214" s="122">
        <v>0</v>
      </c>
      <c r="O214" s="122">
        <v>1803516</v>
      </c>
      <c r="P214" s="122"/>
      <c r="Q214" s="122">
        <v>-1095784</v>
      </c>
      <c r="R214" s="122"/>
      <c r="S214" s="122">
        <v>441883</v>
      </c>
      <c r="T214" s="122"/>
      <c r="U214" s="122">
        <v>-653901</v>
      </c>
    </row>
    <row r="215" spans="1:21" ht="14.4" x14ac:dyDescent="0.25">
      <c r="A215" s="115">
        <v>721</v>
      </c>
      <c r="B215" s="116" t="s">
        <v>319</v>
      </c>
      <c r="C215" s="120">
        <v>0</v>
      </c>
      <c r="D215" s="121">
        <v>0</v>
      </c>
      <c r="E215" s="122">
        <v>0</v>
      </c>
      <c r="F215" s="122">
        <v>0</v>
      </c>
      <c r="G215" s="122">
        <v>0</v>
      </c>
      <c r="H215" s="122">
        <v>0</v>
      </c>
      <c r="I215" s="122">
        <v>0</v>
      </c>
      <c r="J215" s="122"/>
      <c r="K215" s="122">
        <v>0</v>
      </c>
      <c r="L215" s="122">
        <v>0</v>
      </c>
      <c r="M215" s="122">
        <v>0</v>
      </c>
      <c r="N215" s="122">
        <v>0</v>
      </c>
      <c r="O215" s="122">
        <v>0</v>
      </c>
      <c r="P215" s="122"/>
      <c r="Q215" s="122">
        <v>0</v>
      </c>
      <c r="R215" s="122"/>
      <c r="S215" s="122">
        <v>0</v>
      </c>
      <c r="T215" s="122"/>
      <c r="U215" s="122">
        <v>0</v>
      </c>
    </row>
    <row r="216" spans="1:21" ht="14.4" x14ac:dyDescent="0.25">
      <c r="A216" s="115">
        <v>722</v>
      </c>
      <c r="B216" s="116" t="s">
        <v>320</v>
      </c>
      <c r="C216" s="120">
        <v>0</v>
      </c>
      <c r="D216" s="121">
        <v>0</v>
      </c>
      <c r="E216" s="122">
        <v>0</v>
      </c>
      <c r="F216" s="122">
        <v>0</v>
      </c>
      <c r="G216" s="122">
        <v>0</v>
      </c>
      <c r="H216" s="122">
        <v>0</v>
      </c>
      <c r="I216" s="122">
        <v>0</v>
      </c>
      <c r="J216" s="122"/>
      <c r="K216" s="122">
        <v>0</v>
      </c>
      <c r="L216" s="122">
        <v>0</v>
      </c>
      <c r="M216" s="122">
        <v>0</v>
      </c>
      <c r="N216" s="122">
        <v>0</v>
      </c>
      <c r="O216" s="122">
        <v>0</v>
      </c>
      <c r="P216" s="122"/>
      <c r="Q216" s="122">
        <v>0</v>
      </c>
      <c r="R216" s="122"/>
      <c r="S216" s="122">
        <v>0</v>
      </c>
      <c r="T216" s="122"/>
      <c r="U216" s="122">
        <v>0</v>
      </c>
    </row>
    <row r="217" spans="1:21" ht="14.4" x14ac:dyDescent="0.25">
      <c r="A217" s="115">
        <v>723</v>
      </c>
      <c r="B217" s="116" t="s">
        <v>321</v>
      </c>
      <c r="C217" s="120">
        <v>2.5925057496007115E-3</v>
      </c>
      <c r="D217" s="121">
        <v>912354</v>
      </c>
      <c r="E217" s="122">
        <v>23403</v>
      </c>
      <c r="F217" s="122">
        <v>0</v>
      </c>
      <c r="G217" s="122">
        <v>0</v>
      </c>
      <c r="H217" s="122">
        <v>12571</v>
      </c>
      <c r="I217" s="122">
        <v>35974</v>
      </c>
      <c r="J217" s="122"/>
      <c r="K217" s="122">
        <v>220548</v>
      </c>
      <c r="L217" s="122">
        <v>0</v>
      </c>
      <c r="M217" s="122">
        <v>558617</v>
      </c>
      <c r="N217" s="122">
        <v>123644</v>
      </c>
      <c r="O217" s="122">
        <v>902809</v>
      </c>
      <c r="P217" s="122"/>
      <c r="Q217" s="122">
        <v>-473407</v>
      </c>
      <c r="R217" s="122"/>
      <c r="S217" s="122">
        <v>-111036</v>
      </c>
      <c r="T217" s="122"/>
      <c r="U217" s="122">
        <v>-584443</v>
      </c>
    </row>
    <row r="218" spans="1:21" ht="14.4" x14ac:dyDescent="0.25">
      <c r="A218" s="115">
        <v>724</v>
      </c>
      <c r="B218" s="116" t="s">
        <v>322</v>
      </c>
      <c r="C218" s="120">
        <v>3.0409040684908867E-3</v>
      </c>
      <c r="D218" s="121">
        <v>1070156</v>
      </c>
      <c r="E218" s="122">
        <v>27451</v>
      </c>
      <c r="F218" s="122">
        <v>0</v>
      </c>
      <c r="G218" s="122">
        <v>0</v>
      </c>
      <c r="H218" s="122">
        <v>347610</v>
      </c>
      <c r="I218" s="122">
        <v>375061</v>
      </c>
      <c r="J218" s="122"/>
      <c r="K218" s="122">
        <v>258693</v>
      </c>
      <c r="L218" s="122">
        <v>0</v>
      </c>
      <c r="M218" s="122">
        <v>655235</v>
      </c>
      <c r="N218" s="122">
        <v>30362</v>
      </c>
      <c r="O218" s="122">
        <v>944290</v>
      </c>
      <c r="P218" s="122"/>
      <c r="Q218" s="122">
        <v>-555287</v>
      </c>
      <c r="R218" s="122"/>
      <c r="S218" s="122">
        <v>101742</v>
      </c>
      <c r="T218" s="122"/>
      <c r="U218" s="122">
        <v>-453545</v>
      </c>
    </row>
    <row r="219" spans="1:21" ht="14.4" x14ac:dyDescent="0.25">
      <c r="A219" s="115">
        <v>725</v>
      </c>
      <c r="B219" s="116" t="s">
        <v>323</v>
      </c>
      <c r="C219" s="120">
        <v>0</v>
      </c>
      <c r="D219" s="121">
        <v>0</v>
      </c>
      <c r="E219" s="122">
        <v>0</v>
      </c>
      <c r="F219" s="122">
        <v>0</v>
      </c>
      <c r="G219" s="122">
        <v>0</v>
      </c>
      <c r="H219" s="122">
        <v>0</v>
      </c>
      <c r="I219" s="122">
        <v>0</v>
      </c>
      <c r="J219" s="122"/>
      <c r="K219" s="122">
        <v>0</v>
      </c>
      <c r="L219" s="122">
        <v>0</v>
      </c>
      <c r="M219" s="122">
        <v>0</v>
      </c>
      <c r="N219" s="122">
        <v>37784</v>
      </c>
      <c r="O219" s="122">
        <v>37784</v>
      </c>
      <c r="P219" s="122"/>
      <c r="Q219" s="122">
        <v>0</v>
      </c>
      <c r="R219" s="122"/>
      <c r="S219" s="122">
        <v>-414512</v>
      </c>
      <c r="T219" s="122"/>
      <c r="U219" s="122">
        <v>-414512</v>
      </c>
    </row>
    <row r="220" spans="1:21" ht="14.4" x14ac:dyDescent="0.25">
      <c r="A220" s="115">
        <v>726</v>
      </c>
      <c r="B220" s="116" t="s">
        <v>324</v>
      </c>
      <c r="C220" s="120">
        <v>0</v>
      </c>
      <c r="D220" s="121">
        <v>0</v>
      </c>
      <c r="E220" s="122">
        <v>0</v>
      </c>
      <c r="F220" s="122">
        <v>0</v>
      </c>
      <c r="G220" s="122">
        <v>0</v>
      </c>
      <c r="H220" s="122">
        <v>0</v>
      </c>
      <c r="I220" s="122">
        <v>0</v>
      </c>
      <c r="J220" s="122"/>
      <c r="K220" s="122">
        <v>0</v>
      </c>
      <c r="L220" s="122">
        <v>0</v>
      </c>
      <c r="M220" s="122">
        <v>0</v>
      </c>
      <c r="N220" s="122">
        <v>0</v>
      </c>
      <c r="O220" s="122">
        <v>0</v>
      </c>
      <c r="P220" s="122"/>
      <c r="Q220" s="122">
        <v>0</v>
      </c>
      <c r="R220" s="122"/>
      <c r="S220" s="122">
        <v>-431</v>
      </c>
      <c r="T220" s="122"/>
      <c r="U220" s="122">
        <v>-431</v>
      </c>
    </row>
    <row r="221" spans="1:21" ht="14.4" x14ac:dyDescent="0.25">
      <c r="A221" s="115">
        <v>728</v>
      </c>
      <c r="B221" s="116" t="s">
        <v>325</v>
      </c>
      <c r="C221" s="120">
        <v>3.5869352020914957E-3</v>
      </c>
      <c r="D221" s="121">
        <v>1262310</v>
      </c>
      <c r="E221" s="122">
        <v>32380</v>
      </c>
      <c r="F221" s="122">
        <v>0</v>
      </c>
      <c r="G221" s="122">
        <v>0</v>
      </c>
      <c r="H221" s="122">
        <v>243787</v>
      </c>
      <c r="I221" s="122">
        <v>276167</v>
      </c>
      <c r="J221" s="122"/>
      <c r="K221" s="122">
        <v>305145</v>
      </c>
      <c r="L221" s="122">
        <v>0</v>
      </c>
      <c r="M221" s="122">
        <v>772891</v>
      </c>
      <c r="N221" s="122">
        <v>0</v>
      </c>
      <c r="O221" s="122">
        <v>1078036</v>
      </c>
      <c r="P221" s="122"/>
      <c r="Q221" s="122">
        <v>-654996</v>
      </c>
      <c r="R221" s="122"/>
      <c r="S221" s="122">
        <v>121793</v>
      </c>
      <c r="T221" s="122"/>
      <c r="U221" s="122">
        <v>-533203</v>
      </c>
    </row>
    <row r="222" spans="1:21" ht="14.4" x14ac:dyDescent="0.25">
      <c r="A222" s="115">
        <v>729</v>
      </c>
      <c r="B222" s="116" t="s">
        <v>326</v>
      </c>
      <c r="C222" s="120">
        <v>2.8769551921220076E-3</v>
      </c>
      <c r="D222" s="121">
        <v>1012457</v>
      </c>
      <c r="E222" s="122">
        <v>25971</v>
      </c>
      <c r="F222" s="122">
        <v>0</v>
      </c>
      <c r="G222" s="122">
        <v>0</v>
      </c>
      <c r="H222" s="122">
        <v>25138</v>
      </c>
      <c r="I222" s="122">
        <v>51109</v>
      </c>
      <c r="J222" s="122"/>
      <c r="K222" s="122">
        <v>244746</v>
      </c>
      <c r="L222" s="122">
        <v>0</v>
      </c>
      <c r="M222" s="122">
        <v>619909</v>
      </c>
      <c r="N222" s="122">
        <v>406172</v>
      </c>
      <c r="O222" s="122">
        <v>1270827</v>
      </c>
      <c r="P222" s="122"/>
      <c r="Q222" s="122">
        <v>-525349</v>
      </c>
      <c r="R222" s="122"/>
      <c r="S222" s="122">
        <v>-141440</v>
      </c>
      <c r="T222" s="122"/>
      <c r="U222" s="122">
        <v>-666789</v>
      </c>
    </row>
    <row r="223" spans="1:21" ht="14.4" x14ac:dyDescent="0.25">
      <c r="A223" s="115">
        <v>730</v>
      </c>
      <c r="B223" s="116" t="s">
        <v>327</v>
      </c>
      <c r="C223" s="120">
        <v>0</v>
      </c>
      <c r="D223" s="121">
        <v>0</v>
      </c>
      <c r="E223" s="122">
        <v>0</v>
      </c>
      <c r="F223" s="122">
        <v>0</v>
      </c>
      <c r="G223" s="122">
        <v>0</v>
      </c>
      <c r="H223" s="122">
        <v>0</v>
      </c>
      <c r="I223" s="122">
        <v>0</v>
      </c>
      <c r="J223" s="122"/>
      <c r="K223" s="122">
        <v>0</v>
      </c>
      <c r="L223" s="122">
        <v>0</v>
      </c>
      <c r="M223" s="122">
        <v>0</v>
      </c>
      <c r="N223" s="122">
        <v>0</v>
      </c>
      <c r="O223" s="122">
        <v>0</v>
      </c>
      <c r="P223" s="122"/>
      <c r="Q223" s="122">
        <v>0</v>
      </c>
      <c r="R223" s="122"/>
      <c r="S223" s="122">
        <v>0</v>
      </c>
      <c r="T223" s="122"/>
      <c r="U223" s="122">
        <v>0</v>
      </c>
    </row>
    <row r="224" spans="1:21" ht="14.4" x14ac:dyDescent="0.25">
      <c r="A224" s="115">
        <v>731</v>
      </c>
      <c r="B224" s="116" t="s">
        <v>328</v>
      </c>
      <c r="C224" s="120">
        <v>0</v>
      </c>
      <c r="D224" s="121">
        <v>0</v>
      </c>
      <c r="E224" s="122">
        <v>0</v>
      </c>
      <c r="F224" s="122">
        <v>0</v>
      </c>
      <c r="G224" s="122">
        <v>0</v>
      </c>
      <c r="H224" s="122">
        <v>0</v>
      </c>
      <c r="I224" s="122">
        <v>0</v>
      </c>
      <c r="J224" s="122"/>
      <c r="K224" s="122">
        <v>0</v>
      </c>
      <c r="L224" s="122">
        <v>0</v>
      </c>
      <c r="M224" s="122">
        <v>0</v>
      </c>
      <c r="N224" s="122">
        <v>0</v>
      </c>
      <c r="O224" s="122">
        <v>0</v>
      </c>
      <c r="P224" s="122"/>
      <c r="Q224" s="122">
        <v>0</v>
      </c>
      <c r="R224" s="122"/>
      <c r="S224" s="122">
        <v>0</v>
      </c>
      <c r="T224" s="122"/>
      <c r="U224" s="122">
        <v>0</v>
      </c>
    </row>
    <row r="225" spans="1:21" ht="14.4" x14ac:dyDescent="0.25">
      <c r="A225" s="115">
        <v>733</v>
      </c>
      <c r="B225" s="116" t="s">
        <v>329</v>
      </c>
      <c r="C225" s="120">
        <v>0</v>
      </c>
      <c r="D225" s="121">
        <v>0</v>
      </c>
      <c r="E225" s="122">
        <v>0</v>
      </c>
      <c r="F225" s="122">
        <v>0</v>
      </c>
      <c r="G225" s="122">
        <v>0</v>
      </c>
      <c r="H225" s="122">
        <v>0</v>
      </c>
      <c r="I225" s="122">
        <v>0</v>
      </c>
      <c r="J225" s="122"/>
      <c r="K225" s="122">
        <v>0</v>
      </c>
      <c r="L225" s="122">
        <v>0</v>
      </c>
      <c r="M225" s="122">
        <v>0</v>
      </c>
      <c r="N225" s="122">
        <v>2309197</v>
      </c>
      <c r="O225" s="122">
        <v>2309197</v>
      </c>
      <c r="P225" s="122"/>
      <c r="Q225" s="122">
        <v>0</v>
      </c>
      <c r="R225" s="122"/>
      <c r="S225" s="122">
        <v>-719025</v>
      </c>
      <c r="T225" s="122"/>
      <c r="U225" s="122">
        <v>-719025</v>
      </c>
    </row>
    <row r="226" spans="1:21" ht="14.4" x14ac:dyDescent="0.25">
      <c r="A226" s="115">
        <v>734</v>
      </c>
      <c r="B226" s="116" t="s">
        <v>330</v>
      </c>
      <c r="C226" s="120">
        <v>0</v>
      </c>
      <c r="D226" s="121">
        <v>0</v>
      </c>
      <c r="E226" s="122">
        <v>0</v>
      </c>
      <c r="F226" s="122">
        <v>0</v>
      </c>
      <c r="G226" s="122">
        <v>0</v>
      </c>
      <c r="H226" s="122">
        <v>7667</v>
      </c>
      <c r="I226" s="122">
        <v>7667</v>
      </c>
      <c r="J226" s="122"/>
      <c r="K226" s="122">
        <v>0</v>
      </c>
      <c r="L226" s="122">
        <v>0</v>
      </c>
      <c r="M226" s="122">
        <v>0</v>
      </c>
      <c r="N226" s="122">
        <v>2146211</v>
      </c>
      <c r="O226" s="122">
        <v>2146211</v>
      </c>
      <c r="P226" s="122"/>
      <c r="Q226" s="122">
        <v>0</v>
      </c>
      <c r="R226" s="122"/>
      <c r="S226" s="122">
        <v>-670612</v>
      </c>
      <c r="T226" s="122"/>
      <c r="U226" s="122">
        <v>-670612</v>
      </c>
    </row>
    <row r="227" spans="1:21" ht="14.4" x14ac:dyDescent="0.25">
      <c r="A227" s="115">
        <v>735</v>
      </c>
      <c r="B227" s="116" t="s">
        <v>331</v>
      </c>
      <c r="C227" s="120">
        <v>5.060303133176223E-3</v>
      </c>
      <c r="D227" s="121">
        <v>1780821</v>
      </c>
      <c r="E227" s="122">
        <v>45681</v>
      </c>
      <c r="F227" s="122">
        <v>0</v>
      </c>
      <c r="G227" s="122">
        <v>0</v>
      </c>
      <c r="H227" s="122">
        <v>83696</v>
      </c>
      <c r="I227" s="122">
        <v>129377</v>
      </c>
      <c r="J227" s="122"/>
      <c r="K227" s="122">
        <v>430486</v>
      </c>
      <c r="L227" s="122">
        <v>0</v>
      </c>
      <c r="M227" s="122">
        <v>1090363</v>
      </c>
      <c r="N227" s="122">
        <v>196052</v>
      </c>
      <c r="O227" s="122">
        <v>1716901</v>
      </c>
      <c r="P227" s="122"/>
      <c r="Q227" s="122">
        <v>-924041</v>
      </c>
      <c r="R227" s="122"/>
      <c r="S227" s="122">
        <v>-83575</v>
      </c>
      <c r="T227" s="122"/>
      <c r="U227" s="122">
        <v>-1007616</v>
      </c>
    </row>
    <row r="228" spans="1:21" ht="14.4" x14ac:dyDescent="0.25">
      <c r="A228" s="115">
        <v>736</v>
      </c>
      <c r="B228" s="116" t="s">
        <v>332</v>
      </c>
      <c r="C228" s="120">
        <v>0</v>
      </c>
      <c r="D228" s="121">
        <v>0</v>
      </c>
      <c r="E228" s="122">
        <v>0</v>
      </c>
      <c r="F228" s="122">
        <v>0</v>
      </c>
      <c r="G228" s="122">
        <v>0</v>
      </c>
      <c r="H228" s="122">
        <v>0</v>
      </c>
      <c r="I228" s="122">
        <v>0</v>
      </c>
      <c r="J228" s="122"/>
      <c r="K228" s="122">
        <v>0</v>
      </c>
      <c r="L228" s="122">
        <v>0</v>
      </c>
      <c r="M228" s="122">
        <v>0</v>
      </c>
      <c r="N228" s="122">
        <v>0</v>
      </c>
      <c r="O228" s="122">
        <v>0</v>
      </c>
      <c r="P228" s="122"/>
      <c r="Q228" s="122">
        <v>0</v>
      </c>
      <c r="R228" s="122"/>
      <c r="S228" s="122">
        <v>0</v>
      </c>
      <c r="T228" s="122"/>
      <c r="U228" s="122">
        <v>0</v>
      </c>
    </row>
    <row r="229" spans="1:21" ht="14.4" x14ac:dyDescent="0.25">
      <c r="A229" s="115">
        <v>737</v>
      </c>
      <c r="B229" s="116" t="s">
        <v>333</v>
      </c>
      <c r="C229" s="120">
        <v>2.0388706815604196E-3</v>
      </c>
      <c r="D229" s="121">
        <v>717518</v>
      </c>
      <c r="E229" s="122">
        <v>18405</v>
      </c>
      <c r="F229" s="122">
        <v>0</v>
      </c>
      <c r="G229" s="122">
        <v>0</v>
      </c>
      <c r="H229" s="122">
        <v>455</v>
      </c>
      <c r="I229" s="122">
        <v>18860</v>
      </c>
      <c r="J229" s="122"/>
      <c r="K229" s="122">
        <v>173449</v>
      </c>
      <c r="L229" s="122">
        <v>0</v>
      </c>
      <c r="M229" s="122">
        <v>439323</v>
      </c>
      <c r="N229" s="122">
        <v>436754</v>
      </c>
      <c r="O229" s="122">
        <v>1049526</v>
      </c>
      <c r="P229" s="122"/>
      <c r="Q229" s="122">
        <v>-372309</v>
      </c>
      <c r="R229" s="122"/>
      <c r="S229" s="122">
        <v>-140986</v>
      </c>
      <c r="T229" s="122"/>
      <c r="U229" s="122">
        <v>-513295</v>
      </c>
    </row>
    <row r="230" spans="1:21" ht="14.4" x14ac:dyDescent="0.25">
      <c r="A230" s="115">
        <v>738</v>
      </c>
      <c r="B230" s="116" t="s">
        <v>334</v>
      </c>
      <c r="C230" s="120">
        <v>0</v>
      </c>
      <c r="D230" s="121">
        <v>0</v>
      </c>
      <c r="E230" s="122">
        <v>0</v>
      </c>
      <c r="F230" s="122">
        <v>0</v>
      </c>
      <c r="G230" s="122">
        <v>0</v>
      </c>
      <c r="H230" s="122">
        <v>0</v>
      </c>
      <c r="I230" s="122">
        <v>0</v>
      </c>
      <c r="J230" s="122"/>
      <c r="K230" s="122">
        <v>0</v>
      </c>
      <c r="L230" s="122">
        <v>0</v>
      </c>
      <c r="M230" s="122">
        <v>0</v>
      </c>
      <c r="N230" s="122">
        <v>1265379</v>
      </c>
      <c r="O230" s="122">
        <v>1265379</v>
      </c>
      <c r="P230" s="122"/>
      <c r="Q230" s="122">
        <v>0</v>
      </c>
      <c r="R230" s="122"/>
      <c r="S230" s="122">
        <v>-887569</v>
      </c>
      <c r="T230" s="122"/>
      <c r="U230" s="122">
        <v>-887569</v>
      </c>
    </row>
    <row r="231" spans="1:21" ht="14.4" x14ac:dyDescent="0.25">
      <c r="A231" s="115">
        <v>739</v>
      </c>
      <c r="B231" s="116" t="s">
        <v>335</v>
      </c>
      <c r="C231" s="120">
        <v>1.5312107747814489E-3</v>
      </c>
      <c r="D231" s="121">
        <v>538862</v>
      </c>
      <c r="E231" s="122">
        <v>13823</v>
      </c>
      <c r="F231" s="122">
        <v>0</v>
      </c>
      <c r="G231" s="122">
        <v>0</v>
      </c>
      <c r="H231" s="122">
        <v>33358</v>
      </c>
      <c r="I231" s="122">
        <v>47181</v>
      </c>
      <c r="J231" s="122"/>
      <c r="K231" s="122">
        <v>130262</v>
      </c>
      <c r="L231" s="122">
        <v>0</v>
      </c>
      <c r="M231" s="122">
        <v>329936</v>
      </c>
      <c r="N231" s="122">
        <v>331177</v>
      </c>
      <c r="O231" s="122">
        <v>791375</v>
      </c>
      <c r="P231" s="122"/>
      <c r="Q231" s="122">
        <v>-279608</v>
      </c>
      <c r="R231" s="122"/>
      <c r="S231" s="122">
        <v>-55044</v>
      </c>
      <c r="T231" s="122"/>
      <c r="U231" s="122">
        <v>-334652</v>
      </c>
    </row>
    <row r="232" spans="1:21" ht="14.4" x14ac:dyDescent="0.25">
      <c r="A232" s="115">
        <v>740</v>
      </c>
      <c r="B232" s="116" t="s">
        <v>336</v>
      </c>
      <c r="C232" s="120">
        <v>0</v>
      </c>
      <c r="D232" s="121">
        <v>0</v>
      </c>
      <c r="E232" s="122">
        <v>0</v>
      </c>
      <c r="F232" s="122">
        <v>0</v>
      </c>
      <c r="G232" s="122">
        <v>0</v>
      </c>
      <c r="H232" s="122">
        <v>0</v>
      </c>
      <c r="I232" s="122">
        <v>0</v>
      </c>
      <c r="J232" s="122"/>
      <c r="K232" s="122">
        <v>0</v>
      </c>
      <c r="L232" s="122">
        <v>0</v>
      </c>
      <c r="M232" s="122">
        <v>0</v>
      </c>
      <c r="N232" s="122">
        <v>0</v>
      </c>
      <c r="O232" s="122">
        <v>0</v>
      </c>
      <c r="P232" s="122"/>
      <c r="Q232" s="122">
        <v>0</v>
      </c>
      <c r="R232" s="122"/>
      <c r="S232" s="122">
        <v>0</v>
      </c>
      <c r="T232" s="122"/>
      <c r="U232" s="122">
        <v>0</v>
      </c>
    </row>
    <row r="233" spans="1:21" ht="14.4" x14ac:dyDescent="0.25">
      <c r="A233" s="115">
        <v>741</v>
      </c>
      <c r="B233" s="116" t="s">
        <v>337</v>
      </c>
      <c r="C233" s="120">
        <v>4.7917546482214137E-3</v>
      </c>
      <c r="D233" s="121">
        <v>1686314</v>
      </c>
      <c r="E233" s="122">
        <v>43256</v>
      </c>
      <c r="F233" s="122">
        <v>0</v>
      </c>
      <c r="G233" s="122">
        <v>0</v>
      </c>
      <c r="H233" s="122">
        <v>0</v>
      </c>
      <c r="I233" s="122">
        <v>43256</v>
      </c>
      <c r="J233" s="122"/>
      <c r="K233" s="122">
        <v>407640</v>
      </c>
      <c r="L233" s="122">
        <v>0</v>
      </c>
      <c r="M233" s="122">
        <v>1032498</v>
      </c>
      <c r="N233" s="122">
        <v>317604</v>
      </c>
      <c r="O233" s="122">
        <v>1757742</v>
      </c>
      <c r="P233" s="122"/>
      <c r="Q233" s="122">
        <v>-875003</v>
      </c>
      <c r="R233" s="122"/>
      <c r="S233" s="122">
        <v>-156397</v>
      </c>
      <c r="T233" s="122"/>
      <c r="U233" s="122">
        <v>-1031400</v>
      </c>
    </row>
    <row r="234" spans="1:21" ht="14.4" x14ac:dyDescent="0.25">
      <c r="A234" s="115">
        <v>742</v>
      </c>
      <c r="B234" s="116" t="s">
        <v>338</v>
      </c>
      <c r="C234" s="120">
        <v>1.7151957595344415E-3</v>
      </c>
      <c r="D234" s="121">
        <v>603611</v>
      </c>
      <c r="E234" s="122">
        <v>15483</v>
      </c>
      <c r="F234" s="122">
        <v>0</v>
      </c>
      <c r="G234" s="122">
        <v>0</v>
      </c>
      <c r="H234" s="122">
        <v>275940</v>
      </c>
      <c r="I234" s="122">
        <v>291423</v>
      </c>
      <c r="J234" s="122"/>
      <c r="K234" s="122">
        <v>145914</v>
      </c>
      <c r="L234" s="122">
        <v>0</v>
      </c>
      <c r="M234" s="122">
        <v>369580</v>
      </c>
      <c r="N234" s="122">
        <v>0</v>
      </c>
      <c r="O234" s="122">
        <v>515494</v>
      </c>
      <c r="P234" s="122"/>
      <c r="Q234" s="122">
        <v>-313205</v>
      </c>
      <c r="R234" s="122"/>
      <c r="S234" s="122">
        <v>98870</v>
      </c>
      <c r="T234" s="122"/>
      <c r="U234" s="122">
        <v>-214335</v>
      </c>
    </row>
    <row r="235" spans="1:21" ht="14.4" x14ac:dyDescent="0.25">
      <c r="A235" s="115">
        <v>743</v>
      </c>
      <c r="B235" s="116" t="s">
        <v>339</v>
      </c>
      <c r="C235" s="120">
        <v>2.7527612148091781E-3</v>
      </c>
      <c r="D235" s="121">
        <v>968751</v>
      </c>
      <c r="E235" s="122">
        <v>24850</v>
      </c>
      <c r="F235" s="122">
        <v>0</v>
      </c>
      <c r="G235" s="122">
        <v>0</v>
      </c>
      <c r="H235" s="122">
        <v>131457</v>
      </c>
      <c r="I235" s="122">
        <v>156307</v>
      </c>
      <c r="J235" s="122"/>
      <c r="K235" s="122">
        <v>234181</v>
      </c>
      <c r="L235" s="122">
        <v>0</v>
      </c>
      <c r="M235" s="122">
        <v>593148</v>
      </c>
      <c r="N235" s="122">
        <v>525020</v>
      </c>
      <c r="O235" s="122">
        <v>1352349</v>
      </c>
      <c r="P235" s="122"/>
      <c r="Q235" s="122">
        <v>-502671</v>
      </c>
      <c r="R235" s="122"/>
      <c r="S235" s="122">
        <v>-88042</v>
      </c>
      <c r="T235" s="122"/>
      <c r="U235" s="122">
        <v>-590713</v>
      </c>
    </row>
    <row r="236" spans="1:21" ht="14.4" x14ac:dyDescent="0.25">
      <c r="A236" s="115">
        <v>744</v>
      </c>
      <c r="B236" s="116" t="s">
        <v>340</v>
      </c>
      <c r="C236" s="120">
        <v>0</v>
      </c>
      <c r="D236" s="121">
        <v>0</v>
      </c>
      <c r="E236" s="122">
        <v>0</v>
      </c>
      <c r="F236" s="122">
        <v>0</v>
      </c>
      <c r="G236" s="122">
        <v>0</v>
      </c>
      <c r="H236" s="122">
        <v>0</v>
      </c>
      <c r="I236" s="122">
        <v>0</v>
      </c>
      <c r="J236" s="122"/>
      <c r="K236" s="122">
        <v>0</v>
      </c>
      <c r="L236" s="122">
        <v>0</v>
      </c>
      <c r="M236" s="122">
        <v>0</v>
      </c>
      <c r="N236" s="122">
        <v>0</v>
      </c>
      <c r="O236" s="122">
        <v>0</v>
      </c>
      <c r="P236" s="122"/>
      <c r="Q236" s="122">
        <v>0</v>
      </c>
      <c r="R236" s="122"/>
      <c r="S236" s="122">
        <v>0</v>
      </c>
      <c r="T236" s="122"/>
      <c r="U236" s="122">
        <v>0</v>
      </c>
    </row>
    <row r="237" spans="1:21" ht="14.4" x14ac:dyDescent="0.25">
      <c r="A237" s="115">
        <v>745</v>
      </c>
      <c r="B237" s="116" t="s">
        <v>341</v>
      </c>
      <c r="C237" s="120">
        <v>3.257619540208275E-3</v>
      </c>
      <c r="D237" s="121">
        <v>1146418</v>
      </c>
      <c r="E237" s="122">
        <v>29407</v>
      </c>
      <c r="F237" s="122">
        <v>0</v>
      </c>
      <c r="G237" s="122">
        <v>0</v>
      </c>
      <c r="H237" s="122">
        <v>2621</v>
      </c>
      <c r="I237" s="122">
        <v>32028</v>
      </c>
      <c r="J237" s="122"/>
      <c r="K237" s="122">
        <v>277130</v>
      </c>
      <c r="L237" s="122">
        <v>0</v>
      </c>
      <c r="M237" s="122">
        <v>701932</v>
      </c>
      <c r="N237" s="122">
        <v>737277</v>
      </c>
      <c r="O237" s="122">
        <v>1716339</v>
      </c>
      <c r="P237" s="122"/>
      <c r="Q237" s="122">
        <v>-594861</v>
      </c>
      <c r="R237" s="122"/>
      <c r="S237" s="122">
        <v>-188448</v>
      </c>
      <c r="T237" s="122"/>
      <c r="U237" s="122">
        <v>-783309</v>
      </c>
    </row>
    <row r="238" spans="1:21" ht="14.4" x14ac:dyDescent="0.25">
      <c r="A238" s="115">
        <v>747</v>
      </c>
      <c r="B238" s="116" t="s">
        <v>342</v>
      </c>
      <c r="C238" s="120">
        <v>2.7077714085488266E-3</v>
      </c>
      <c r="D238" s="121">
        <v>952920</v>
      </c>
      <c r="E238" s="122">
        <v>24444</v>
      </c>
      <c r="F238" s="122">
        <v>0</v>
      </c>
      <c r="G238" s="122">
        <v>0</v>
      </c>
      <c r="H238" s="122">
        <v>86881</v>
      </c>
      <c r="I238" s="122">
        <v>111325</v>
      </c>
      <c r="J238" s="122"/>
      <c r="K238" s="122">
        <v>230353</v>
      </c>
      <c r="L238" s="122">
        <v>0</v>
      </c>
      <c r="M238" s="122">
        <v>583454</v>
      </c>
      <c r="N238" s="122">
        <v>90755</v>
      </c>
      <c r="O238" s="122">
        <v>904562</v>
      </c>
      <c r="P238" s="122"/>
      <c r="Q238" s="122">
        <v>-494455</v>
      </c>
      <c r="R238" s="122"/>
      <c r="S238" s="122">
        <v>24783</v>
      </c>
      <c r="T238" s="122"/>
      <c r="U238" s="122">
        <v>-469672</v>
      </c>
    </row>
    <row r="239" spans="1:21" ht="14.4" x14ac:dyDescent="0.25">
      <c r="A239" s="115">
        <v>748</v>
      </c>
      <c r="B239" s="116" t="s">
        <v>343</v>
      </c>
      <c r="C239" s="120">
        <v>1.5422492559321363E-3</v>
      </c>
      <c r="D239" s="121">
        <v>542747</v>
      </c>
      <c r="E239" s="122">
        <v>13922</v>
      </c>
      <c r="F239" s="122">
        <v>0</v>
      </c>
      <c r="G239" s="122">
        <v>0</v>
      </c>
      <c r="H239" s="122">
        <v>99568</v>
      </c>
      <c r="I239" s="122">
        <v>113490</v>
      </c>
      <c r="J239" s="122"/>
      <c r="K239" s="122">
        <v>131201</v>
      </c>
      <c r="L239" s="122">
        <v>0</v>
      </c>
      <c r="M239" s="122">
        <v>332314</v>
      </c>
      <c r="N239" s="122">
        <v>83540</v>
      </c>
      <c r="O239" s="122">
        <v>547055</v>
      </c>
      <c r="P239" s="122"/>
      <c r="Q239" s="122">
        <v>-281625</v>
      </c>
      <c r="R239" s="122"/>
      <c r="S239" s="122">
        <v>-24687</v>
      </c>
      <c r="T239" s="122"/>
      <c r="U239" s="122">
        <v>-306312</v>
      </c>
    </row>
    <row r="240" spans="1:21" ht="14.4" x14ac:dyDescent="0.25">
      <c r="A240" s="115">
        <v>749</v>
      </c>
      <c r="B240" s="116" t="s">
        <v>344</v>
      </c>
      <c r="C240" s="120">
        <v>2.8669112514850101E-3</v>
      </c>
      <c r="D240" s="121">
        <v>1008924</v>
      </c>
      <c r="E240" s="122">
        <v>25880</v>
      </c>
      <c r="F240" s="122">
        <v>0</v>
      </c>
      <c r="G240" s="122">
        <v>0</v>
      </c>
      <c r="H240" s="122">
        <v>0</v>
      </c>
      <c r="I240" s="122">
        <v>25880</v>
      </c>
      <c r="J240" s="122"/>
      <c r="K240" s="122">
        <v>243892</v>
      </c>
      <c r="L240" s="122">
        <v>0</v>
      </c>
      <c r="M240" s="122">
        <v>617744</v>
      </c>
      <c r="N240" s="122">
        <v>670564</v>
      </c>
      <c r="O240" s="122">
        <v>1532200</v>
      </c>
      <c r="P240" s="122"/>
      <c r="Q240" s="122">
        <v>-523515</v>
      </c>
      <c r="R240" s="122"/>
      <c r="S240" s="122">
        <v>-240360</v>
      </c>
      <c r="T240" s="122"/>
      <c r="U240" s="122">
        <v>-763875</v>
      </c>
    </row>
    <row r="241" spans="1:21" ht="14.4" x14ac:dyDescent="0.25">
      <c r="A241" s="115">
        <v>750</v>
      </c>
      <c r="B241" s="116" t="s">
        <v>345</v>
      </c>
      <c r="C241" s="120">
        <v>0</v>
      </c>
      <c r="D241" s="121">
        <v>0</v>
      </c>
      <c r="E241" s="122">
        <v>0</v>
      </c>
      <c r="F241" s="122">
        <v>0</v>
      </c>
      <c r="G241" s="122">
        <v>0</v>
      </c>
      <c r="H241" s="122">
        <v>0</v>
      </c>
      <c r="I241" s="122">
        <v>0</v>
      </c>
      <c r="J241" s="122"/>
      <c r="K241" s="122">
        <v>0</v>
      </c>
      <c r="L241" s="122">
        <v>0</v>
      </c>
      <c r="M241" s="122">
        <v>0</v>
      </c>
      <c r="N241" s="122">
        <v>0</v>
      </c>
      <c r="O241" s="122">
        <v>0</v>
      </c>
      <c r="P241" s="122"/>
      <c r="Q241" s="122">
        <v>0</v>
      </c>
      <c r="R241" s="122"/>
      <c r="S241" s="122">
        <v>0</v>
      </c>
      <c r="T241" s="122"/>
      <c r="U241" s="122">
        <v>0</v>
      </c>
    </row>
    <row r="242" spans="1:21" ht="14.4" x14ac:dyDescent="0.25">
      <c r="A242" s="115">
        <v>751</v>
      </c>
      <c r="B242" s="116" t="s">
        <v>346</v>
      </c>
      <c r="C242" s="120">
        <v>1.1036226524837751E-4</v>
      </c>
      <c r="D242" s="121">
        <v>38836</v>
      </c>
      <c r="E242" s="122">
        <v>996</v>
      </c>
      <c r="F242" s="122">
        <v>0</v>
      </c>
      <c r="G242" s="122">
        <v>0</v>
      </c>
      <c r="H242" s="122">
        <v>14721</v>
      </c>
      <c r="I242" s="122">
        <v>15717</v>
      </c>
      <c r="J242" s="122"/>
      <c r="K242" s="122">
        <v>9389</v>
      </c>
      <c r="L242" s="122">
        <v>0</v>
      </c>
      <c r="M242" s="122">
        <v>23780</v>
      </c>
      <c r="N242" s="122">
        <v>1893</v>
      </c>
      <c r="O242" s="122">
        <v>35062</v>
      </c>
      <c r="P242" s="122"/>
      <c r="Q242" s="122">
        <v>-20153</v>
      </c>
      <c r="R242" s="122"/>
      <c r="S242" s="122">
        <v>4964</v>
      </c>
      <c r="T242" s="122"/>
      <c r="U242" s="122">
        <v>-15189</v>
      </c>
    </row>
    <row r="243" spans="1:21" ht="14.4" x14ac:dyDescent="0.25">
      <c r="A243" s="115">
        <v>752</v>
      </c>
      <c r="B243" s="116" t="s">
        <v>347</v>
      </c>
      <c r="C243" s="120">
        <v>4.5652457498503258E-3</v>
      </c>
      <c r="D243" s="121">
        <v>1606600</v>
      </c>
      <c r="E243" s="122">
        <v>41212</v>
      </c>
      <c r="F243" s="122">
        <v>0</v>
      </c>
      <c r="G243" s="122">
        <v>0</v>
      </c>
      <c r="H243" s="122">
        <v>74740</v>
      </c>
      <c r="I243" s="122">
        <v>115952</v>
      </c>
      <c r="J243" s="122"/>
      <c r="K243" s="122">
        <v>388371</v>
      </c>
      <c r="L243" s="122">
        <v>0</v>
      </c>
      <c r="M243" s="122">
        <v>983691</v>
      </c>
      <c r="N243" s="122">
        <v>1140674</v>
      </c>
      <c r="O243" s="122">
        <v>2512736</v>
      </c>
      <c r="P243" s="122"/>
      <c r="Q243" s="122">
        <v>-833640</v>
      </c>
      <c r="R243" s="122"/>
      <c r="S243" s="122">
        <v>-334525</v>
      </c>
      <c r="T243" s="122"/>
      <c r="U243" s="122">
        <v>-1168165</v>
      </c>
    </row>
    <row r="244" spans="1:21" ht="14.4" x14ac:dyDescent="0.25">
      <c r="A244" s="115">
        <v>753</v>
      </c>
      <c r="B244" s="116" t="s">
        <v>348</v>
      </c>
      <c r="C244" s="120">
        <v>3.6501916529672711E-3</v>
      </c>
      <c r="D244" s="121">
        <v>1284574</v>
      </c>
      <c r="E244" s="122">
        <v>32951</v>
      </c>
      <c r="F244" s="122">
        <v>0</v>
      </c>
      <c r="G244" s="122">
        <v>0</v>
      </c>
      <c r="H244" s="122">
        <v>97258</v>
      </c>
      <c r="I244" s="122">
        <v>130209</v>
      </c>
      <c r="J244" s="122"/>
      <c r="K244" s="122">
        <v>310526</v>
      </c>
      <c r="L244" s="122">
        <v>0</v>
      </c>
      <c r="M244" s="122">
        <v>786521</v>
      </c>
      <c r="N244" s="122">
        <v>756326</v>
      </c>
      <c r="O244" s="122">
        <v>1853373</v>
      </c>
      <c r="P244" s="122"/>
      <c r="Q244" s="122">
        <v>-666545</v>
      </c>
      <c r="R244" s="122"/>
      <c r="S244" s="122">
        <v>-264856</v>
      </c>
      <c r="T244" s="122"/>
      <c r="U244" s="122">
        <v>-931401</v>
      </c>
    </row>
    <row r="245" spans="1:21" ht="14.4" x14ac:dyDescent="0.25">
      <c r="A245" s="115">
        <v>754</v>
      </c>
      <c r="B245" s="116" t="s">
        <v>349</v>
      </c>
      <c r="C245" s="120">
        <v>1.83102006466531E-3</v>
      </c>
      <c r="D245" s="121">
        <v>644373</v>
      </c>
      <c r="E245" s="122">
        <v>16529</v>
      </c>
      <c r="F245" s="122">
        <v>0</v>
      </c>
      <c r="G245" s="122">
        <v>0</v>
      </c>
      <c r="H245" s="122">
        <v>197396</v>
      </c>
      <c r="I245" s="122">
        <v>213925</v>
      </c>
      <c r="J245" s="122"/>
      <c r="K245" s="122">
        <v>155767</v>
      </c>
      <c r="L245" s="122">
        <v>0</v>
      </c>
      <c r="M245" s="122">
        <v>394537</v>
      </c>
      <c r="N245" s="122">
        <v>1144943</v>
      </c>
      <c r="O245" s="122">
        <v>1695247</v>
      </c>
      <c r="P245" s="122"/>
      <c r="Q245" s="122">
        <v>-334355</v>
      </c>
      <c r="R245" s="122"/>
      <c r="S245" s="122">
        <v>-281162</v>
      </c>
      <c r="T245" s="122"/>
      <c r="U245" s="122">
        <v>-615517</v>
      </c>
    </row>
    <row r="246" spans="1:21" ht="14.4" x14ac:dyDescent="0.25">
      <c r="A246" s="115">
        <v>756</v>
      </c>
      <c r="B246" s="116" t="s">
        <v>350</v>
      </c>
      <c r="C246" s="120">
        <v>7.5351708564069938E-3</v>
      </c>
      <c r="D246" s="121">
        <v>2651776</v>
      </c>
      <c r="E246" s="122">
        <v>68022</v>
      </c>
      <c r="F246" s="122">
        <v>0</v>
      </c>
      <c r="G246" s="122">
        <v>0</v>
      </c>
      <c r="H246" s="122">
        <v>832330</v>
      </c>
      <c r="I246" s="122">
        <v>900352</v>
      </c>
      <c r="J246" s="122"/>
      <c r="K246" s="122">
        <v>641026</v>
      </c>
      <c r="L246" s="122">
        <v>0</v>
      </c>
      <c r="M246" s="122">
        <v>1623632</v>
      </c>
      <c r="N246" s="122">
        <v>0</v>
      </c>
      <c r="O246" s="122">
        <v>2264658</v>
      </c>
      <c r="P246" s="122"/>
      <c r="Q246" s="122">
        <v>-1375967</v>
      </c>
      <c r="R246" s="122"/>
      <c r="S246" s="122">
        <v>299743</v>
      </c>
      <c r="T246" s="122"/>
      <c r="U246" s="122">
        <v>-1076224</v>
      </c>
    </row>
    <row r="247" spans="1:21" ht="14.4" x14ac:dyDescent="0.25">
      <c r="A247" s="115">
        <v>757</v>
      </c>
      <c r="B247" s="116" t="s">
        <v>351</v>
      </c>
      <c r="C247" s="120">
        <v>1.5755659456174473E-3</v>
      </c>
      <c r="D247" s="121">
        <v>554471</v>
      </c>
      <c r="E247" s="122">
        <v>14223</v>
      </c>
      <c r="F247" s="122">
        <v>0</v>
      </c>
      <c r="G247" s="122">
        <v>0</v>
      </c>
      <c r="H247" s="122">
        <v>27142</v>
      </c>
      <c r="I247" s="122">
        <v>41365</v>
      </c>
      <c r="J247" s="122"/>
      <c r="K247" s="122">
        <v>134035</v>
      </c>
      <c r="L247" s="122">
        <v>0</v>
      </c>
      <c r="M247" s="122">
        <v>339493</v>
      </c>
      <c r="N247" s="122">
        <v>87617</v>
      </c>
      <c r="O247" s="122">
        <v>561145</v>
      </c>
      <c r="P247" s="122"/>
      <c r="Q247" s="122">
        <v>-287708</v>
      </c>
      <c r="R247" s="122"/>
      <c r="S247" s="122">
        <v>-30717</v>
      </c>
      <c r="T247" s="122"/>
      <c r="U247" s="122">
        <v>-318425</v>
      </c>
    </row>
    <row r="248" spans="1:21" ht="14.4" x14ac:dyDescent="0.25">
      <c r="A248" s="115">
        <v>759</v>
      </c>
      <c r="B248" s="116" t="s">
        <v>352</v>
      </c>
      <c r="C248" s="120">
        <v>0</v>
      </c>
      <c r="D248" s="121">
        <v>0</v>
      </c>
      <c r="E248" s="122">
        <v>0</v>
      </c>
      <c r="F248" s="122">
        <v>0</v>
      </c>
      <c r="G248" s="122">
        <v>0</v>
      </c>
      <c r="H248" s="122">
        <v>0</v>
      </c>
      <c r="I248" s="122">
        <v>0</v>
      </c>
      <c r="J248" s="122"/>
      <c r="K248" s="122">
        <v>0</v>
      </c>
      <c r="L248" s="122">
        <v>0</v>
      </c>
      <c r="M248" s="122">
        <v>0</v>
      </c>
      <c r="N248" s="122">
        <v>0</v>
      </c>
      <c r="O248" s="122">
        <v>0</v>
      </c>
      <c r="P248" s="122"/>
      <c r="Q248" s="122">
        <v>0</v>
      </c>
      <c r="R248" s="122"/>
      <c r="S248" s="122">
        <v>0</v>
      </c>
      <c r="T248" s="122"/>
      <c r="U248" s="122">
        <v>0</v>
      </c>
    </row>
    <row r="249" spans="1:21" ht="14.4" x14ac:dyDescent="0.25">
      <c r="A249" s="115">
        <v>760</v>
      </c>
      <c r="B249" s="116" t="s">
        <v>353</v>
      </c>
      <c r="C249" s="120">
        <v>0</v>
      </c>
      <c r="D249" s="121">
        <v>0</v>
      </c>
      <c r="E249" s="122">
        <v>0</v>
      </c>
      <c r="F249" s="122">
        <v>0</v>
      </c>
      <c r="G249" s="122">
        <v>0</v>
      </c>
      <c r="H249" s="122">
        <v>0</v>
      </c>
      <c r="I249" s="122">
        <v>0</v>
      </c>
      <c r="J249" s="122"/>
      <c r="K249" s="122">
        <v>0</v>
      </c>
      <c r="L249" s="122">
        <v>0</v>
      </c>
      <c r="M249" s="122">
        <v>0</v>
      </c>
      <c r="N249" s="122">
        <v>0</v>
      </c>
      <c r="O249" s="122">
        <v>0</v>
      </c>
      <c r="P249" s="122"/>
      <c r="Q249" s="122">
        <v>0</v>
      </c>
      <c r="R249" s="122"/>
      <c r="S249" s="122">
        <v>0</v>
      </c>
      <c r="T249" s="122"/>
      <c r="U249" s="122">
        <v>0</v>
      </c>
    </row>
    <row r="250" spans="1:21" ht="14.4" x14ac:dyDescent="0.25">
      <c r="A250" s="115">
        <v>761</v>
      </c>
      <c r="B250" s="116" t="s">
        <v>354</v>
      </c>
      <c r="C250" s="120">
        <v>1.429150542939542E-3</v>
      </c>
      <c r="D250" s="121">
        <v>502945</v>
      </c>
      <c r="E250" s="122">
        <v>12901</v>
      </c>
      <c r="F250" s="122">
        <v>0</v>
      </c>
      <c r="G250" s="122">
        <v>0</v>
      </c>
      <c r="H250" s="122">
        <v>68679</v>
      </c>
      <c r="I250" s="122">
        <v>81580</v>
      </c>
      <c r="J250" s="122"/>
      <c r="K250" s="122">
        <v>121580</v>
      </c>
      <c r="L250" s="122">
        <v>0</v>
      </c>
      <c r="M250" s="122">
        <v>307945</v>
      </c>
      <c r="N250" s="122">
        <v>175078</v>
      </c>
      <c r="O250" s="122">
        <v>604603</v>
      </c>
      <c r="P250" s="122"/>
      <c r="Q250" s="122">
        <v>-260971</v>
      </c>
      <c r="R250" s="122"/>
      <c r="S250" s="122">
        <v>-47210</v>
      </c>
      <c r="T250" s="122"/>
      <c r="U250" s="122">
        <v>-308181</v>
      </c>
    </row>
    <row r="251" spans="1:21" ht="14.4" x14ac:dyDescent="0.25">
      <c r="A251" s="115">
        <v>762</v>
      </c>
      <c r="B251" s="116" t="s">
        <v>355</v>
      </c>
      <c r="C251" s="120">
        <v>0</v>
      </c>
      <c r="D251" s="121">
        <v>0</v>
      </c>
      <c r="E251" s="122">
        <v>0</v>
      </c>
      <c r="F251" s="122">
        <v>0</v>
      </c>
      <c r="G251" s="122">
        <v>0</v>
      </c>
      <c r="H251" s="122">
        <v>0</v>
      </c>
      <c r="I251" s="122">
        <v>0</v>
      </c>
      <c r="J251" s="122"/>
      <c r="K251" s="122">
        <v>0</v>
      </c>
      <c r="L251" s="122">
        <v>0</v>
      </c>
      <c r="M251" s="122">
        <v>0</v>
      </c>
      <c r="N251" s="122">
        <v>0</v>
      </c>
      <c r="O251" s="122">
        <v>0</v>
      </c>
      <c r="P251" s="122"/>
      <c r="Q251" s="122">
        <v>0</v>
      </c>
      <c r="R251" s="122"/>
      <c r="S251" s="122">
        <v>0</v>
      </c>
      <c r="T251" s="122"/>
      <c r="U251" s="122">
        <v>0</v>
      </c>
    </row>
    <row r="252" spans="1:21" ht="14.4" x14ac:dyDescent="0.25">
      <c r="A252" s="115">
        <v>765</v>
      </c>
      <c r="B252" s="116" t="s">
        <v>356</v>
      </c>
      <c r="C252" s="120">
        <v>1.617692627562695E-2</v>
      </c>
      <c r="D252" s="121">
        <v>5692980</v>
      </c>
      <c r="E252" s="122">
        <v>146033</v>
      </c>
      <c r="F252" s="122">
        <v>0</v>
      </c>
      <c r="G252" s="122">
        <v>0</v>
      </c>
      <c r="H252" s="122">
        <v>311648</v>
      </c>
      <c r="I252" s="122">
        <v>457681</v>
      </c>
      <c r="J252" s="122"/>
      <c r="K252" s="122">
        <v>1376190</v>
      </c>
      <c r="L252" s="122">
        <v>0</v>
      </c>
      <c r="M252" s="122">
        <v>3485704</v>
      </c>
      <c r="N252" s="122">
        <v>1261102</v>
      </c>
      <c r="O252" s="122">
        <v>6122996</v>
      </c>
      <c r="P252" s="122"/>
      <c r="Q252" s="122">
        <v>-2954002</v>
      </c>
      <c r="R252" s="122"/>
      <c r="S252" s="122">
        <v>-228075</v>
      </c>
      <c r="T252" s="122"/>
      <c r="U252" s="122">
        <v>-3182077</v>
      </c>
    </row>
    <row r="253" spans="1:21" ht="14.4" x14ac:dyDescent="0.25">
      <c r="A253" s="115">
        <v>766</v>
      </c>
      <c r="B253" s="116" t="s">
        <v>357</v>
      </c>
      <c r="C253" s="120">
        <v>1.2077696658065481E-4</v>
      </c>
      <c r="D253" s="121">
        <v>42501</v>
      </c>
      <c r="E253" s="122">
        <v>1090</v>
      </c>
      <c r="F253" s="122">
        <v>0</v>
      </c>
      <c r="G253" s="122">
        <v>0</v>
      </c>
      <c r="H253" s="122">
        <v>45003</v>
      </c>
      <c r="I253" s="122">
        <v>46093</v>
      </c>
      <c r="J253" s="122"/>
      <c r="K253" s="122">
        <v>10275</v>
      </c>
      <c r="L253" s="122">
        <v>0</v>
      </c>
      <c r="M253" s="122">
        <v>26024</v>
      </c>
      <c r="N253" s="122">
        <v>23715</v>
      </c>
      <c r="O253" s="122">
        <v>60014</v>
      </c>
      <c r="P253" s="122"/>
      <c r="Q253" s="122">
        <v>-22055</v>
      </c>
      <c r="R253" s="122"/>
      <c r="S253" s="122">
        <v>-3337</v>
      </c>
      <c r="T253" s="122"/>
      <c r="U253" s="122">
        <v>-25392</v>
      </c>
    </row>
    <row r="254" spans="1:21" ht="14.4" x14ac:dyDescent="0.25">
      <c r="A254" s="115">
        <v>767</v>
      </c>
      <c r="B254" s="116" t="s">
        <v>358</v>
      </c>
      <c r="C254" s="120">
        <v>1.4857904184884705E-2</v>
      </c>
      <c r="D254" s="121">
        <v>5228789</v>
      </c>
      <c r="E254" s="122">
        <v>134126</v>
      </c>
      <c r="F254" s="122">
        <v>0</v>
      </c>
      <c r="G254" s="122">
        <v>0</v>
      </c>
      <c r="H254" s="122">
        <v>729405</v>
      </c>
      <c r="I254" s="122">
        <v>863531</v>
      </c>
      <c r="J254" s="122"/>
      <c r="K254" s="122">
        <v>1263980</v>
      </c>
      <c r="L254" s="122">
        <v>0</v>
      </c>
      <c r="M254" s="122">
        <v>3201489</v>
      </c>
      <c r="N254" s="122">
        <v>135854</v>
      </c>
      <c r="O254" s="122">
        <v>4601323</v>
      </c>
      <c r="P254" s="122"/>
      <c r="Q254" s="122">
        <v>-2713142</v>
      </c>
      <c r="R254" s="122"/>
      <c r="S254" s="122">
        <v>275104</v>
      </c>
      <c r="T254" s="122"/>
      <c r="U254" s="122">
        <v>-2438038</v>
      </c>
    </row>
    <row r="255" spans="1:21" ht="14.4" x14ac:dyDescent="0.25">
      <c r="A255" s="115">
        <v>768</v>
      </c>
      <c r="B255" s="116" t="s">
        <v>359</v>
      </c>
      <c r="C255" s="120">
        <v>3.2327551923194129E-3</v>
      </c>
      <c r="D255" s="121">
        <v>1137670</v>
      </c>
      <c r="E255" s="122">
        <v>29183</v>
      </c>
      <c r="F255" s="122">
        <v>0</v>
      </c>
      <c r="G255" s="122">
        <v>0</v>
      </c>
      <c r="H255" s="122">
        <v>0</v>
      </c>
      <c r="I255" s="122">
        <v>29183</v>
      </c>
      <c r="J255" s="122"/>
      <c r="K255" s="122">
        <v>275014</v>
      </c>
      <c r="L255" s="122">
        <v>0</v>
      </c>
      <c r="M255" s="122">
        <v>696574</v>
      </c>
      <c r="N255" s="122">
        <v>236843</v>
      </c>
      <c r="O255" s="122">
        <v>1208431</v>
      </c>
      <c r="P255" s="122"/>
      <c r="Q255" s="122">
        <v>-590320</v>
      </c>
      <c r="R255" s="122"/>
      <c r="S255" s="122">
        <v>-100852</v>
      </c>
      <c r="T255" s="122"/>
      <c r="U255" s="122">
        <v>-691172</v>
      </c>
    </row>
    <row r="256" spans="1:21" ht="14.4" x14ac:dyDescent="0.25">
      <c r="A256" s="115">
        <v>769</v>
      </c>
      <c r="B256" s="116" t="s">
        <v>360</v>
      </c>
      <c r="C256" s="120">
        <v>5.2937028361812067E-3</v>
      </c>
      <c r="D256" s="121">
        <v>1862958</v>
      </c>
      <c r="E256" s="122">
        <v>47788</v>
      </c>
      <c r="F256" s="122">
        <v>0</v>
      </c>
      <c r="G256" s="122">
        <v>0</v>
      </c>
      <c r="H256" s="122">
        <v>0</v>
      </c>
      <c r="I256" s="122">
        <v>47788</v>
      </c>
      <c r="J256" s="122"/>
      <c r="K256" s="122">
        <v>450342</v>
      </c>
      <c r="L256" s="122">
        <v>0</v>
      </c>
      <c r="M256" s="122">
        <v>1140654</v>
      </c>
      <c r="N256" s="122">
        <v>1969582</v>
      </c>
      <c r="O256" s="122">
        <v>3560578</v>
      </c>
      <c r="P256" s="122"/>
      <c r="Q256" s="122">
        <v>-966662</v>
      </c>
      <c r="R256" s="122"/>
      <c r="S256" s="122">
        <v>-656757</v>
      </c>
      <c r="T256" s="122"/>
      <c r="U256" s="122">
        <v>-1623419</v>
      </c>
    </row>
    <row r="257" spans="1:21" ht="14.4" x14ac:dyDescent="0.25">
      <c r="A257" s="115">
        <v>770</v>
      </c>
      <c r="B257" s="116" t="s">
        <v>361</v>
      </c>
      <c r="C257" s="120">
        <v>2.8196108712520468E-3</v>
      </c>
      <c r="D257" s="121">
        <v>992274</v>
      </c>
      <c r="E257" s="122">
        <v>25453</v>
      </c>
      <c r="F257" s="122">
        <v>0</v>
      </c>
      <c r="G257" s="122">
        <v>0</v>
      </c>
      <c r="H257" s="122">
        <v>0</v>
      </c>
      <c r="I257" s="122">
        <v>25453</v>
      </c>
      <c r="J257" s="122"/>
      <c r="K257" s="122">
        <v>239868</v>
      </c>
      <c r="L257" s="122">
        <v>0</v>
      </c>
      <c r="M257" s="122">
        <v>607552</v>
      </c>
      <c r="N257" s="122">
        <v>628158</v>
      </c>
      <c r="O257" s="122">
        <v>1475578</v>
      </c>
      <c r="P257" s="122"/>
      <c r="Q257" s="122">
        <v>-514878</v>
      </c>
      <c r="R257" s="122"/>
      <c r="S257" s="122">
        <v>-236597</v>
      </c>
      <c r="T257" s="122"/>
      <c r="U257" s="122">
        <v>-751475</v>
      </c>
    </row>
    <row r="258" spans="1:21" ht="14.4" x14ac:dyDescent="0.25">
      <c r="A258" s="115">
        <v>771</v>
      </c>
      <c r="B258" s="116" t="s">
        <v>362</v>
      </c>
      <c r="C258" s="120">
        <v>1.9429405268897965E-3</v>
      </c>
      <c r="D258" s="121">
        <v>683759</v>
      </c>
      <c r="E258" s="122">
        <v>17539</v>
      </c>
      <c r="F258" s="122">
        <v>0</v>
      </c>
      <c r="G258" s="122">
        <v>0</v>
      </c>
      <c r="H258" s="122">
        <v>8928</v>
      </c>
      <c r="I258" s="122">
        <v>26467</v>
      </c>
      <c r="J258" s="122"/>
      <c r="K258" s="122">
        <v>165288</v>
      </c>
      <c r="L258" s="122">
        <v>0</v>
      </c>
      <c r="M258" s="122">
        <v>418653</v>
      </c>
      <c r="N258" s="122">
        <v>193470</v>
      </c>
      <c r="O258" s="122">
        <v>777411</v>
      </c>
      <c r="P258" s="122"/>
      <c r="Q258" s="122">
        <v>-354793</v>
      </c>
      <c r="R258" s="122"/>
      <c r="S258" s="122">
        <v>-82116</v>
      </c>
      <c r="T258" s="122"/>
      <c r="U258" s="122">
        <v>-436909</v>
      </c>
    </row>
    <row r="259" spans="1:21" ht="14.4" x14ac:dyDescent="0.25">
      <c r="A259" s="115">
        <v>772</v>
      </c>
      <c r="B259" s="116" t="s">
        <v>363</v>
      </c>
      <c r="C259" s="120">
        <v>3.1724356003744918E-3</v>
      </c>
      <c r="D259" s="121">
        <v>1116445</v>
      </c>
      <c r="E259" s="122">
        <v>28638</v>
      </c>
      <c r="F259" s="122">
        <v>0</v>
      </c>
      <c r="G259" s="122">
        <v>0</v>
      </c>
      <c r="H259" s="122">
        <v>2698</v>
      </c>
      <c r="I259" s="122">
        <v>31336</v>
      </c>
      <c r="J259" s="122"/>
      <c r="K259" s="122">
        <v>269883</v>
      </c>
      <c r="L259" s="122">
        <v>0</v>
      </c>
      <c r="M259" s="122">
        <v>683577</v>
      </c>
      <c r="N259" s="122">
        <v>663525</v>
      </c>
      <c r="O259" s="122">
        <v>1616985</v>
      </c>
      <c r="P259" s="122"/>
      <c r="Q259" s="122">
        <v>-579305</v>
      </c>
      <c r="R259" s="122"/>
      <c r="S259" s="122">
        <v>-205095</v>
      </c>
      <c r="T259" s="122"/>
      <c r="U259" s="122">
        <v>-784400</v>
      </c>
    </row>
    <row r="260" spans="1:21" ht="14.4" x14ac:dyDescent="0.25">
      <c r="A260" s="115">
        <v>773</v>
      </c>
      <c r="B260" s="116" t="s">
        <v>364</v>
      </c>
      <c r="C260" s="120">
        <v>2.0225304894765516E-3</v>
      </c>
      <c r="D260" s="121">
        <v>711770</v>
      </c>
      <c r="E260" s="122">
        <v>18258</v>
      </c>
      <c r="F260" s="122">
        <v>0</v>
      </c>
      <c r="G260" s="122">
        <v>0</v>
      </c>
      <c r="H260" s="122">
        <v>0</v>
      </c>
      <c r="I260" s="122">
        <v>18258</v>
      </c>
      <c r="J260" s="122"/>
      <c r="K260" s="122">
        <v>172059</v>
      </c>
      <c r="L260" s="122">
        <v>0</v>
      </c>
      <c r="M260" s="122">
        <v>435802</v>
      </c>
      <c r="N260" s="122">
        <v>545255</v>
      </c>
      <c r="O260" s="122">
        <v>1153116</v>
      </c>
      <c r="P260" s="122"/>
      <c r="Q260" s="122">
        <v>-369325</v>
      </c>
      <c r="R260" s="122"/>
      <c r="S260" s="122">
        <v>-174390</v>
      </c>
      <c r="T260" s="122"/>
      <c r="U260" s="122">
        <v>-543715</v>
      </c>
    </row>
    <row r="261" spans="1:21" ht="14.4" x14ac:dyDescent="0.25">
      <c r="A261" s="115">
        <v>774</v>
      </c>
      <c r="B261" s="116" t="s">
        <v>365</v>
      </c>
      <c r="C261" s="120">
        <v>2.6241030783139925E-3</v>
      </c>
      <c r="D261" s="121">
        <v>923471</v>
      </c>
      <c r="E261" s="122">
        <v>23688</v>
      </c>
      <c r="F261" s="122">
        <v>0</v>
      </c>
      <c r="G261" s="122">
        <v>0</v>
      </c>
      <c r="H261" s="122">
        <v>31351</v>
      </c>
      <c r="I261" s="122">
        <v>55039</v>
      </c>
      <c r="J261" s="122"/>
      <c r="K261" s="122">
        <v>223236</v>
      </c>
      <c r="L261" s="122">
        <v>0</v>
      </c>
      <c r="M261" s="122">
        <v>565426</v>
      </c>
      <c r="N261" s="122">
        <v>291163</v>
      </c>
      <c r="O261" s="122">
        <v>1079825</v>
      </c>
      <c r="P261" s="122"/>
      <c r="Q261" s="122">
        <v>-479177</v>
      </c>
      <c r="R261" s="122"/>
      <c r="S261" s="122">
        <v>-76061</v>
      </c>
      <c r="T261" s="122"/>
      <c r="U261" s="122">
        <v>-555238</v>
      </c>
    </row>
    <row r="262" spans="1:21" ht="14.4" x14ac:dyDescent="0.25">
      <c r="A262" s="115">
        <v>775</v>
      </c>
      <c r="B262" s="116" t="s">
        <v>366</v>
      </c>
      <c r="C262" s="120">
        <v>3.1441275202619039E-3</v>
      </c>
      <c r="D262" s="121">
        <v>1106480</v>
      </c>
      <c r="E262" s="122">
        <v>28383</v>
      </c>
      <c r="F262" s="122">
        <v>0</v>
      </c>
      <c r="G262" s="122">
        <v>0</v>
      </c>
      <c r="H262" s="122">
        <v>115395</v>
      </c>
      <c r="I262" s="122">
        <v>143778</v>
      </c>
      <c r="J262" s="122"/>
      <c r="K262" s="122">
        <v>267475</v>
      </c>
      <c r="L262" s="122">
        <v>0</v>
      </c>
      <c r="M262" s="122">
        <v>677477</v>
      </c>
      <c r="N262" s="122">
        <v>152340</v>
      </c>
      <c r="O262" s="122">
        <v>1097292</v>
      </c>
      <c r="P262" s="122"/>
      <c r="Q262" s="122">
        <v>-574136</v>
      </c>
      <c r="R262" s="122"/>
      <c r="S262" s="122">
        <v>-25537</v>
      </c>
      <c r="T262" s="122"/>
      <c r="U262" s="122">
        <v>-599673</v>
      </c>
    </row>
    <row r="263" spans="1:21" ht="14.4" x14ac:dyDescent="0.25">
      <c r="A263" s="115">
        <v>776</v>
      </c>
      <c r="B263" s="116" t="s">
        <v>367</v>
      </c>
      <c r="C263" s="120">
        <v>2.9491015492183908E-3</v>
      </c>
      <c r="D263" s="121">
        <v>1037849</v>
      </c>
      <c r="E263" s="122">
        <v>26622</v>
      </c>
      <c r="F263" s="122">
        <v>0</v>
      </c>
      <c r="G263" s="122">
        <v>0</v>
      </c>
      <c r="H263" s="122">
        <v>64589</v>
      </c>
      <c r="I263" s="122">
        <v>91211</v>
      </c>
      <c r="J263" s="122"/>
      <c r="K263" s="122">
        <v>250884</v>
      </c>
      <c r="L263" s="122">
        <v>0</v>
      </c>
      <c r="M263" s="122">
        <v>635454</v>
      </c>
      <c r="N263" s="122">
        <v>216401</v>
      </c>
      <c r="O263" s="122">
        <v>1102739</v>
      </c>
      <c r="P263" s="122"/>
      <c r="Q263" s="122">
        <v>-538523</v>
      </c>
      <c r="R263" s="122"/>
      <c r="S263" s="122">
        <v>-56713</v>
      </c>
      <c r="T263" s="122"/>
      <c r="U263" s="122">
        <v>-595236</v>
      </c>
    </row>
    <row r="264" spans="1:21" ht="14.4" x14ac:dyDescent="0.25">
      <c r="A264" s="115">
        <v>777</v>
      </c>
      <c r="B264" s="116" t="s">
        <v>368</v>
      </c>
      <c r="C264" s="120">
        <v>1.4220259252545683E-2</v>
      </c>
      <c r="D264" s="121">
        <v>5004390</v>
      </c>
      <c r="E264" s="122">
        <v>128370</v>
      </c>
      <c r="F264" s="122">
        <v>0</v>
      </c>
      <c r="G264" s="122">
        <v>0</v>
      </c>
      <c r="H264" s="122">
        <v>0</v>
      </c>
      <c r="I264" s="122">
        <v>128370</v>
      </c>
      <c r="J264" s="122"/>
      <c r="K264" s="122">
        <v>1209734</v>
      </c>
      <c r="L264" s="122">
        <v>0</v>
      </c>
      <c r="M264" s="122">
        <v>3064094</v>
      </c>
      <c r="N264" s="122">
        <v>1437603</v>
      </c>
      <c r="O264" s="122">
        <v>5711431</v>
      </c>
      <c r="P264" s="122"/>
      <c r="Q264" s="122">
        <v>-2596704</v>
      </c>
      <c r="R264" s="122"/>
      <c r="S264" s="122">
        <v>-656258</v>
      </c>
      <c r="T264" s="122"/>
      <c r="U264" s="122">
        <v>-3252962</v>
      </c>
    </row>
    <row r="265" spans="1:21" ht="14.4" x14ac:dyDescent="0.25">
      <c r="A265" s="115">
        <v>778</v>
      </c>
      <c r="B265" s="116" t="s">
        <v>369</v>
      </c>
      <c r="C265" s="120">
        <v>3.6744247056182244E-3</v>
      </c>
      <c r="D265" s="121">
        <v>1293103</v>
      </c>
      <c r="E265" s="122">
        <v>33170</v>
      </c>
      <c r="F265" s="122">
        <v>0</v>
      </c>
      <c r="G265" s="122">
        <v>0</v>
      </c>
      <c r="H265" s="122">
        <v>171785</v>
      </c>
      <c r="I265" s="122">
        <v>204955</v>
      </c>
      <c r="J265" s="122"/>
      <c r="K265" s="122">
        <v>312588</v>
      </c>
      <c r="L265" s="122">
        <v>0</v>
      </c>
      <c r="M265" s="122">
        <v>791742</v>
      </c>
      <c r="N265" s="122">
        <v>41483</v>
      </c>
      <c r="O265" s="122">
        <v>1145813</v>
      </c>
      <c r="P265" s="122"/>
      <c r="Q265" s="122">
        <v>-670972</v>
      </c>
      <c r="R265" s="122"/>
      <c r="S265" s="122">
        <v>123160</v>
      </c>
      <c r="T265" s="122"/>
      <c r="U265" s="122">
        <v>-547812</v>
      </c>
    </row>
    <row r="266" spans="1:21" ht="14.4" x14ac:dyDescent="0.25">
      <c r="A266" s="115">
        <v>779</v>
      </c>
      <c r="B266" s="116" t="s">
        <v>370</v>
      </c>
      <c r="C266" s="120">
        <v>4.2670272237604022E-3</v>
      </c>
      <c r="D266" s="121">
        <v>1501650</v>
      </c>
      <c r="E266" s="122">
        <v>38519</v>
      </c>
      <c r="F266" s="122">
        <v>0</v>
      </c>
      <c r="G266" s="122">
        <v>0</v>
      </c>
      <c r="H266" s="122">
        <v>3114035</v>
      </c>
      <c r="I266" s="122">
        <v>3152554</v>
      </c>
      <c r="J266" s="122"/>
      <c r="K266" s="122">
        <v>363001</v>
      </c>
      <c r="L266" s="122">
        <v>0</v>
      </c>
      <c r="M266" s="122">
        <v>919433</v>
      </c>
      <c r="N266" s="122">
        <v>0</v>
      </c>
      <c r="O266" s="122">
        <v>1282434</v>
      </c>
      <c r="P266" s="122"/>
      <c r="Q266" s="122">
        <v>-779185</v>
      </c>
      <c r="R266" s="122"/>
      <c r="S266" s="122">
        <v>799786</v>
      </c>
      <c r="T266" s="122"/>
      <c r="U266" s="122">
        <v>20601</v>
      </c>
    </row>
    <row r="267" spans="1:21" ht="14.4" x14ac:dyDescent="0.25">
      <c r="A267" s="115">
        <v>785</v>
      </c>
      <c r="B267" s="116" t="s">
        <v>371</v>
      </c>
      <c r="C267" s="120">
        <v>3.651595366320347E-3</v>
      </c>
      <c r="D267" s="121">
        <v>1285069</v>
      </c>
      <c r="E267" s="122">
        <v>32964</v>
      </c>
      <c r="F267" s="122">
        <v>0</v>
      </c>
      <c r="G267" s="122">
        <v>0</v>
      </c>
      <c r="H267" s="122">
        <v>36478</v>
      </c>
      <c r="I267" s="122">
        <v>69442</v>
      </c>
      <c r="J267" s="122"/>
      <c r="K267" s="122">
        <v>310646</v>
      </c>
      <c r="L267" s="122">
        <v>0</v>
      </c>
      <c r="M267" s="122">
        <v>786823</v>
      </c>
      <c r="N267" s="122">
        <v>263408</v>
      </c>
      <c r="O267" s="122">
        <v>1360877</v>
      </c>
      <c r="P267" s="122"/>
      <c r="Q267" s="122">
        <v>-666802</v>
      </c>
      <c r="R267" s="122"/>
      <c r="S267" s="122">
        <v>5095</v>
      </c>
      <c r="T267" s="122"/>
      <c r="U267" s="122">
        <v>-661707</v>
      </c>
    </row>
    <row r="268" spans="1:21" ht="14.4" x14ac:dyDescent="0.25">
      <c r="A268" s="115">
        <v>786</v>
      </c>
      <c r="B268" s="116" t="s">
        <v>372</v>
      </c>
      <c r="C268" s="120">
        <v>0</v>
      </c>
      <c r="D268" s="121">
        <v>0</v>
      </c>
      <c r="E268" s="122">
        <v>0</v>
      </c>
      <c r="F268" s="122">
        <v>0</v>
      </c>
      <c r="G268" s="122">
        <v>0</v>
      </c>
      <c r="H268" s="122">
        <v>0</v>
      </c>
      <c r="I268" s="122">
        <v>0</v>
      </c>
      <c r="J268" s="122"/>
      <c r="K268" s="122">
        <v>0</v>
      </c>
      <c r="L268" s="122">
        <v>0</v>
      </c>
      <c r="M268" s="122">
        <v>0</v>
      </c>
      <c r="N268" s="122">
        <v>0</v>
      </c>
      <c r="O268" s="122">
        <v>0</v>
      </c>
      <c r="P268" s="122"/>
      <c r="Q268" s="122">
        <v>0</v>
      </c>
      <c r="R268" s="122"/>
      <c r="S268" s="122">
        <v>-3021</v>
      </c>
      <c r="T268" s="122"/>
      <c r="U268" s="122">
        <v>-3021</v>
      </c>
    </row>
    <row r="269" spans="1:21" ht="14.4" x14ac:dyDescent="0.25">
      <c r="A269" s="115">
        <v>794</v>
      </c>
      <c r="B269" s="116" t="s">
        <v>373</v>
      </c>
      <c r="C269" s="120">
        <v>4.215846381926164E-3</v>
      </c>
      <c r="D269" s="121">
        <v>1483639</v>
      </c>
      <c r="E269" s="122">
        <v>38057</v>
      </c>
      <c r="F269" s="122">
        <v>0</v>
      </c>
      <c r="G269" s="122">
        <v>0</v>
      </c>
      <c r="H269" s="122">
        <v>358711</v>
      </c>
      <c r="I269" s="122">
        <v>396768</v>
      </c>
      <c r="J269" s="122"/>
      <c r="K269" s="122">
        <v>358647</v>
      </c>
      <c r="L269" s="122">
        <v>0</v>
      </c>
      <c r="M269" s="122">
        <v>908405</v>
      </c>
      <c r="N269" s="122">
        <v>140285</v>
      </c>
      <c r="O269" s="122">
        <v>1407337</v>
      </c>
      <c r="P269" s="122"/>
      <c r="Q269" s="122">
        <v>-769839</v>
      </c>
      <c r="R269" s="122"/>
      <c r="S269" s="122">
        <v>53653</v>
      </c>
      <c r="T269" s="122"/>
      <c r="U269" s="122">
        <v>-716186</v>
      </c>
    </row>
    <row r="270" spans="1:21" ht="14.4" x14ac:dyDescent="0.25">
      <c r="A270" s="115">
        <v>820</v>
      </c>
      <c r="B270" s="116" t="s">
        <v>374</v>
      </c>
      <c r="C270" s="120">
        <v>0</v>
      </c>
      <c r="D270" s="121">
        <v>0</v>
      </c>
      <c r="E270" s="122">
        <v>0</v>
      </c>
      <c r="F270" s="122">
        <v>0</v>
      </c>
      <c r="G270" s="122">
        <v>0</v>
      </c>
      <c r="H270" s="122">
        <v>3411</v>
      </c>
      <c r="I270" s="122">
        <v>3411</v>
      </c>
      <c r="J270" s="122"/>
      <c r="K270" s="122">
        <v>0</v>
      </c>
      <c r="L270" s="122">
        <v>0</v>
      </c>
      <c r="M270" s="122">
        <v>0</v>
      </c>
      <c r="N270" s="122">
        <v>3346</v>
      </c>
      <c r="O270" s="122">
        <v>3346</v>
      </c>
      <c r="P270" s="122"/>
      <c r="Q270" s="122">
        <v>0</v>
      </c>
      <c r="R270" s="122"/>
      <c r="S270" s="122">
        <v>186</v>
      </c>
      <c r="T270" s="122"/>
      <c r="U270" s="122">
        <v>186</v>
      </c>
    </row>
    <row r="271" spans="1:21" ht="14.4" x14ac:dyDescent="0.25">
      <c r="A271" s="115">
        <v>834</v>
      </c>
      <c r="B271" s="116" t="s">
        <v>375</v>
      </c>
      <c r="C271" s="120">
        <v>3.4718732945164619E-5</v>
      </c>
      <c r="D271" s="121">
        <v>12216</v>
      </c>
      <c r="E271" s="122">
        <v>313</v>
      </c>
      <c r="F271" s="122">
        <v>0</v>
      </c>
      <c r="G271" s="122">
        <v>0</v>
      </c>
      <c r="H271" s="122">
        <v>24965</v>
      </c>
      <c r="I271" s="122">
        <v>25278</v>
      </c>
      <c r="J271" s="122"/>
      <c r="K271" s="122">
        <v>2954</v>
      </c>
      <c r="L271" s="122">
        <v>0</v>
      </c>
      <c r="M271" s="122">
        <v>7481</v>
      </c>
      <c r="N271" s="122">
        <v>0</v>
      </c>
      <c r="O271" s="122">
        <v>10435</v>
      </c>
      <c r="P271" s="122"/>
      <c r="Q271" s="122">
        <v>-6340</v>
      </c>
      <c r="R271" s="122"/>
      <c r="S271" s="122">
        <v>5440</v>
      </c>
      <c r="T271" s="122"/>
      <c r="U271" s="122">
        <v>-900</v>
      </c>
    </row>
    <row r="272" spans="1:21" ht="14.4" x14ac:dyDescent="0.25">
      <c r="A272" s="115">
        <v>837</v>
      </c>
      <c r="B272" s="116" t="s">
        <v>376</v>
      </c>
      <c r="C272" s="120">
        <v>0</v>
      </c>
      <c r="D272" s="121">
        <v>0</v>
      </c>
      <c r="E272" s="122">
        <v>0</v>
      </c>
      <c r="F272" s="122">
        <v>0</v>
      </c>
      <c r="G272" s="122">
        <v>0</v>
      </c>
      <c r="H272" s="122">
        <v>0</v>
      </c>
      <c r="I272" s="122">
        <v>0</v>
      </c>
      <c r="J272" s="122"/>
      <c r="K272" s="122">
        <v>0</v>
      </c>
      <c r="L272" s="122">
        <v>0</v>
      </c>
      <c r="M272" s="122">
        <v>0</v>
      </c>
      <c r="N272" s="122">
        <v>0</v>
      </c>
      <c r="O272" s="122">
        <v>0</v>
      </c>
      <c r="P272" s="122"/>
      <c r="Q272" s="122">
        <v>0</v>
      </c>
      <c r="R272" s="122"/>
      <c r="S272" s="122">
        <v>0</v>
      </c>
      <c r="T272" s="122"/>
      <c r="U272" s="122">
        <v>0</v>
      </c>
    </row>
    <row r="273" spans="1:21" ht="14.4" x14ac:dyDescent="0.25">
      <c r="A273" s="115">
        <v>838</v>
      </c>
      <c r="B273" s="116" t="s">
        <v>377</v>
      </c>
      <c r="C273" s="120">
        <v>0</v>
      </c>
      <c r="D273" s="121">
        <v>0</v>
      </c>
      <c r="E273" s="122">
        <v>0</v>
      </c>
      <c r="F273" s="122">
        <v>0</v>
      </c>
      <c r="G273" s="122">
        <v>0</v>
      </c>
      <c r="H273" s="122">
        <v>0</v>
      </c>
      <c r="I273" s="122">
        <v>0</v>
      </c>
      <c r="J273" s="122"/>
      <c r="K273" s="122">
        <v>0</v>
      </c>
      <c r="L273" s="122">
        <v>0</v>
      </c>
      <c r="M273" s="122">
        <v>0</v>
      </c>
      <c r="N273" s="122">
        <v>0</v>
      </c>
      <c r="O273" s="122">
        <v>0</v>
      </c>
      <c r="P273" s="122"/>
      <c r="Q273" s="122">
        <v>0</v>
      </c>
      <c r="R273" s="122"/>
      <c r="S273" s="122">
        <v>0</v>
      </c>
      <c r="T273" s="122"/>
      <c r="U273" s="122">
        <v>0</v>
      </c>
    </row>
    <row r="274" spans="1:21" ht="14.4" x14ac:dyDescent="0.25">
      <c r="A274" s="115">
        <v>839</v>
      </c>
      <c r="B274" s="116" t="s">
        <v>378</v>
      </c>
      <c r="C274" s="120">
        <v>2.5592508533646137E-5</v>
      </c>
      <c r="D274" s="121">
        <v>9006</v>
      </c>
      <c r="E274" s="122">
        <v>231</v>
      </c>
      <c r="F274" s="122">
        <v>0</v>
      </c>
      <c r="G274" s="122">
        <v>0</v>
      </c>
      <c r="H274" s="122">
        <v>18425</v>
      </c>
      <c r="I274" s="122">
        <v>18656</v>
      </c>
      <c r="J274" s="122"/>
      <c r="K274" s="122">
        <v>2177</v>
      </c>
      <c r="L274" s="122">
        <v>0</v>
      </c>
      <c r="M274" s="122">
        <v>5515</v>
      </c>
      <c r="N274" s="122">
        <v>0</v>
      </c>
      <c r="O274" s="122">
        <v>7692</v>
      </c>
      <c r="P274" s="122"/>
      <c r="Q274" s="122">
        <v>-4673</v>
      </c>
      <c r="R274" s="122"/>
      <c r="S274" s="122">
        <v>4077</v>
      </c>
      <c r="T274" s="122"/>
      <c r="U274" s="122">
        <v>-596</v>
      </c>
    </row>
    <row r="275" spans="1:21" ht="14.4" x14ac:dyDescent="0.25">
      <c r="A275" s="115">
        <v>840</v>
      </c>
      <c r="B275" s="116" t="s">
        <v>379</v>
      </c>
      <c r="C275" s="120">
        <v>9.2222547717824307E-6</v>
      </c>
      <c r="D275" s="121">
        <v>3246</v>
      </c>
      <c r="E275" s="122">
        <v>83</v>
      </c>
      <c r="F275" s="122">
        <v>0</v>
      </c>
      <c r="G275" s="122">
        <v>0</v>
      </c>
      <c r="H275" s="122">
        <v>6608</v>
      </c>
      <c r="I275" s="122">
        <v>6691</v>
      </c>
      <c r="J275" s="122"/>
      <c r="K275" s="122">
        <v>785</v>
      </c>
      <c r="L275" s="122">
        <v>0</v>
      </c>
      <c r="M275" s="122">
        <v>1987</v>
      </c>
      <c r="N275" s="122">
        <v>0</v>
      </c>
      <c r="O275" s="122">
        <v>2772</v>
      </c>
      <c r="P275" s="122"/>
      <c r="Q275" s="122">
        <v>-1684</v>
      </c>
      <c r="R275" s="122"/>
      <c r="S275" s="122">
        <v>1377</v>
      </c>
      <c r="T275" s="122"/>
      <c r="U275" s="122">
        <v>-307</v>
      </c>
    </row>
    <row r="276" spans="1:21" ht="14.4" x14ac:dyDescent="0.25">
      <c r="A276" s="115">
        <v>841</v>
      </c>
      <c r="B276" s="116" t="s">
        <v>380</v>
      </c>
      <c r="C276" s="120">
        <v>3.7907859457199595E-4</v>
      </c>
      <c r="D276" s="121">
        <v>133407</v>
      </c>
      <c r="E276" s="122">
        <v>3422</v>
      </c>
      <c r="F276" s="122">
        <v>0</v>
      </c>
      <c r="G276" s="122">
        <v>0</v>
      </c>
      <c r="H276" s="122">
        <v>32220</v>
      </c>
      <c r="I276" s="122">
        <v>35642</v>
      </c>
      <c r="J276" s="122"/>
      <c r="K276" s="122">
        <v>32249</v>
      </c>
      <c r="L276" s="122">
        <v>0</v>
      </c>
      <c r="M276" s="122">
        <v>81682</v>
      </c>
      <c r="N276" s="122">
        <v>6185</v>
      </c>
      <c r="O276" s="122">
        <v>120116</v>
      </c>
      <c r="P276" s="122"/>
      <c r="Q276" s="122">
        <v>-69222</v>
      </c>
      <c r="R276" s="122"/>
      <c r="S276" s="122">
        <v>4179</v>
      </c>
      <c r="T276" s="122"/>
      <c r="U276" s="122">
        <v>-65043</v>
      </c>
    </row>
    <row r="277" spans="1:21" ht="14.4" x14ac:dyDescent="0.25">
      <c r="A277" s="115">
        <v>842</v>
      </c>
      <c r="B277" s="116" t="s">
        <v>381</v>
      </c>
      <c r="C277" s="120">
        <v>1.8628219797982836E-5</v>
      </c>
      <c r="D277" s="121">
        <v>6556</v>
      </c>
      <c r="E277" s="122">
        <v>168</v>
      </c>
      <c r="F277" s="122">
        <v>0</v>
      </c>
      <c r="G277" s="122">
        <v>0</v>
      </c>
      <c r="H277" s="122">
        <v>13412</v>
      </c>
      <c r="I277" s="122">
        <v>13580</v>
      </c>
      <c r="J277" s="122"/>
      <c r="K277" s="122">
        <v>1585</v>
      </c>
      <c r="L277" s="122">
        <v>0</v>
      </c>
      <c r="M277" s="122">
        <v>4014</v>
      </c>
      <c r="N277" s="122">
        <v>0</v>
      </c>
      <c r="O277" s="122">
        <v>5599</v>
      </c>
      <c r="P277" s="122"/>
      <c r="Q277" s="122">
        <v>-3401</v>
      </c>
      <c r="R277" s="122"/>
      <c r="S277" s="122">
        <v>2967</v>
      </c>
      <c r="T277" s="122"/>
      <c r="U277" s="122">
        <v>-434</v>
      </c>
    </row>
    <row r="278" spans="1:21" ht="14.4" x14ac:dyDescent="0.25">
      <c r="A278" s="115">
        <v>844</v>
      </c>
      <c r="B278" s="116" t="s">
        <v>382</v>
      </c>
      <c r="C278" s="120">
        <v>7.5998427112883987E-5</v>
      </c>
      <c r="D278" s="121">
        <v>26744</v>
      </c>
      <c r="E278" s="122">
        <v>686</v>
      </c>
      <c r="F278" s="122">
        <v>0</v>
      </c>
      <c r="G278" s="122">
        <v>0</v>
      </c>
      <c r="H278" s="122">
        <v>54704</v>
      </c>
      <c r="I278" s="122">
        <v>55390</v>
      </c>
      <c r="J278" s="122"/>
      <c r="K278" s="122">
        <v>6465</v>
      </c>
      <c r="L278" s="122">
        <v>0</v>
      </c>
      <c r="M278" s="122">
        <v>16376</v>
      </c>
      <c r="N278" s="122">
        <v>0</v>
      </c>
      <c r="O278" s="122">
        <v>22841</v>
      </c>
      <c r="P278" s="122"/>
      <c r="Q278" s="122">
        <v>-13878</v>
      </c>
      <c r="R278" s="122"/>
      <c r="S278" s="122">
        <v>12063</v>
      </c>
      <c r="T278" s="122"/>
      <c r="U278" s="122">
        <v>-1815</v>
      </c>
    </row>
    <row r="279" spans="1:21" ht="14.4" x14ac:dyDescent="0.25">
      <c r="A279" s="115">
        <v>845</v>
      </c>
      <c r="B279" s="116" t="s">
        <v>383</v>
      </c>
      <c r="C279" s="120">
        <v>0</v>
      </c>
      <c r="D279" s="121">
        <v>0</v>
      </c>
      <c r="E279" s="122">
        <v>0</v>
      </c>
      <c r="F279" s="122">
        <v>0</v>
      </c>
      <c r="G279" s="122">
        <v>0</v>
      </c>
      <c r="H279" s="122">
        <v>0</v>
      </c>
      <c r="I279" s="122">
        <v>0</v>
      </c>
      <c r="J279" s="122"/>
      <c r="K279" s="122">
        <v>0</v>
      </c>
      <c r="L279" s="122">
        <v>0</v>
      </c>
      <c r="M279" s="122">
        <v>0</v>
      </c>
      <c r="N279" s="122">
        <v>0</v>
      </c>
      <c r="O279" s="122">
        <v>0</v>
      </c>
      <c r="P279" s="122"/>
      <c r="Q279" s="122">
        <v>0</v>
      </c>
      <c r="R279" s="122"/>
      <c r="S279" s="122">
        <v>0</v>
      </c>
      <c r="T279" s="122"/>
      <c r="U279" s="122">
        <v>0</v>
      </c>
    </row>
    <row r="280" spans="1:21" ht="14.4" x14ac:dyDescent="0.25">
      <c r="A280" s="115">
        <v>847</v>
      </c>
      <c r="B280" s="116" t="s">
        <v>384</v>
      </c>
      <c r="C280" s="120">
        <v>7.1045765663097536E-6</v>
      </c>
      <c r="D280" s="121">
        <v>2501</v>
      </c>
      <c r="E280" s="122">
        <v>64</v>
      </c>
      <c r="F280" s="122">
        <v>0</v>
      </c>
      <c r="G280" s="122">
        <v>0</v>
      </c>
      <c r="H280" s="122">
        <v>5107</v>
      </c>
      <c r="I280" s="122">
        <v>5171</v>
      </c>
      <c r="J280" s="122"/>
      <c r="K280" s="122">
        <v>604</v>
      </c>
      <c r="L280" s="122">
        <v>0</v>
      </c>
      <c r="M280" s="122">
        <v>1531</v>
      </c>
      <c r="N280" s="122">
        <v>0</v>
      </c>
      <c r="O280" s="122">
        <v>2135</v>
      </c>
      <c r="P280" s="122"/>
      <c r="Q280" s="122">
        <v>-1297</v>
      </c>
      <c r="R280" s="122"/>
      <c r="S280" s="122">
        <v>1108</v>
      </c>
      <c r="T280" s="122"/>
      <c r="U280" s="122">
        <v>-189</v>
      </c>
    </row>
    <row r="281" spans="1:21" ht="14.4" x14ac:dyDescent="0.25">
      <c r="A281" s="115">
        <v>848</v>
      </c>
      <c r="B281" s="116" t="s">
        <v>385</v>
      </c>
      <c r="C281" s="120">
        <v>6.0806925147094898E-3</v>
      </c>
      <c r="D281" s="121">
        <v>2139913</v>
      </c>
      <c r="E281" s="122">
        <v>54892</v>
      </c>
      <c r="F281" s="122">
        <v>0</v>
      </c>
      <c r="G281" s="122">
        <v>0</v>
      </c>
      <c r="H281" s="122">
        <v>496011</v>
      </c>
      <c r="I281" s="122">
        <v>550903</v>
      </c>
      <c r="J281" s="122"/>
      <c r="K281" s="122">
        <v>517292</v>
      </c>
      <c r="L281" s="122">
        <v>0</v>
      </c>
      <c r="M281" s="122">
        <v>1310230</v>
      </c>
      <c r="N281" s="122">
        <v>68364</v>
      </c>
      <c r="O281" s="122">
        <v>1895886</v>
      </c>
      <c r="P281" s="122"/>
      <c r="Q281" s="122">
        <v>-1110370</v>
      </c>
      <c r="R281" s="122"/>
      <c r="S281" s="122">
        <v>90406</v>
      </c>
      <c r="T281" s="122"/>
      <c r="U281" s="122">
        <v>-1019964</v>
      </c>
    </row>
    <row r="282" spans="1:21" ht="14.4" x14ac:dyDescent="0.25">
      <c r="A282" s="115">
        <v>850</v>
      </c>
      <c r="B282" s="116" t="s">
        <v>386</v>
      </c>
      <c r="C282" s="120">
        <v>0</v>
      </c>
      <c r="D282" s="121">
        <v>0</v>
      </c>
      <c r="E282" s="122">
        <v>0</v>
      </c>
      <c r="F282" s="122">
        <v>0</v>
      </c>
      <c r="G282" s="122">
        <v>0</v>
      </c>
      <c r="H282" s="122">
        <v>0</v>
      </c>
      <c r="I282" s="122">
        <v>0</v>
      </c>
      <c r="J282" s="122"/>
      <c r="K282" s="122">
        <v>0</v>
      </c>
      <c r="L282" s="122">
        <v>0</v>
      </c>
      <c r="M282" s="122">
        <v>0</v>
      </c>
      <c r="N282" s="122">
        <v>0</v>
      </c>
      <c r="O282" s="122">
        <v>0</v>
      </c>
      <c r="P282" s="122"/>
      <c r="Q282" s="122">
        <v>0</v>
      </c>
      <c r="R282" s="122"/>
      <c r="S282" s="122">
        <v>0</v>
      </c>
      <c r="T282" s="122"/>
      <c r="U282" s="122">
        <v>0</v>
      </c>
    </row>
    <row r="283" spans="1:21" ht="14.4" x14ac:dyDescent="0.25">
      <c r="A283" s="115">
        <v>851</v>
      </c>
      <c r="B283" s="116" t="s">
        <v>387</v>
      </c>
      <c r="C283" s="120">
        <v>1.4525969816829416E-4</v>
      </c>
      <c r="D283" s="121">
        <v>51122</v>
      </c>
      <c r="E283" s="122">
        <v>1311</v>
      </c>
      <c r="F283" s="122">
        <v>0</v>
      </c>
      <c r="G283" s="122">
        <v>0</v>
      </c>
      <c r="H283" s="122">
        <v>9931</v>
      </c>
      <c r="I283" s="122">
        <v>11242</v>
      </c>
      <c r="J283" s="122"/>
      <c r="K283" s="122">
        <v>12357</v>
      </c>
      <c r="L283" s="122">
        <v>0</v>
      </c>
      <c r="M283" s="122">
        <v>31300</v>
      </c>
      <c r="N283" s="122">
        <v>26070</v>
      </c>
      <c r="O283" s="122">
        <v>69727</v>
      </c>
      <c r="P283" s="122"/>
      <c r="Q283" s="122">
        <v>-26524</v>
      </c>
      <c r="R283" s="122"/>
      <c r="S283" s="122">
        <v>1395</v>
      </c>
      <c r="T283" s="122"/>
      <c r="U283" s="122">
        <v>-25129</v>
      </c>
    </row>
    <row r="284" spans="1:21" ht="14.4" x14ac:dyDescent="0.25">
      <c r="A284" s="115">
        <v>852</v>
      </c>
      <c r="B284" s="116" t="s">
        <v>388</v>
      </c>
      <c r="C284" s="120">
        <v>2.0079280293901555E-4</v>
      </c>
      <c r="D284" s="121">
        <v>70661</v>
      </c>
      <c r="E284" s="122">
        <v>1813</v>
      </c>
      <c r="F284" s="122">
        <v>0</v>
      </c>
      <c r="G284" s="122">
        <v>0</v>
      </c>
      <c r="H284" s="122">
        <v>15197</v>
      </c>
      <c r="I284" s="122">
        <v>17010</v>
      </c>
      <c r="J284" s="122"/>
      <c r="K284" s="122">
        <v>17082</v>
      </c>
      <c r="L284" s="122">
        <v>0</v>
      </c>
      <c r="M284" s="122">
        <v>43266</v>
      </c>
      <c r="N284" s="122">
        <v>10727</v>
      </c>
      <c r="O284" s="122">
        <v>71075</v>
      </c>
      <c r="P284" s="122"/>
      <c r="Q284" s="122">
        <v>-36666</v>
      </c>
      <c r="R284" s="122"/>
      <c r="S284" s="122">
        <v>-827</v>
      </c>
      <c r="T284" s="122"/>
      <c r="U284" s="122">
        <v>-37493</v>
      </c>
    </row>
    <row r="285" spans="1:21" ht="14.4" x14ac:dyDescent="0.25">
      <c r="A285" s="115">
        <v>853</v>
      </c>
      <c r="B285" s="116" t="s">
        <v>389</v>
      </c>
      <c r="C285" s="120">
        <v>0</v>
      </c>
      <c r="D285" s="121">
        <v>0</v>
      </c>
      <c r="E285" s="122">
        <v>0</v>
      </c>
      <c r="F285" s="122">
        <v>0</v>
      </c>
      <c r="G285" s="122">
        <v>0</v>
      </c>
      <c r="H285" s="122">
        <v>0</v>
      </c>
      <c r="I285" s="122">
        <v>0</v>
      </c>
      <c r="J285" s="122"/>
      <c r="K285" s="122">
        <v>0</v>
      </c>
      <c r="L285" s="122">
        <v>0</v>
      </c>
      <c r="M285" s="122">
        <v>0</v>
      </c>
      <c r="N285" s="122">
        <v>0</v>
      </c>
      <c r="O285" s="122">
        <v>0</v>
      </c>
      <c r="P285" s="122"/>
      <c r="Q285" s="122">
        <v>0</v>
      </c>
      <c r="R285" s="122"/>
      <c r="S285" s="122">
        <v>0</v>
      </c>
      <c r="T285" s="122"/>
      <c r="U285" s="122">
        <v>0</v>
      </c>
    </row>
    <row r="286" spans="1:21" ht="14.4" x14ac:dyDescent="0.25">
      <c r="A286" s="115">
        <v>856</v>
      </c>
      <c r="B286" s="116" t="s">
        <v>390</v>
      </c>
      <c r="C286" s="120">
        <v>4.1085128307358503E-5</v>
      </c>
      <c r="D286" s="121">
        <v>14458</v>
      </c>
      <c r="E286" s="122">
        <v>371</v>
      </c>
      <c r="F286" s="122">
        <v>0</v>
      </c>
      <c r="G286" s="122">
        <v>0</v>
      </c>
      <c r="H286" s="122">
        <v>29438</v>
      </c>
      <c r="I286" s="122">
        <v>29809</v>
      </c>
      <c r="J286" s="122"/>
      <c r="K286" s="122">
        <v>3495</v>
      </c>
      <c r="L286" s="122">
        <v>0</v>
      </c>
      <c r="M286" s="122">
        <v>8853</v>
      </c>
      <c r="N286" s="122">
        <v>0</v>
      </c>
      <c r="O286" s="122">
        <v>12348</v>
      </c>
      <c r="P286" s="122"/>
      <c r="Q286" s="122">
        <v>-7503</v>
      </c>
      <c r="R286" s="122"/>
      <c r="S286" s="122">
        <v>6133</v>
      </c>
      <c r="T286" s="122"/>
      <c r="U286" s="122">
        <v>-1370</v>
      </c>
    </row>
    <row r="287" spans="1:21" ht="14.4" x14ac:dyDescent="0.25">
      <c r="A287" s="115">
        <v>859</v>
      </c>
      <c r="B287" s="116" t="s">
        <v>391</v>
      </c>
      <c r="C287" s="120">
        <v>0</v>
      </c>
      <c r="D287" s="121">
        <v>0</v>
      </c>
      <c r="E287" s="122">
        <v>0</v>
      </c>
      <c r="F287" s="122">
        <v>0</v>
      </c>
      <c r="G287" s="122">
        <v>0</v>
      </c>
      <c r="H287" s="122">
        <v>0</v>
      </c>
      <c r="I287" s="122">
        <v>0</v>
      </c>
      <c r="J287" s="122"/>
      <c r="K287" s="122">
        <v>0</v>
      </c>
      <c r="L287" s="122">
        <v>0</v>
      </c>
      <c r="M287" s="122">
        <v>0</v>
      </c>
      <c r="N287" s="122">
        <v>0</v>
      </c>
      <c r="O287" s="122">
        <v>0</v>
      </c>
      <c r="P287" s="122"/>
      <c r="Q287" s="122">
        <v>0</v>
      </c>
      <c r="R287" s="122"/>
      <c r="S287" s="122">
        <v>0</v>
      </c>
      <c r="T287" s="122"/>
      <c r="U287" s="122">
        <v>0</v>
      </c>
    </row>
    <row r="288" spans="1:21" ht="14.4" x14ac:dyDescent="0.25">
      <c r="A288" s="115">
        <v>861</v>
      </c>
      <c r="B288" s="116" t="s">
        <v>392</v>
      </c>
      <c r="C288" s="120">
        <v>0</v>
      </c>
      <c r="D288" s="121">
        <v>0</v>
      </c>
      <c r="E288" s="122">
        <v>0</v>
      </c>
      <c r="F288" s="122">
        <v>0</v>
      </c>
      <c r="G288" s="122">
        <v>0</v>
      </c>
      <c r="H288" s="122">
        <v>0</v>
      </c>
      <c r="I288" s="122">
        <v>0</v>
      </c>
      <c r="J288" s="122"/>
      <c r="K288" s="122">
        <v>0</v>
      </c>
      <c r="L288" s="122">
        <v>0</v>
      </c>
      <c r="M288" s="122">
        <v>0</v>
      </c>
      <c r="N288" s="122">
        <v>0</v>
      </c>
      <c r="O288" s="122">
        <v>0</v>
      </c>
      <c r="P288" s="122"/>
      <c r="Q288" s="122">
        <v>0</v>
      </c>
      <c r="R288" s="122"/>
      <c r="S288" s="122">
        <v>0</v>
      </c>
      <c r="T288" s="122"/>
      <c r="U288" s="122">
        <v>0</v>
      </c>
    </row>
    <row r="289" spans="1:21" ht="14.4" x14ac:dyDescent="0.25">
      <c r="A289" s="115">
        <v>862</v>
      </c>
      <c r="B289" s="116" t="s">
        <v>393</v>
      </c>
      <c r="C289" s="120">
        <v>0</v>
      </c>
      <c r="D289" s="121">
        <v>0</v>
      </c>
      <c r="E289" s="122">
        <v>0</v>
      </c>
      <c r="F289" s="122">
        <v>0</v>
      </c>
      <c r="G289" s="122">
        <v>0</v>
      </c>
      <c r="H289" s="122">
        <v>0</v>
      </c>
      <c r="I289" s="122">
        <v>0</v>
      </c>
      <c r="J289" s="122"/>
      <c r="K289" s="122">
        <v>0</v>
      </c>
      <c r="L289" s="122">
        <v>0</v>
      </c>
      <c r="M289" s="122">
        <v>0</v>
      </c>
      <c r="N289" s="122">
        <v>0</v>
      </c>
      <c r="O289" s="122">
        <v>0</v>
      </c>
      <c r="P289" s="122"/>
      <c r="Q289" s="122">
        <v>0</v>
      </c>
      <c r="R289" s="122"/>
      <c r="S289" s="122">
        <v>0</v>
      </c>
      <c r="T289" s="122"/>
      <c r="U289" s="122">
        <v>0</v>
      </c>
    </row>
    <row r="290" spans="1:21" ht="14.4" x14ac:dyDescent="0.25">
      <c r="A290" s="115">
        <v>863</v>
      </c>
      <c r="B290" s="116" t="s">
        <v>394</v>
      </c>
      <c r="C290" s="120">
        <v>0</v>
      </c>
      <c r="D290" s="121">
        <v>0</v>
      </c>
      <c r="E290" s="122">
        <v>0</v>
      </c>
      <c r="F290" s="122">
        <v>0</v>
      </c>
      <c r="G290" s="122">
        <v>0</v>
      </c>
      <c r="H290" s="122">
        <v>0</v>
      </c>
      <c r="I290" s="122">
        <v>0</v>
      </c>
      <c r="J290" s="122"/>
      <c r="K290" s="122">
        <v>0</v>
      </c>
      <c r="L290" s="122">
        <v>0</v>
      </c>
      <c r="M290" s="122">
        <v>0</v>
      </c>
      <c r="N290" s="122">
        <v>0</v>
      </c>
      <c r="O290" s="122">
        <v>0</v>
      </c>
      <c r="P290" s="122"/>
      <c r="Q290" s="122">
        <v>0</v>
      </c>
      <c r="R290" s="122"/>
      <c r="S290" s="122">
        <v>0</v>
      </c>
      <c r="T290" s="122"/>
      <c r="U290" s="122">
        <v>0</v>
      </c>
    </row>
    <row r="291" spans="1:21" ht="14.4" x14ac:dyDescent="0.25">
      <c r="A291" s="115">
        <v>864</v>
      </c>
      <c r="B291" s="116" t="s">
        <v>395</v>
      </c>
      <c r="C291" s="120">
        <v>0</v>
      </c>
      <c r="D291" s="121">
        <v>0</v>
      </c>
      <c r="E291" s="122">
        <v>0</v>
      </c>
      <c r="F291" s="122">
        <v>0</v>
      </c>
      <c r="G291" s="122">
        <v>0</v>
      </c>
      <c r="H291" s="122">
        <v>0</v>
      </c>
      <c r="I291" s="122">
        <v>0</v>
      </c>
      <c r="J291" s="122"/>
      <c r="K291" s="122">
        <v>0</v>
      </c>
      <c r="L291" s="122">
        <v>0</v>
      </c>
      <c r="M291" s="122">
        <v>0</v>
      </c>
      <c r="N291" s="122">
        <v>0</v>
      </c>
      <c r="O291" s="122">
        <v>0</v>
      </c>
      <c r="P291" s="122"/>
      <c r="Q291" s="122">
        <v>0</v>
      </c>
      <c r="R291" s="122"/>
      <c r="S291" s="122">
        <v>0</v>
      </c>
      <c r="T291" s="122"/>
      <c r="U291" s="122">
        <v>0</v>
      </c>
    </row>
    <row r="292" spans="1:21" ht="14.4" x14ac:dyDescent="0.25">
      <c r="A292" s="115">
        <v>865</v>
      </c>
      <c r="B292" s="116" t="s">
        <v>396</v>
      </c>
      <c r="C292" s="120">
        <v>0</v>
      </c>
      <c r="D292" s="121">
        <v>0</v>
      </c>
      <c r="E292" s="122">
        <v>0</v>
      </c>
      <c r="F292" s="122">
        <v>0</v>
      </c>
      <c r="G292" s="122">
        <v>0</v>
      </c>
      <c r="H292" s="122">
        <v>0</v>
      </c>
      <c r="I292" s="122">
        <v>0</v>
      </c>
      <c r="J292" s="122"/>
      <c r="K292" s="122">
        <v>0</v>
      </c>
      <c r="L292" s="122">
        <v>0</v>
      </c>
      <c r="M292" s="122">
        <v>0</v>
      </c>
      <c r="N292" s="122">
        <v>0</v>
      </c>
      <c r="O292" s="122">
        <v>0</v>
      </c>
      <c r="P292" s="122"/>
      <c r="Q292" s="122">
        <v>0</v>
      </c>
      <c r="R292" s="122"/>
      <c r="S292" s="122">
        <v>0</v>
      </c>
      <c r="T292" s="122"/>
      <c r="U292" s="122">
        <v>0</v>
      </c>
    </row>
    <row r="293" spans="1:21" ht="14.4" x14ac:dyDescent="0.25">
      <c r="A293" s="115">
        <v>866</v>
      </c>
      <c r="B293" s="116" t="s">
        <v>397</v>
      </c>
      <c r="C293" s="120">
        <v>0</v>
      </c>
      <c r="D293" s="121">
        <v>0</v>
      </c>
      <c r="E293" s="122">
        <v>0</v>
      </c>
      <c r="F293" s="122">
        <v>0</v>
      </c>
      <c r="G293" s="122">
        <v>0</v>
      </c>
      <c r="H293" s="122">
        <v>0</v>
      </c>
      <c r="I293" s="122">
        <v>0</v>
      </c>
      <c r="J293" s="122"/>
      <c r="K293" s="122">
        <v>0</v>
      </c>
      <c r="L293" s="122">
        <v>0</v>
      </c>
      <c r="M293" s="122">
        <v>0</v>
      </c>
      <c r="N293" s="122">
        <v>0</v>
      </c>
      <c r="O293" s="122">
        <v>0</v>
      </c>
      <c r="P293" s="122"/>
      <c r="Q293" s="122">
        <v>0</v>
      </c>
      <c r="R293" s="122"/>
      <c r="S293" s="122">
        <v>0</v>
      </c>
      <c r="T293" s="122"/>
      <c r="U293" s="122">
        <v>0</v>
      </c>
    </row>
    <row r="294" spans="1:21" ht="14.4" x14ac:dyDescent="0.25">
      <c r="A294" s="115">
        <v>867</v>
      </c>
      <c r="B294" s="116" t="s">
        <v>398</v>
      </c>
      <c r="C294" s="120">
        <v>0</v>
      </c>
      <c r="D294" s="121">
        <v>0</v>
      </c>
      <c r="E294" s="122">
        <v>0</v>
      </c>
      <c r="F294" s="122">
        <v>0</v>
      </c>
      <c r="G294" s="122">
        <v>0</v>
      </c>
      <c r="H294" s="122">
        <v>0</v>
      </c>
      <c r="I294" s="122">
        <v>0</v>
      </c>
      <c r="J294" s="122"/>
      <c r="K294" s="122">
        <v>0</v>
      </c>
      <c r="L294" s="122">
        <v>0</v>
      </c>
      <c r="M294" s="122">
        <v>0</v>
      </c>
      <c r="N294" s="122">
        <v>0</v>
      </c>
      <c r="O294" s="122">
        <v>0</v>
      </c>
      <c r="P294" s="122"/>
      <c r="Q294" s="122">
        <v>0</v>
      </c>
      <c r="R294" s="122"/>
      <c r="S294" s="122">
        <v>0</v>
      </c>
      <c r="T294" s="122"/>
      <c r="U294" s="122">
        <v>0</v>
      </c>
    </row>
    <row r="295" spans="1:21" ht="14.4" x14ac:dyDescent="0.25">
      <c r="A295" s="115">
        <v>868</v>
      </c>
      <c r="B295" s="116" t="s">
        <v>399</v>
      </c>
      <c r="C295" s="120">
        <v>0</v>
      </c>
      <c r="D295" s="121">
        <v>0</v>
      </c>
      <c r="E295" s="122">
        <v>0</v>
      </c>
      <c r="F295" s="122">
        <v>0</v>
      </c>
      <c r="G295" s="122">
        <v>0</v>
      </c>
      <c r="H295" s="122">
        <v>0</v>
      </c>
      <c r="I295" s="122">
        <v>0</v>
      </c>
      <c r="J295" s="122"/>
      <c r="K295" s="122">
        <v>0</v>
      </c>
      <c r="L295" s="122">
        <v>0</v>
      </c>
      <c r="M295" s="122">
        <v>0</v>
      </c>
      <c r="N295" s="122">
        <v>0</v>
      </c>
      <c r="O295" s="122">
        <v>0</v>
      </c>
      <c r="P295" s="122"/>
      <c r="Q295" s="122">
        <v>0</v>
      </c>
      <c r="R295" s="122"/>
      <c r="S295" s="122">
        <v>0</v>
      </c>
      <c r="T295" s="122"/>
      <c r="U295" s="122">
        <v>0</v>
      </c>
    </row>
    <row r="296" spans="1:21" ht="14.4" x14ac:dyDescent="0.25">
      <c r="A296" s="115">
        <v>869</v>
      </c>
      <c r="B296" s="116" t="s">
        <v>400</v>
      </c>
      <c r="C296" s="120">
        <v>0</v>
      </c>
      <c r="D296" s="121">
        <v>0</v>
      </c>
      <c r="E296" s="122">
        <v>0</v>
      </c>
      <c r="F296" s="122">
        <v>0</v>
      </c>
      <c r="G296" s="122">
        <v>0</v>
      </c>
      <c r="H296" s="122">
        <v>0</v>
      </c>
      <c r="I296" s="122">
        <v>0</v>
      </c>
      <c r="J296" s="122"/>
      <c r="K296" s="122">
        <v>0</v>
      </c>
      <c r="L296" s="122">
        <v>0</v>
      </c>
      <c r="M296" s="122">
        <v>0</v>
      </c>
      <c r="N296" s="122">
        <v>0</v>
      </c>
      <c r="O296" s="122">
        <v>0</v>
      </c>
      <c r="P296" s="122"/>
      <c r="Q296" s="122">
        <v>0</v>
      </c>
      <c r="R296" s="122"/>
      <c r="S296" s="122">
        <v>0</v>
      </c>
      <c r="T296" s="122"/>
      <c r="U296" s="122">
        <v>0</v>
      </c>
    </row>
    <row r="297" spans="1:21" ht="14.4" x14ac:dyDescent="0.25">
      <c r="A297" s="115">
        <v>876</v>
      </c>
      <c r="B297" s="116" t="s">
        <v>401</v>
      </c>
      <c r="C297" s="120">
        <v>3.8438865597128649E-5</v>
      </c>
      <c r="D297" s="121">
        <v>13527</v>
      </c>
      <c r="E297" s="122">
        <v>347</v>
      </c>
      <c r="F297" s="122">
        <v>0</v>
      </c>
      <c r="G297" s="122">
        <v>0</v>
      </c>
      <c r="H297" s="122">
        <v>27705</v>
      </c>
      <c r="I297" s="122">
        <v>28052</v>
      </c>
      <c r="J297" s="122"/>
      <c r="K297" s="122">
        <v>3270</v>
      </c>
      <c r="L297" s="122">
        <v>0</v>
      </c>
      <c r="M297" s="122">
        <v>8283</v>
      </c>
      <c r="N297" s="122">
        <v>0</v>
      </c>
      <c r="O297" s="122">
        <v>11553</v>
      </c>
      <c r="P297" s="122"/>
      <c r="Q297" s="122">
        <v>-7019</v>
      </c>
      <c r="R297" s="122"/>
      <c r="S297" s="122">
        <v>6207</v>
      </c>
      <c r="T297" s="122"/>
      <c r="U297" s="122">
        <v>-812</v>
      </c>
    </row>
    <row r="298" spans="1:21" ht="14.4" x14ac:dyDescent="0.25">
      <c r="A298" s="115">
        <v>879</v>
      </c>
      <c r="B298" s="116" t="s">
        <v>402</v>
      </c>
      <c r="C298" s="120">
        <v>0</v>
      </c>
      <c r="D298" s="121">
        <v>0</v>
      </c>
      <c r="E298" s="122">
        <v>0</v>
      </c>
      <c r="F298" s="122">
        <v>0</v>
      </c>
      <c r="G298" s="122">
        <v>0</v>
      </c>
      <c r="H298" s="122">
        <v>0</v>
      </c>
      <c r="I298" s="122">
        <v>0</v>
      </c>
      <c r="J298" s="122"/>
      <c r="K298" s="122">
        <v>0</v>
      </c>
      <c r="L298" s="122">
        <v>0</v>
      </c>
      <c r="M298" s="122">
        <v>0</v>
      </c>
      <c r="N298" s="122">
        <v>0</v>
      </c>
      <c r="O298" s="122">
        <v>0</v>
      </c>
      <c r="P298" s="122"/>
      <c r="Q298" s="122">
        <v>0</v>
      </c>
      <c r="R298" s="122"/>
      <c r="S298" s="122">
        <v>0</v>
      </c>
      <c r="T298" s="122"/>
      <c r="U298" s="122">
        <v>0</v>
      </c>
    </row>
    <row r="299" spans="1:21" ht="14.4" x14ac:dyDescent="0.25">
      <c r="A299" s="115">
        <v>882</v>
      </c>
      <c r="B299" s="116" t="s">
        <v>403</v>
      </c>
      <c r="C299" s="120">
        <v>3.2722971544896606E-5</v>
      </c>
      <c r="D299" s="121">
        <v>11515</v>
      </c>
      <c r="E299" s="122">
        <v>295</v>
      </c>
      <c r="F299" s="122">
        <v>0</v>
      </c>
      <c r="G299" s="122">
        <v>0</v>
      </c>
      <c r="H299" s="122">
        <v>23479</v>
      </c>
      <c r="I299" s="122">
        <v>23774</v>
      </c>
      <c r="J299" s="122"/>
      <c r="K299" s="122">
        <v>2784</v>
      </c>
      <c r="L299" s="122">
        <v>0</v>
      </c>
      <c r="M299" s="122">
        <v>7051</v>
      </c>
      <c r="N299" s="122">
        <v>0</v>
      </c>
      <c r="O299" s="122">
        <v>9835</v>
      </c>
      <c r="P299" s="122"/>
      <c r="Q299" s="122">
        <v>-5975</v>
      </c>
      <c r="R299" s="122"/>
      <c r="S299" s="122">
        <v>4979</v>
      </c>
      <c r="T299" s="122"/>
      <c r="U299" s="122">
        <v>-996</v>
      </c>
    </row>
    <row r="300" spans="1:21" ht="14.4" x14ac:dyDescent="0.25">
      <c r="A300" s="115">
        <v>902</v>
      </c>
      <c r="B300" s="116" t="s">
        <v>404</v>
      </c>
      <c r="C300" s="120">
        <v>6.1516213738470484E-5</v>
      </c>
      <c r="D300" s="121">
        <v>21651</v>
      </c>
      <c r="E300" s="122">
        <v>555</v>
      </c>
      <c r="F300" s="122">
        <v>0</v>
      </c>
      <c r="G300" s="122">
        <v>0</v>
      </c>
      <c r="H300" s="122">
        <v>44077</v>
      </c>
      <c r="I300" s="122">
        <v>44632</v>
      </c>
      <c r="J300" s="122"/>
      <c r="K300" s="122">
        <v>5233</v>
      </c>
      <c r="L300" s="122">
        <v>0</v>
      </c>
      <c r="M300" s="122">
        <v>13255</v>
      </c>
      <c r="N300" s="122">
        <v>0</v>
      </c>
      <c r="O300" s="122">
        <v>18488</v>
      </c>
      <c r="P300" s="122"/>
      <c r="Q300" s="122">
        <v>-11232</v>
      </c>
      <c r="R300" s="122"/>
      <c r="S300" s="122">
        <v>9183</v>
      </c>
      <c r="T300" s="122"/>
      <c r="U300" s="122">
        <v>-2049</v>
      </c>
    </row>
    <row r="301" spans="1:21" ht="14.4" x14ac:dyDescent="0.25">
      <c r="A301" s="115">
        <v>903</v>
      </c>
      <c r="B301" s="116" t="s">
        <v>405</v>
      </c>
      <c r="C301" s="120">
        <v>1.4315204052215338E-4</v>
      </c>
      <c r="D301" s="121">
        <v>50377</v>
      </c>
      <c r="E301" s="122">
        <v>1292</v>
      </c>
      <c r="F301" s="122">
        <v>0</v>
      </c>
      <c r="G301" s="122">
        <v>0</v>
      </c>
      <c r="H301" s="122">
        <v>102569</v>
      </c>
      <c r="I301" s="122">
        <v>103861</v>
      </c>
      <c r="J301" s="122"/>
      <c r="K301" s="122">
        <v>12178</v>
      </c>
      <c r="L301" s="122">
        <v>0</v>
      </c>
      <c r="M301" s="122">
        <v>30846</v>
      </c>
      <c r="N301" s="122">
        <v>0</v>
      </c>
      <c r="O301" s="122">
        <v>43024</v>
      </c>
      <c r="P301" s="122"/>
      <c r="Q301" s="122">
        <v>-26141</v>
      </c>
      <c r="R301" s="122"/>
      <c r="S301" s="122">
        <v>21369</v>
      </c>
      <c r="T301" s="122"/>
      <c r="U301" s="122">
        <v>-4772</v>
      </c>
    </row>
    <row r="302" spans="1:21" ht="14.4" x14ac:dyDescent="0.25">
      <c r="A302" s="115">
        <v>911</v>
      </c>
      <c r="B302" s="116" t="s">
        <v>406</v>
      </c>
      <c r="C302" s="120">
        <v>0</v>
      </c>
      <c r="D302" s="121">
        <v>0</v>
      </c>
      <c r="E302" s="122">
        <v>0</v>
      </c>
      <c r="F302" s="122">
        <v>0</v>
      </c>
      <c r="G302" s="122">
        <v>0</v>
      </c>
      <c r="H302" s="122">
        <v>0</v>
      </c>
      <c r="I302" s="122">
        <v>0</v>
      </c>
      <c r="J302" s="122"/>
      <c r="K302" s="122">
        <v>0</v>
      </c>
      <c r="L302" s="122">
        <v>0</v>
      </c>
      <c r="M302" s="122">
        <v>0</v>
      </c>
      <c r="N302" s="122">
        <v>0</v>
      </c>
      <c r="O302" s="122">
        <v>0</v>
      </c>
      <c r="P302" s="122"/>
      <c r="Q302" s="122">
        <v>0</v>
      </c>
      <c r="R302" s="122"/>
      <c r="S302" s="122">
        <v>0</v>
      </c>
      <c r="T302" s="122"/>
      <c r="U302" s="122">
        <v>0</v>
      </c>
    </row>
    <row r="303" spans="1:21" ht="14.4" x14ac:dyDescent="0.25">
      <c r="A303" s="115">
        <v>912</v>
      </c>
      <c r="B303" s="116" t="s">
        <v>407</v>
      </c>
      <c r="C303" s="120">
        <v>2.0414234190502187E-3</v>
      </c>
      <c r="D303" s="121">
        <v>718417</v>
      </c>
      <c r="E303" s="122">
        <v>18428</v>
      </c>
      <c r="F303" s="122">
        <v>0</v>
      </c>
      <c r="G303" s="122">
        <v>0</v>
      </c>
      <c r="H303" s="122">
        <v>214077</v>
      </c>
      <c r="I303" s="122">
        <v>232505</v>
      </c>
      <c r="J303" s="122"/>
      <c r="K303" s="122">
        <v>173666</v>
      </c>
      <c r="L303" s="122">
        <v>0</v>
      </c>
      <c r="M303" s="122">
        <v>439873</v>
      </c>
      <c r="N303" s="122">
        <v>15998</v>
      </c>
      <c r="O303" s="122">
        <v>629537</v>
      </c>
      <c r="P303" s="122"/>
      <c r="Q303" s="122">
        <v>-372776</v>
      </c>
      <c r="R303" s="122"/>
      <c r="S303" s="122">
        <v>157970</v>
      </c>
      <c r="T303" s="122"/>
      <c r="U303" s="122">
        <v>-214806</v>
      </c>
    </row>
    <row r="304" spans="1:21" ht="14.4" x14ac:dyDescent="0.25">
      <c r="A304" s="115">
        <v>913</v>
      </c>
      <c r="B304" s="116" t="s">
        <v>408</v>
      </c>
      <c r="C304" s="120">
        <v>7.1045765663097536E-6</v>
      </c>
      <c r="D304" s="121">
        <v>2497</v>
      </c>
      <c r="E304" s="122">
        <v>64</v>
      </c>
      <c r="F304" s="122">
        <v>0</v>
      </c>
      <c r="G304" s="122">
        <v>0</v>
      </c>
      <c r="H304" s="122">
        <v>9699</v>
      </c>
      <c r="I304" s="122">
        <v>9763</v>
      </c>
      <c r="J304" s="122"/>
      <c r="K304" s="122">
        <v>604</v>
      </c>
      <c r="L304" s="122">
        <v>0</v>
      </c>
      <c r="M304" s="122">
        <v>1531</v>
      </c>
      <c r="N304" s="122">
        <v>8943</v>
      </c>
      <c r="O304" s="122">
        <v>11078</v>
      </c>
      <c r="P304" s="122"/>
      <c r="Q304" s="122">
        <v>-1297</v>
      </c>
      <c r="R304" s="122"/>
      <c r="S304" s="122">
        <v>2382</v>
      </c>
      <c r="T304" s="122"/>
      <c r="U304" s="122">
        <v>1085</v>
      </c>
    </row>
    <row r="305" spans="1:21" ht="14.4" x14ac:dyDescent="0.25">
      <c r="A305" s="115">
        <v>916</v>
      </c>
      <c r="B305" s="116" t="s">
        <v>409</v>
      </c>
      <c r="C305" s="120">
        <v>0</v>
      </c>
      <c r="D305" s="121">
        <v>0</v>
      </c>
      <c r="E305" s="122">
        <v>0</v>
      </c>
      <c r="F305" s="122">
        <v>0</v>
      </c>
      <c r="G305" s="122">
        <v>0</v>
      </c>
      <c r="H305" s="122">
        <v>0</v>
      </c>
      <c r="I305" s="122">
        <v>0</v>
      </c>
      <c r="J305" s="122"/>
      <c r="K305" s="122">
        <v>0</v>
      </c>
      <c r="L305" s="122">
        <v>0</v>
      </c>
      <c r="M305" s="122">
        <v>0</v>
      </c>
      <c r="N305" s="122">
        <v>0</v>
      </c>
      <c r="O305" s="122">
        <v>0</v>
      </c>
      <c r="P305" s="122"/>
      <c r="Q305" s="122">
        <v>0</v>
      </c>
      <c r="R305" s="122"/>
      <c r="S305" s="122">
        <v>0</v>
      </c>
      <c r="T305" s="122"/>
      <c r="U305" s="122">
        <v>0</v>
      </c>
    </row>
    <row r="306" spans="1:21" ht="14.4" x14ac:dyDescent="0.25">
      <c r="A306" s="115">
        <v>920</v>
      </c>
      <c r="B306" s="116" t="s">
        <v>410</v>
      </c>
      <c r="C306" s="120">
        <v>0</v>
      </c>
      <c r="D306" s="121">
        <v>0</v>
      </c>
      <c r="E306" s="122">
        <v>0</v>
      </c>
      <c r="F306" s="122">
        <v>0</v>
      </c>
      <c r="G306" s="122">
        <v>0</v>
      </c>
      <c r="H306" s="122">
        <v>0</v>
      </c>
      <c r="I306" s="122">
        <v>0</v>
      </c>
      <c r="J306" s="122"/>
      <c r="K306" s="122">
        <v>0</v>
      </c>
      <c r="L306" s="122">
        <v>0</v>
      </c>
      <c r="M306" s="122">
        <v>0</v>
      </c>
      <c r="N306" s="122">
        <v>0</v>
      </c>
      <c r="O306" s="122">
        <v>0</v>
      </c>
      <c r="P306" s="122"/>
      <c r="Q306" s="122">
        <v>0</v>
      </c>
      <c r="R306" s="122"/>
      <c r="S306" s="122">
        <v>0</v>
      </c>
      <c r="T306" s="122"/>
      <c r="U306" s="122">
        <v>0</v>
      </c>
    </row>
    <row r="307" spans="1:21" ht="14.4" x14ac:dyDescent="0.25">
      <c r="A307" s="115">
        <v>922</v>
      </c>
      <c r="B307" s="116" t="s">
        <v>411</v>
      </c>
      <c r="C307" s="120">
        <v>2.3129037526562167E-3</v>
      </c>
      <c r="D307" s="121">
        <v>813959</v>
      </c>
      <c r="E307" s="122">
        <v>20879</v>
      </c>
      <c r="F307" s="122">
        <v>0</v>
      </c>
      <c r="G307" s="122">
        <v>0</v>
      </c>
      <c r="H307" s="122">
        <v>9722</v>
      </c>
      <c r="I307" s="122">
        <v>30601</v>
      </c>
      <c r="J307" s="122"/>
      <c r="K307" s="122">
        <v>196761</v>
      </c>
      <c r="L307" s="122">
        <v>0</v>
      </c>
      <c r="M307" s="122">
        <v>498370</v>
      </c>
      <c r="N307" s="122">
        <v>341741</v>
      </c>
      <c r="O307" s="122">
        <v>1036872</v>
      </c>
      <c r="P307" s="122"/>
      <c r="Q307" s="122">
        <v>-422349</v>
      </c>
      <c r="R307" s="122"/>
      <c r="S307" s="122">
        <v>-24106</v>
      </c>
      <c r="T307" s="122"/>
      <c r="U307" s="122">
        <v>-446455</v>
      </c>
    </row>
    <row r="308" spans="1:21" ht="14.4" x14ac:dyDescent="0.25">
      <c r="A308" s="115">
        <v>937</v>
      </c>
      <c r="B308" s="116" t="s">
        <v>412</v>
      </c>
      <c r="C308" s="120">
        <v>4.0706434669274179E-4</v>
      </c>
      <c r="D308" s="121">
        <v>143257</v>
      </c>
      <c r="E308" s="122">
        <v>3675</v>
      </c>
      <c r="F308" s="122">
        <v>0</v>
      </c>
      <c r="G308" s="122">
        <v>0</v>
      </c>
      <c r="H308" s="122">
        <v>47502</v>
      </c>
      <c r="I308" s="122">
        <v>51177</v>
      </c>
      <c r="J308" s="122"/>
      <c r="K308" s="122">
        <v>34629</v>
      </c>
      <c r="L308" s="122">
        <v>0</v>
      </c>
      <c r="M308" s="122">
        <v>87712</v>
      </c>
      <c r="N308" s="122">
        <v>35660</v>
      </c>
      <c r="O308" s="122">
        <v>158001</v>
      </c>
      <c r="P308" s="122"/>
      <c r="Q308" s="122">
        <v>-74333</v>
      </c>
      <c r="R308" s="122"/>
      <c r="S308" s="122">
        <v>4875</v>
      </c>
      <c r="T308" s="122"/>
      <c r="U308" s="122">
        <v>-69458</v>
      </c>
    </row>
    <row r="309" spans="1:21" ht="14.4" x14ac:dyDescent="0.25">
      <c r="A309" s="115">
        <v>938</v>
      </c>
      <c r="B309" s="116" t="s">
        <v>413</v>
      </c>
      <c r="C309" s="120">
        <v>1.3816681225453829E-4</v>
      </c>
      <c r="D309" s="121">
        <v>48623</v>
      </c>
      <c r="E309" s="122">
        <v>1247</v>
      </c>
      <c r="F309" s="122">
        <v>0</v>
      </c>
      <c r="G309" s="122">
        <v>0</v>
      </c>
      <c r="H309" s="122">
        <v>25258</v>
      </c>
      <c r="I309" s="122">
        <v>26505</v>
      </c>
      <c r="J309" s="122"/>
      <c r="K309" s="122">
        <v>11754</v>
      </c>
      <c r="L309" s="122">
        <v>0</v>
      </c>
      <c r="M309" s="122">
        <v>29771</v>
      </c>
      <c r="N309" s="122">
        <v>23851</v>
      </c>
      <c r="O309" s="122">
        <v>65376</v>
      </c>
      <c r="P309" s="122"/>
      <c r="Q309" s="122">
        <v>-25230</v>
      </c>
      <c r="R309" s="122"/>
      <c r="S309" s="122">
        <v>6504</v>
      </c>
      <c r="T309" s="122"/>
      <c r="U309" s="122">
        <v>-18726</v>
      </c>
    </row>
    <row r="310" spans="1:21" ht="14.4" x14ac:dyDescent="0.25">
      <c r="A310" s="115">
        <v>942</v>
      </c>
      <c r="B310" s="116" t="s">
        <v>414</v>
      </c>
      <c r="C310" s="120">
        <v>3.002493594478532E-4</v>
      </c>
      <c r="D310" s="121">
        <v>105661</v>
      </c>
      <c r="E310" s="122">
        <v>2710</v>
      </c>
      <c r="F310" s="122">
        <v>0</v>
      </c>
      <c r="G310" s="122">
        <v>0</v>
      </c>
      <c r="H310" s="122">
        <v>6579</v>
      </c>
      <c r="I310" s="122">
        <v>9289</v>
      </c>
      <c r="J310" s="122"/>
      <c r="K310" s="122">
        <v>25543</v>
      </c>
      <c r="L310" s="122">
        <v>0</v>
      </c>
      <c r="M310" s="122">
        <v>64696</v>
      </c>
      <c r="N310" s="122">
        <v>45069</v>
      </c>
      <c r="O310" s="122">
        <v>135308</v>
      </c>
      <c r="P310" s="122"/>
      <c r="Q310" s="122">
        <v>-54827</v>
      </c>
      <c r="R310" s="122"/>
      <c r="S310" s="122">
        <v>-22920</v>
      </c>
      <c r="T310" s="122"/>
      <c r="U310" s="122">
        <v>-77747</v>
      </c>
    </row>
    <row r="311" spans="1:21" ht="14.4" x14ac:dyDescent="0.25">
      <c r="A311" s="115">
        <v>946</v>
      </c>
      <c r="B311" s="116" t="s">
        <v>415</v>
      </c>
      <c r="C311" s="120">
        <v>0</v>
      </c>
      <c r="D311" s="121">
        <v>0</v>
      </c>
      <c r="E311" s="122">
        <v>0</v>
      </c>
      <c r="F311" s="122">
        <v>0</v>
      </c>
      <c r="G311" s="122">
        <v>0</v>
      </c>
      <c r="H311" s="122">
        <v>0</v>
      </c>
      <c r="I311" s="122">
        <v>0</v>
      </c>
      <c r="J311" s="122"/>
      <c r="K311" s="122">
        <v>0</v>
      </c>
      <c r="L311" s="122">
        <v>0</v>
      </c>
      <c r="M311" s="122">
        <v>0</v>
      </c>
      <c r="N311" s="122">
        <v>0</v>
      </c>
      <c r="O311" s="122">
        <v>0</v>
      </c>
      <c r="P311" s="122"/>
      <c r="Q311" s="122">
        <v>0</v>
      </c>
      <c r="R311" s="122"/>
      <c r="S311" s="122">
        <v>0</v>
      </c>
      <c r="T311" s="122"/>
      <c r="U311" s="122">
        <v>0</v>
      </c>
    </row>
    <row r="312" spans="1:21" ht="14.4" x14ac:dyDescent="0.25">
      <c r="A312" s="115">
        <v>948</v>
      </c>
      <c r="B312" s="116" t="s">
        <v>416</v>
      </c>
      <c r="C312" s="120">
        <v>1.8517576122026555E-4</v>
      </c>
      <c r="D312" s="121">
        <v>65170</v>
      </c>
      <c r="E312" s="122">
        <v>1672</v>
      </c>
      <c r="F312" s="122">
        <v>0</v>
      </c>
      <c r="G312" s="122">
        <v>0</v>
      </c>
      <c r="H312" s="122">
        <v>1676</v>
      </c>
      <c r="I312" s="122">
        <v>3348</v>
      </c>
      <c r="J312" s="122"/>
      <c r="K312" s="122">
        <v>15753</v>
      </c>
      <c r="L312" s="122">
        <v>0</v>
      </c>
      <c r="M312" s="122">
        <v>39901</v>
      </c>
      <c r="N312" s="122">
        <v>33324</v>
      </c>
      <c r="O312" s="122">
        <v>88978</v>
      </c>
      <c r="P312" s="122"/>
      <c r="Q312" s="122">
        <v>-33814</v>
      </c>
      <c r="R312" s="122"/>
      <c r="S312" s="122">
        <v>-16386</v>
      </c>
      <c r="T312" s="122"/>
      <c r="U312" s="122">
        <v>-50200</v>
      </c>
    </row>
    <row r="313" spans="1:21" ht="14.4" x14ac:dyDescent="0.25">
      <c r="A313" s="115">
        <v>957</v>
      </c>
      <c r="B313" s="116" t="s">
        <v>417</v>
      </c>
      <c r="C313" s="120">
        <v>6.3564583075230923E-5</v>
      </c>
      <c r="D313" s="121">
        <v>22367</v>
      </c>
      <c r="E313" s="122">
        <v>574</v>
      </c>
      <c r="F313" s="122">
        <v>0</v>
      </c>
      <c r="G313" s="122">
        <v>0</v>
      </c>
      <c r="H313" s="122">
        <v>4077</v>
      </c>
      <c r="I313" s="122">
        <v>4651</v>
      </c>
      <c r="J313" s="122"/>
      <c r="K313" s="122">
        <v>5408</v>
      </c>
      <c r="L313" s="122">
        <v>0</v>
      </c>
      <c r="M313" s="122">
        <v>13697</v>
      </c>
      <c r="N313" s="122">
        <v>10906</v>
      </c>
      <c r="O313" s="122">
        <v>30011</v>
      </c>
      <c r="P313" s="122"/>
      <c r="Q313" s="122">
        <v>-11607</v>
      </c>
      <c r="R313" s="122"/>
      <c r="S313" s="122">
        <v>1243</v>
      </c>
      <c r="T313" s="122"/>
      <c r="U313" s="122">
        <v>-10364</v>
      </c>
    </row>
    <row r="314" spans="1:21" ht="14.4" x14ac:dyDescent="0.25">
      <c r="A314" s="115">
        <v>960</v>
      </c>
      <c r="B314" s="116" t="s">
        <v>418</v>
      </c>
      <c r="C314" s="120">
        <v>8.1437670222894774E-4</v>
      </c>
      <c r="D314" s="121">
        <v>286594</v>
      </c>
      <c r="E314" s="122">
        <v>7352</v>
      </c>
      <c r="F314" s="122">
        <v>0</v>
      </c>
      <c r="G314" s="122">
        <v>0</v>
      </c>
      <c r="H314" s="122">
        <v>55678</v>
      </c>
      <c r="I314" s="122">
        <v>63030</v>
      </c>
      <c r="J314" s="122"/>
      <c r="K314" s="122">
        <v>69280</v>
      </c>
      <c r="L314" s="122">
        <v>0</v>
      </c>
      <c r="M314" s="122">
        <v>175477</v>
      </c>
      <c r="N314" s="122">
        <v>25343</v>
      </c>
      <c r="O314" s="122">
        <v>270100</v>
      </c>
      <c r="P314" s="122"/>
      <c r="Q314" s="122">
        <v>-148710</v>
      </c>
      <c r="R314" s="122"/>
      <c r="S314" s="122">
        <v>9942</v>
      </c>
      <c r="T314" s="122"/>
      <c r="U314" s="122">
        <v>-138768</v>
      </c>
    </row>
    <row r="315" spans="1:21" ht="14.4" x14ac:dyDescent="0.25">
      <c r="A315" s="115">
        <v>961</v>
      </c>
      <c r="B315" s="116" t="s">
        <v>419</v>
      </c>
      <c r="C315" s="120">
        <v>8.0342840611224737E-4</v>
      </c>
      <c r="D315" s="121">
        <v>282739</v>
      </c>
      <c r="E315" s="122">
        <v>7253</v>
      </c>
      <c r="F315" s="122">
        <v>0</v>
      </c>
      <c r="G315" s="122">
        <v>0</v>
      </c>
      <c r="H315" s="122">
        <v>40691</v>
      </c>
      <c r="I315" s="122">
        <v>47944</v>
      </c>
      <c r="J315" s="122"/>
      <c r="K315" s="122">
        <v>68349</v>
      </c>
      <c r="L315" s="122">
        <v>0</v>
      </c>
      <c r="M315" s="122">
        <v>173118</v>
      </c>
      <c r="N315" s="122">
        <v>58103</v>
      </c>
      <c r="O315" s="122">
        <v>299570</v>
      </c>
      <c r="P315" s="122"/>
      <c r="Q315" s="122">
        <v>-146711</v>
      </c>
      <c r="R315" s="122"/>
      <c r="S315" s="122">
        <v>-12513</v>
      </c>
      <c r="T315" s="122"/>
      <c r="U315" s="122">
        <v>-159224</v>
      </c>
    </row>
    <row r="316" spans="1:21" ht="14.4" x14ac:dyDescent="0.25">
      <c r="A316" s="115">
        <v>962</v>
      </c>
      <c r="B316" s="116" t="s">
        <v>420</v>
      </c>
      <c r="C316" s="120">
        <v>0</v>
      </c>
      <c r="D316" s="121">
        <v>0</v>
      </c>
      <c r="E316" s="122">
        <v>0</v>
      </c>
      <c r="F316" s="122">
        <v>0</v>
      </c>
      <c r="G316" s="122">
        <v>0</v>
      </c>
      <c r="H316" s="122">
        <v>0</v>
      </c>
      <c r="I316" s="122">
        <v>0</v>
      </c>
      <c r="J316" s="122"/>
      <c r="K316" s="122">
        <v>0</v>
      </c>
      <c r="L316" s="122">
        <v>0</v>
      </c>
      <c r="M316" s="122">
        <v>0</v>
      </c>
      <c r="N316" s="122">
        <v>0</v>
      </c>
      <c r="O316" s="122">
        <v>0</v>
      </c>
      <c r="P316" s="122"/>
      <c r="Q316" s="122">
        <v>0</v>
      </c>
      <c r="R316" s="122"/>
      <c r="S316" s="122">
        <v>0</v>
      </c>
      <c r="T316" s="122"/>
      <c r="U316" s="122">
        <v>0</v>
      </c>
    </row>
    <row r="317" spans="1:21" ht="14.4" x14ac:dyDescent="0.25">
      <c r="A317" s="115">
        <v>963</v>
      </c>
      <c r="B317" s="116" t="s">
        <v>421</v>
      </c>
      <c r="C317" s="120">
        <v>0</v>
      </c>
      <c r="D317" s="121">
        <v>0</v>
      </c>
      <c r="E317" s="122">
        <v>0</v>
      </c>
      <c r="F317" s="122">
        <v>0</v>
      </c>
      <c r="G317" s="122">
        <v>0</v>
      </c>
      <c r="H317" s="122">
        <v>0</v>
      </c>
      <c r="I317" s="122">
        <v>0</v>
      </c>
      <c r="J317" s="122"/>
      <c r="K317" s="122">
        <v>0</v>
      </c>
      <c r="L317" s="122">
        <v>0</v>
      </c>
      <c r="M317" s="122">
        <v>0</v>
      </c>
      <c r="N317" s="122">
        <v>0</v>
      </c>
      <c r="O317" s="122">
        <v>0</v>
      </c>
      <c r="P317" s="122"/>
      <c r="Q317" s="122">
        <v>0</v>
      </c>
      <c r="R317" s="122"/>
      <c r="S317" s="122">
        <v>0</v>
      </c>
      <c r="T317" s="122"/>
      <c r="U317" s="122">
        <v>0</v>
      </c>
    </row>
    <row r="318" spans="1:21" ht="14.4" x14ac:dyDescent="0.25">
      <c r="A318" s="115">
        <v>964</v>
      </c>
      <c r="B318" s="116" t="s">
        <v>422</v>
      </c>
      <c r="C318" s="120">
        <v>0</v>
      </c>
      <c r="D318" s="121">
        <v>0</v>
      </c>
      <c r="E318" s="122">
        <v>0</v>
      </c>
      <c r="F318" s="122">
        <v>0</v>
      </c>
      <c r="G318" s="122">
        <v>0</v>
      </c>
      <c r="H318" s="122">
        <v>0</v>
      </c>
      <c r="I318" s="122">
        <v>0</v>
      </c>
      <c r="J318" s="122"/>
      <c r="K318" s="122">
        <v>0</v>
      </c>
      <c r="L318" s="122">
        <v>0</v>
      </c>
      <c r="M318" s="122">
        <v>0</v>
      </c>
      <c r="N318" s="122">
        <v>0</v>
      </c>
      <c r="O318" s="122">
        <v>0</v>
      </c>
      <c r="P318" s="122"/>
      <c r="Q318" s="122">
        <v>0</v>
      </c>
      <c r="R318" s="122"/>
      <c r="S318" s="122">
        <v>0</v>
      </c>
      <c r="T318" s="122"/>
      <c r="U318" s="122">
        <v>0</v>
      </c>
    </row>
    <row r="319" spans="1:21" ht="14.4" x14ac:dyDescent="0.25">
      <c r="A319" s="115">
        <v>968</v>
      </c>
      <c r="B319" s="116" t="s">
        <v>423</v>
      </c>
      <c r="C319" s="120">
        <v>0</v>
      </c>
      <c r="D319" s="121">
        <v>0</v>
      </c>
      <c r="E319" s="122">
        <v>0</v>
      </c>
      <c r="F319" s="122">
        <v>0</v>
      </c>
      <c r="G319" s="122">
        <v>0</v>
      </c>
      <c r="H319" s="122">
        <v>0</v>
      </c>
      <c r="I319" s="122">
        <v>0</v>
      </c>
      <c r="J319" s="122"/>
      <c r="K319" s="122">
        <v>0</v>
      </c>
      <c r="L319" s="122">
        <v>0</v>
      </c>
      <c r="M319" s="122">
        <v>0</v>
      </c>
      <c r="N319" s="122">
        <v>0</v>
      </c>
      <c r="O319" s="122">
        <v>0</v>
      </c>
      <c r="P319" s="122"/>
      <c r="Q319" s="122">
        <v>0</v>
      </c>
      <c r="R319" s="122"/>
      <c r="S319" s="122">
        <v>0</v>
      </c>
      <c r="T319" s="122"/>
      <c r="U319" s="122">
        <v>0</v>
      </c>
    </row>
    <row r="320" spans="1:21" ht="14.4" x14ac:dyDescent="0.25">
      <c r="A320" s="115">
        <v>972</v>
      </c>
      <c r="B320" s="116" t="s">
        <v>424</v>
      </c>
      <c r="C320" s="120">
        <v>0</v>
      </c>
      <c r="D320" s="121">
        <v>0</v>
      </c>
      <c r="E320" s="122">
        <v>0</v>
      </c>
      <c r="F320" s="122">
        <v>0</v>
      </c>
      <c r="G320" s="122">
        <v>0</v>
      </c>
      <c r="H320" s="122">
        <v>0</v>
      </c>
      <c r="I320" s="122">
        <v>0</v>
      </c>
      <c r="J320" s="122"/>
      <c r="K320" s="122">
        <v>0</v>
      </c>
      <c r="L320" s="122">
        <v>0</v>
      </c>
      <c r="M320" s="122">
        <v>0</v>
      </c>
      <c r="N320" s="122">
        <v>0</v>
      </c>
      <c r="O320" s="122">
        <v>0</v>
      </c>
      <c r="P320" s="122"/>
      <c r="Q320" s="122">
        <v>0</v>
      </c>
      <c r="R320" s="122"/>
      <c r="S320" s="122">
        <v>0</v>
      </c>
      <c r="T320" s="122"/>
      <c r="U320" s="122">
        <v>0</v>
      </c>
    </row>
    <row r="321" spans="1:21" ht="14.4" x14ac:dyDescent="0.25">
      <c r="A321" s="115">
        <v>977</v>
      </c>
      <c r="B321" s="116" t="s">
        <v>425</v>
      </c>
      <c r="C321" s="120">
        <v>8.4743870269790678E-5</v>
      </c>
      <c r="D321" s="121">
        <v>29821</v>
      </c>
      <c r="E321" s="122">
        <v>765</v>
      </c>
      <c r="F321" s="122">
        <v>0</v>
      </c>
      <c r="G321" s="122">
        <v>0</v>
      </c>
      <c r="H321" s="122">
        <v>60826</v>
      </c>
      <c r="I321" s="122">
        <v>61591</v>
      </c>
      <c r="J321" s="122"/>
      <c r="K321" s="122">
        <v>7209</v>
      </c>
      <c r="L321" s="122">
        <v>0</v>
      </c>
      <c r="M321" s="122">
        <v>18260</v>
      </c>
      <c r="N321" s="122">
        <v>0</v>
      </c>
      <c r="O321" s="122">
        <v>25469</v>
      </c>
      <c r="P321" s="122"/>
      <c r="Q321" s="122">
        <v>-15475</v>
      </c>
      <c r="R321" s="122"/>
      <c r="S321" s="122">
        <v>12960</v>
      </c>
      <c r="T321" s="122"/>
      <c r="U321" s="122">
        <v>-2515</v>
      </c>
    </row>
    <row r="322" spans="1:21" ht="14.4" x14ac:dyDescent="0.25">
      <c r="A322" s="115">
        <v>980</v>
      </c>
      <c r="B322" s="116" t="s">
        <v>426</v>
      </c>
      <c r="C322" s="120">
        <v>0</v>
      </c>
      <c r="D322" s="121">
        <v>0</v>
      </c>
      <c r="E322" s="122">
        <v>0</v>
      </c>
      <c r="F322" s="122">
        <v>0</v>
      </c>
      <c r="G322" s="122">
        <v>0</v>
      </c>
      <c r="H322" s="122">
        <v>0</v>
      </c>
      <c r="I322" s="122">
        <v>0</v>
      </c>
      <c r="J322" s="122"/>
      <c r="K322" s="122">
        <v>0</v>
      </c>
      <c r="L322" s="122">
        <v>0</v>
      </c>
      <c r="M322" s="122">
        <v>0</v>
      </c>
      <c r="N322" s="122">
        <v>0</v>
      </c>
      <c r="O322" s="122">
        <v>0</v>
      </c>
      <c r="P322" s="122"/>
      <c r="Q322" s="122">
        <v>0</v>
      </c>
      <c r="R322" s="122"/>
      <c r="S322" s="122">
        <v>0</v>
      </c>
      <c r="T322" s="122"/>
      <c r="U322" s="122">
        <v>0</v>
      </c>
    </row>
    <row r="323" spans="1:21" ht="14.4" x14ac:dyDescent="0.25">
      <c r="A323" s="115">
        <v>986</v>
      </c>
      <c r="B323" s="116" t="s">
        <v>427</v>
      </c>
      <c r="C323" s="120">
        <v>0</v>
      </c>
      <c r="D323" s="121">
        <v>0</v>
      </c>
      <c r="E323" s="122">
        <v>0</v>
      </c>
      <c r="F323" s="122">
        <v>0</v>
      </c>
      <c r="G323" s="122">
        <v>0</v>
      </c>
      <c r="H323" s="122">
        <v>0</v>
      </c>
      <c r="I323" s="122">
        <v>0</v>
      </c>
      <c r="J323" s="122"/>
      <c r="K323" s="122">
        <v>0</v>
      </c>
      <c r="L323" s="122">
        <v>0</v>
      </c>
      <c r="M323" s="122">
        <v>0</v>
      </c>
      <c r="N323" s="122">
        <v>0</v>
      </c>
      <c r="O323" s="122">
        <v>0</v>
      </c>
      <c r="P323" s="122"/>
      <c r="Q323" s="122">
        <v>0</v>
      </c>
      <c r="R323" s="122"/>
      <c r="S323" s="122">
        <v>0</v>
      </c>
      <c r="T323" s="122"/>
      <c r="U323" s="122">
        <v>0</v>
      </c>
    </row>
    <row r="324" spans="1:21" ht="14.4" x14ac:dyDescent="0.25">
      <c r="A324" s="115">
        <v>989</v>
      </c>
      <c r="B324" s="116" t="s">
        <v>428</v>
      </c>
      <c r="C324" s="120">
        <v>0</v>
      </c>
      <c r="D324" s="121">
        <v>0</v>
      </c>
      <c r="E324" s="122">
        <v>0</v>
      </c>
      <c r="F324" s="122">
        <v>0</v>
      </c>
      <c r="G324" s="122">
        <v>0</v>
      </c>
      <c r="H324" s="122">
        <v>0</v>
      </c>
      <c r="I324" s="122">
        <v>0</v>
      </c>
      <c r="J324" s="122"/>
      <c r="K324" s="122">
        <v>0</v>
      </c>
      <c r="L324" s="122">
        <v>0</v>
      </c>
      <c r="M324" s="122">
        <v>0</v>
      </c>
      <c r="N324" s="122">
        <v>0</v>
      </c>
      <c r="O324" s="122">
        <v>0</v>
      </c>
      <c r="P324" s="122"/>
      <c r="Q324" s="122">
        <v>0</v>
      </c>
      <c r="R324" s="122"/>
      <c r="S324" s="122">
        <v>0</v>
      </c>
      <c r="T324" s="122"/>
      <c r="U324" s="122">
        <v>0</v>
      </c>
    </row>
    <row r="325" spans="1:21" ht="14.4" x14ac:dyDescent="0.25">
      <c r="A325" s="115">
        <v>992</v>
      </c>
      <c r="B325" s="116" t="s">
        <v>429</v>
      </c>
      <c r="C325" s="120">
        <v>0</v>
      </c>
      <c r="D325" s="121">
        <v>0</v>
      </c>
      <c r="E325" s="122">
        <v>0</v>
      </c>
      <c r="F325" s="122">
        <v>0</v>
      </c>
      <c r="G325" s="122">
        <v>0</v>
      </c>
      <c r="H325" s="122">
        <v>0</v>
      </c>
      <c r="I325" s="122">
        <v>0</v>
      </c>
      <c r="J325" s="122"/>
      <c r="K325" s="122">
        <v>0</v>
      </c>
      <c r="L325" s="122">
        <v>0</v>
      </c>
      <c r="M325" s="122">
        <v>0</v>
      </c>
      <c r="N325" s="122">
        <v>0</v>
      </c>
      <c r="O325" s="122">
        <v>0</v>
      </c>
      <c r="P325" s="122"/>
      <c r="Q325" s="122">
        <v>0</v>
      </c>
      <c r="R325" s="122"/>
      <c r="S325" s="122">
        <v>0</v>
      </c>
      <c r="T325" s="122"/>
      <c r="U325" s="122">
        <v>0</v>
      </c>
    </row>
    <row r="326" spans="1:21" ht="14.4" x14ac:dyDescent="0.25">
      <c r="A326" s="115">
        <v>993</v>
      </c>
      <c r="B326" s="116" t="s">
        <v>430</v>
      </c>
      <c r="C326" s="120">
        <v>0</v>
      </c>
      <c r="D326" s="121">
        <v>0</v>
      </c>
      <c r="E326" s="122">
        <v>0</v>
      </c>
      <c r="F326" s="122">
        <v>0</v>
      </c>
      <c r="G326" s="122">
        <v>0</v>
      </c>
      <c r="H326" s="122">
        <v>0</v>
      </c>
      <c r="I326" s="122">
        <v>0</v>
      </c>
      <c r="J326" s="122"/>
      <c r="K326" s="122">
        <v>0</v>
      </c>
      <c r="L326" s="122">
        <v>0</v>
      </c>
      <c r="M326" s="122">
        <v>0</v>
      </c>
      <c r="N326" s="122">
        <v>0</v>
      </c>
      <c r="O326" s="122">
        <v>0</v>
      </c>
      <c r="P326" s="122"/>
      <c r="Q326" s="122">
        <v>0</v>
      </c>
      <c r="R326" s="122"/>
      <c r="S326" s="122">
        <v>0</v>
      </c>
      <c r="T326" s="122"/>
      <c r="U326" s="122">
        <v>0</v>
      </c>
    </row>
    <row r="327" spans="1:21" ht="14.4" x14ac:dyDescent="0.25">
      <c r="A327" s="115">
        <v>995</v>
      </c>
      <c r="B327" s="116" t="s">
        <v>431</v>
      </c>
      <c r="C327" s="120">
        <v>0</v>
      </c>
      <c r="D327" s="121">
        <v>0</v>
      </c>
      <c r="E327" s="122">
        <v>0</v>
      </c>
      <c r="F327" s="122">
        <v>0</v>
      </c>
      <c r="G327" s="122">
        <v>0</v>
      </c>
      <c r="H327" s="122">
        <v>0</v>
      </c>
      <c r="I327" s="122">
        <v>0</v>
      </c>
      <c r="J327" s="122"/>
      <c r="K327" s="122">
        <v>0</v>
      </c>
      <c r="L327" s="122">
        <v>0</v>
      </c>
      <c r="M327" s="122">
        <v>0</v>
      </c>
      <c r="N327" s="122">
        <v>0</v>
      </c>
      <c r="O327" s="122">
        <v>0</v>
      </c>
      <c r="P327" s="122"/>
      <c r="Q327" s="122">
        <v>0</v>
      </c>
      <c r="R327" s="122"/>
      <c r="S327" s="122">
        <v>0</v>
      </c>
      <c r="T327" s="122"/>
      <c r="U327" s="122">
        <v>0</v>
      </c>
    </row>
    <row r="328" spans="1:21" ht="14.4" x14ac:dyDescent="0.25">
      <c r="A328" s="115">
        <v>999</v>
      </c>
      <c r="B328" s="116" t="s">
        <v>432</v>
      </c>
      <c r="C328" s="123">
        <v>1.398189603248497E-2</v>
      </c>
      <c r="D328" s="124">
        <v>4920502</v>
      </c>
      <c r="E328" s="125">
        <v>126218</v>
      </c>
      <c r="F328" s="125">
        <v>0</v>
      </c>
      <c r="G328" s="125">
        <v>0</v>
      </c>
      <c r="H328" s="125">
        <v>1675879</v>
      </c>
      <c r="I328" s="125">
        <v>1802097</v>
      </c>
      <c r="J328" s="125"/>
      <c r="K328" s="125">
        <v>1189457</v>
      </c>
      <c r="L328" s="125">
        <v>0</v>
      </c>
      <c r="M328" s="125">
        <v>3012733</v>
      </c>
      <c r="N328" s="125">
        <v>0</v>
      </c>
      <c r="O328" s="125">
        <v>4202190</v>
      </c>
      <c r="P328" s="125"/>
      <c r="Q328" s="125">
        <v>-2553177</v>
      </c>
      <c r="R328" s="125"/>
      <c r="S328" s="125">
        <v>610070</v>
      </c>
      <c r="T328" s="125"/>
      <c r="U328" s="125">
        <v>-1943107</v>
      </c>
    </row>
    <row r="329" spans="1:21" x14ac:dyDescent="0.25">
      <c r="A329" s="13"/>
      <c r="B329" s="14"/>
      <c r="C329" s="73"/>
    </row>
    <row r="330" spans="1:21" ht="15.6" x14ac:dyDescent="0.4">
      <c r="A330" s="13" t="str">
        <f>+'[2]C Liability Recon'!A322</f>
        <v>TOTAL</v>
      </c>
      <c r="B330" s="14"/>
      <c r="C330" s="69">
        <f>SUM(C13:C328)</f>
        <v>1.0000000000000007</v>
      </c>
      <c r="D330" s="44">
        <f t="shared" ref="D330:U330" si="0">SUM(D13:D328)</f>
        <v>351919761</v>
      </c>
      <c r="E330" s="44">
        <f t="shared" si="0"/>
        <v>9027241</v>
      </c>
      <c r="F330" s="44">
        <f t="shared" si="0"/>
        <v>0</v>
      </c>
      <c r="G330" s="44">
        <f t="shared" si="0"/>
        <v>0</v>
      </c>
      <c r="H330" s="44">
        <f t="shared" si="0"/>
        <v>47650693</v>
      </c>
      <c r="I330" s="44">
        <f t="shared" si="0"/>
        <v>56677934</v>
      </c>
      <c r="J330" s="44"/>
      <c r="K330" s="44">
        <f t="shared" si="0"/>
        <v>85071196</v>
      </c>
      <c r="L330" s="44">
        <f t="shared" si="0"/>
        <v>0</v>
      </c>
      <c r="M330" s="44">
        <f t="shared" si="0"/>
        <v>215473818</v>
      </c>
      <c r="N330" s="44">
        <f t="shared" si="0"/>
        <v>47650693</v>
      </c>
      <c r="O330" s="44">
        <f t="shared" si="0"/>
        <v>348195707</v>
      </c>
      <c r="P330" s="44"/>
      <c r="Q330" s="44">
        <f t="shared" si="0"/>
        <v>-182605925</v>
      </c>
      <c r="R330" s="70"/>
      <c r="S330" s="44">
        <f t="shared" si="0"/>
        <v>0</v>
      </c>
      <c r="T330" s="44"/>
      <c r="U330" s="44">
        <f t="shared" si="0"/>
        <v>-182605925</v>
      </c>
    </row>
  </sheetData>
  <mergeCells count="3">
    <mergeCell ref="E2:I2"/>
    <mergeCell ref="K2:O2"/>
    <mergeCell ref="Q2:U2"/>
  </mergeCells>
  <pageMargins left="0.7" right="0.7" top="0.75" bottom="0.75" header="0.3" footer="0.3"/>
</worksheet>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Journal Entry Template</vt:lpstr>
      <vt:lpstr>A Employer Allocation - No 158</vt:lpstr>
      <vt:lpstr>B OPEB Expense</vt:lpstr>
      <vt:lpstr>C Liability Recon</vt:lpstr>
      <vt:lpstr>D Net Liab Recon</vt:lpstr>
      <vt:lpstr>E Deferred InOutFlows</vt:lpstr>
      <vt:lpstr>F Schedule of DEFINOUT</vt:lpstr>
      <vt:lpstr>G Proportionate Share</vt:lpstr>
      <vt:lpstr>I PY Deferred INOUT Flow</vt:lpstr>
      <vt:lpstr>Schedule H</vt:lpstr>
      <vt:lpstr>Sheet4</vt:lpstr>
      <vt:lpstr>'A Employer Allocation - No 158'!Print_Area</vt:lpstr>
      <vt:lpstr>'A Employer Allocation - No 158'!Print_Titles</vt:lpstr>
      <vt:lpstr>'B OPEB Expense'!Print_Titles</vt:lpstr>
      <vt:lpstr>'C Liability Recon'!Print_Titles</vt:lpstr>
      <vt:lpstr>'D Net Liab Recon'!Print_Titles</vt:lpstr>
      <vt:lpstr>'E Deferred InOutFlows'!Print_Titles</vt:lpstr>
      <vt:lpstr>'G Proportionate Share'!Print_Titles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Kadlubek</dc:creator>
  <cp:lastModifiedBy>Sandlin, Denise (DHRM)</cp:lastModifiedBy>
  <cp:lastPrinted>2025-08-04T17:00:10Z</cp:lastPrinted>
  <dcterms:created xsi:type="dcterms:W3CDTF">2025-03-28T21:30:10Z</dcterms:created>
  <dcterms:modified xsi:type="dcterms:W3CDTF">2025-09-03T21:13:37Z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3f10a-881e-4653-a55e-02ca2cc829dc_Enabled">
    <vt:lpwstr>true</vt:lpwstr>
  </property>
  <property fmtid="{D5CDD505-2E9C-101B-9397-08002B2CF9AE}" pid="3" name="MSIP_Label_9043f10a-881e-4653-a55e-02ca2cc829dc_SetDate">
    <vt:lpwstr>2025-03-28T21:51:33Z</vt:lpwstr>
  </property>
  <property fmtid="{D5CDD505-2E9C-101B-9397-08002B2CF9AE}" pid="4" name="MSIP_Label_9043f10a-881e-4653-a55e-02ca2cc829dc_Method">
    <vt:lpwstr>Standard</vt:lpwstr>
  </property>
  <property fmtid="{D5CDD505-2E9C-101B-9397-08002B2CF9AE}" pid="5" name="MSIP_Label_9043f10a-881e-4653-a55e-02ca2cc829dc_Name">
    <vt:lpwstr>ADC_class_200</vt:lpwstr>
  </property>
  <property fmtid="{D5CDD505-2E9C-101B-9397-08002B2CF9AE}" pid="6" name="MSIP_Label_9043f10a-881e-4653-a55e-02ca2cc829dc_SiteId">
    <vt:lpwstr>94cfddbc-0627-494a-ad7a-29aea3aea832</vt:lpwstr>
  </property>
  <property fmtid="{D5CDD505-2E9C-101B-9397-08002B2CF9AE}" pid="7" name="MSIP_Label_9043f10a-881e-4653-a55e-02ca2cc829dc_ActionId">
    <vt:lpwstr>66e91af1-0a47-4948-a348-0d284818c4d9</vt:lpwstr>
  </property>
  <property fmtid="{D5CDD505-2E9C-101B-9397-08002B2CF9AE}" pid="8" name="MSIP_Label_9043f10a-881e-4653-a55e-02ca2cc829dc_ContentBits">
    <vt:lpwstr>0</vt:lpwstr>
  </property>
</Properties>
</file>